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20\Schválený rozpočet 2020 - november\Schválený rozpočet 2020\"/>
    </mc:Choice>
  </mc:AlternateContent>
  <bookViews>
    <workbookView xWindow="0" yWindow="0" windowWidth="28800" windowHeight="12435" tabRatio="638" activeTab="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zdroje financovania 2020" sheetId="11" r:id="rId8"/>
    <sheet name="Program 9. Vzdelávanie 2020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9" i="7" l="1"/>
  <c r="T29" i="7"/>
  <c r="Q29" i="7"/>
  <c r="P29" i="7"/>
  <c r="O29" i="7"/>
  <c r="N29" i="7"/>
  <c r="S28" i="7" l="1"/>
  <c r="S29" i="7"/>
  <c r="E45" i="13"/>
  <c r="E29" i="13"/>
  <c r="O29" i="13"/>
  <c r="P29" i="13"/>
  <c r="F37" i="11" l="1"/>
  <c r="C37" i="11"/>
  <c r="F6" i="11"/>
  <c r="D6" i="11"/>
  <c r="E32" i="11"/>
  <c r="C6" i="11"/>
  <c r="F30" i="12"/>
  <c r="E30" i="12"/>
  <c r="P35" i="13" l="1"/>
  <c r="N43" i="13"/>
  <c r="J26" i="13"/>
  <c r="J13" i="13"/>
  <c r="I18" i="13"/>
  <c r="I9" i="13"/>
  <c r="I7" i="13" s="1"/>
  <c r="I45" i="13" l="1"/>
  <c r="I44" i="13"/>
  <c r="G114" i="5" l="1"/>
  <c r="I9" i="5" l="1"/>
  <c r="H9" i="5"/>
  <c r="G9" i="5"/>
  <c r="E49" i="6" l="1"/>
  <c r="G100" i="5" l="1"/>
  <c r="G23" i="5" l="1"/>
  <c r="G90" i="5" l="1"/>
  <c r="U28" i="7" l="1"/>
  <c r="I124" i="5"/>
  <c r="I12" i="7" s="1"/>
  <c r="I104" i="5"/>
  <c r="I100" i="5"/>
  <c r="I62" i="5"/>
  <c r="I54" i="5"/>
  <c r="I30" i="5"/>
  <c r="I18" i="5"/>
  <c r="I7" i="5"/>
  <c r="I5" i="5"/>
  <c r="U27" i="7" l="1"/>
  <c r="U26" i="7"/>
  <c r="I4" i="5"/>
  <c r="U25" i="7" s="1"/>
  <c r="I99" i="5"/>
  <c r="I8" i="7" s="1"/>
  <c r="I17" i="5"/>
  <c r="I3" i="5" l="1"/>
  <c r="I4" i="7" s="1"/>
  <c r="I21" i="7" s="1"/>
  <c r="U35" i="7"/>
  <c r="I133" i="5" l="1"/>
  <c r="I16" i="7"/>
  <c r="AI183" i="6"/>
  <c r="AI182" i="6"/>
  <c r="AI181" i="6"/>
  <c r="AI179" i="6"/>
  <c r="AI178" i="6"/>
  <c r="AI177" i="6"/>
  <c r="AI176" i="6"/>
  <c r="AI175" i="6" s="1"/>
  <c r="AI174" i="6"/>
  <c r="AI173" i="6"/>
  <c r="AI172" i="6"/>
  <c r="AI171" i="6"/>
  <c r="AI170" i="6"/>
  <c r="AI168" i="6"/>
  <c r="AI167" i="6"/>
  <c r="AI166" i="6"/>
  <c r="AI165" i="6"/>
  <c r="AI163" i="6"/>
  <c r="AI162" i="6"/>
  <c r="AI161" i="6"/>
  <c r="AI160" i="6"/>
  <c r="AI158" i="6"/>
  <c r="AI157" i="6"/>
  <c r="AI156" i="6"/>
  <c r="AI153" i="6"/>
  <c r="AI152" i="6"/>
  <c r="AI151" i="6"/>
  <c r="AI150" i="6"/>
  <c r="AI149" i="6"/>
  <c r="AI148" i="6"/>
  <c r="AI147" i="6"/>
  <c r="AI146" i="6"/>
  <c r="AI145" i="6"/>
  <c r="AI144" i="6"/>
  <c r="AI141" i="6"/>
  <c r="AI140" i="6"/>
  <c r="AI139" i="6"/>
  <c r="AI138" i="6"/>
  <c r="AI137" i="6"/>
  <c r="AI136" i="6"/>
  <c r="AI134" i="6"/>
  <c r="AI132" i="6"/>
  <c r="AI131" i="6"/>
  <c r="AI130" i="6"/>
  <c r="AI129" i="6"/>
  <c r="AI128" i="6"/>
  <c r="AI127" i="6"/>
  <c r="AI126" i="6"/>
  <c r="AI125" i="6"/>
  <c r="AI123" i="6"/>
  <c r="AI121" i="6"/>
  <c r="AI120" i="6"/>
  <c r="AI119" i="6"/>
  <c r="AI118" i="6"/>
  <c r="AI117" i="6"/>
  <c r="AI116" i="6"/>
  <c r="AI114" i="6"/>
  <c r="AI113" i="6"/>
  <c r="AI112" i="6"/>
  <c r="AI111" i="6"/>
  <c r="AI110" i="6"/>
  <c r="AI109" i="6"/>
  <c r="AI107" i="6"/>
  <c r="AI106" i="6"/>
  <c r="AI105" i="6"/>
  <c r="AI104" i="6"/>
  <c r="AI103" i="6"/>
  <c r="AI102" i="6"/>
  <c r="AI101" i="6"/>
  <c r="AI100" i="6"/>
  <c r="AI98" i="6"/>
  <c r="AI96" i="6"/>
  <c r="AI95" i="6" s="1"/>
  <c r="AI94" i="6"/>
  <c r="AI92" i="6"/>
  <c r="AI91" i="6"/>
  <c r="AI89" i="6"/>
  <c r="AI88" i="6"/>
  <c r="AI86" i="6"/>
  <c r="AI85" i="6"/>
  <c r="AI84" i="6"/>
  <c r="AI83" i="6"/>
  <c r="AI82" i="6"/>
  <c r="AI81" i="6"/>
  <c r="AI80" i="6"/>
  <c r="AI77" i="6"/>
  <c r="AI76" i="6"/>
  <c r="AI75" i="6"/>
  <c r="AI73" i="6"/>
  <c r="AI72" i="6"/>
  <c r="AI69" i="6"/>
  <c r="AI68" i="6"/>
  <c r="AI66" i="6"/>
  <c r="AI65" i="6"/>
  <c r="AI64" i="6"/>
  <c r="AI63" i="6"/>
  <c r="AI61" i="6"/>
  <c r="AI60" i="6"/>
  <c r="AI59" i="6"/>
  <c r="AI58" i="6"/>
  <c r="AI57" i="6"/>
  <c r="AI56" i="6"/>
  <c r="AI53" i="6"/>
  <c r="AI52" i="6"/>
  <c r="AI51" i="6"/>
  <c r="AI49" i="6"/>
  <c r="AI47" i="6"/>
  <c r="AI46" i="6"/>
  <c r="AI45" i="6"/>
  <c r="AI44" i="6"/>
  <c r="AI43" i="6"/>
  <c r="AI42" i="6"/>
  <c r="AI40" i="6"/>
  <c r="AI39" i="6"/>
  <c r="AI37" i="6"/>
  <c r="AI36" i="6"/>
  <c r="AI35" i="6"/>
  <c r="AI33" i="6"/>
  <c r="AI32" i="6"/>
  <c r="AI31" i="6"/>
  <c r="AI30" i="6"/>
  <c r="AI29" i="6"/>
  <c r="AI28" i="6"/>
  <c r="AI27" i="6"/>
  <c r="AI26" i="6"/>
  <c r="AI23" i="6"/>
  <c r="AI22" i="6"/>
  <c r="AI21" i="6"/>
  <c r="AI20" i="6"/>
  <c r="AI19" i="6"/>
  <c r="AI18" i="6"/>
  <c r="AI17" i="6"/>
  <c r="AI15" i="6"/>
  <c r="AI14" i="6"/>
  <c r="AI13" i="6"/>
  <c r="AI12" i="6"/>
  <c r="AH183" i="6"/>
  <c r="AH182" i="6"/>
  <c r="AH181" i="6"/>
  <c r="AH179" i="6"/>
  <c r="AH178" i="6"/>
  <c r="AH177" i="6"/>
  <c r="AH176" i="6"/>
  <c r="AH175" i="6" s="1"/>
  <c r="AH174" i="6"/>
  <c r="AH173" i="6"/>
  <c r="AH172" i="6"/>
  <c r="AH171" i="6"/>
  <c r="AH170" i="6"/>
  <c r="AH168" i="6"/>
  <c r="AH167" i="6"/>
  <c r="AH166" i="6"/>
  <c r="AH165" i="6"/>
  <c r="AH163" i="6"/>
  <c r="AH162" i="6"/>
  <c r="AH161" i="6"/>
  <c r="AH160" i="6"/>
  <c r="AH158" i="6"/>
  <c r="AH157" i="6"/>
  <c r="AH156" i="6"/>
  <c r="AH153" i="6"/>
  <c r="AH152" i="6"/>
  <c r="AH151" i="6"/>
  <c r="AH150" i="6"/>
  <c r="AH149" i="6"/>
  <c r="AH148" i="6"/>
  <c r="AH147" i="6"/>
  <c r="AH146" i="6"/>
  <c r="AH145" i="6"/>
  <c r="AH144" i="6"/>
  <c r="AH141" i="6"/>
  <c r="AH140" i="6"/>
  <c r="AH139" i="6"/>
  <c r="AH138" i="6"/>
  <c r="AH137" i="6"/>
  <c r="AH136" i="6"/>
  <c r="AH134" i="6"/>
  <c r="AH132" i="6"/>
  <c r="AH131" i="6"/>
  <c r="AH130" i="6"/>
  <c r="AH129" i="6"/>
  <c r="AH128" i="6"/>
  <c r="AH127" i="6"/>
  <c r="AH126" i="6"/>
  <c r="AH125" i="6"/>
  <c r="AH123" i="6"/>
  <c r="AH121" i="6"/>
  <c r="AH120" i="6"/>
  <c r="AH119" i="6"/>
  <c r="AH118" i="6"/>
  <c r="AH117" i="6"/>
  <c r="AH116" i="6"/>
  <c r="AH114" i="6"/>
  <c r="AH113" i="6"/>
  <c r="AH112" i="6"/>
  <c r="AH111" i="6"/>
  <c r="AH110" i="6"/>
  <c r="AH109" i="6"/>
  <c r="AH107" i="6"/>
  <c r="AH106" i="6"/>
  <c r="AH105" i="6"/>
  <c r="AH104" i="6"/>
  <c r="AH103" i="6"/>
  <c r="AH102" i="6"/>
  <c r="AH101" i="6"/>
  <c r="AH100" i="6"/>
  <c r="AH98" i="6"/>
  <c r="AH96" i="6"/>
  <c r="AH95" i="6" s="1"/>
  <c r="AH94" i="6"/>
  <c r="AH92" i="6"/>
  <c r="AH91" i="6"/>
  <c r="AH89" i="6"/>
  <c r="AH88" i="6"/>
  <c r="AH86" i="6"/>
  <c r="AH85" i="6"/>
  <c r="AH84" i="6"/>
  <c r="AH83" i="6"/>
  <c r="AH82" i="6"/>
  <c r="AH81" i="6"/>
  <c r="AH80" i="6"/>
  <c r="AH77" i="6"/>
  <c r="AH76" i="6"/>
  <c r="AH75" i="6"/>
  <c r="AH73" i="6"/>
  <c r="AH72" i="6"/>
  <c r="AH69" i="6"/>
  <c r="AH68" i="6"/>
  <c r="AH66" i="6"/>
  <c r="AH65" i="6"/>
  <c r="AH64" i="6"/>
  <c r="AH63" i="6"/>
  <c r="AH61" i="6"/>
  <c r="AH60" i="6"/>
  <c r="AH59" i="6"/>
  <c r="AH58" i="6"/>
  <c r="AH57" i="6"/>
  <c r="AH56" i="6"/>
  <c r="AH53" i="6"/>
  <c r="AH52" i="6"/>
  <c r="AH51" i="6"/>
  <c r="AH49" i="6"/>
  <c r="AH47" i="6"/>
  <c r="AH46" i="6"/>
  <c r="AH45" i="6"/>
  <c r="AH44" i="6"/>
  <c r="AH43" i="6"/>
  <c r="AH42" i="6"/>
  <c r="AH40" i="6"/>
  <c r="AH39" i="6"/>
  <c r="AH37" i="6"/>
  <c r="AH36" i="6"/>
  <c r="AH35" i="6"/>
  <c r="AH33" i="6"/>
  <c r="AH32" i="6"/>
  <c r="AH31" i="6"/>
  <c r="AH30" i="6"/>
  <c r="AH29" i="6"/>
  <c r="AH28" i="6"/>
  <c r="AH27" i="6"/>
  <c r="AH26" i="6"/>
  <c r="AH23" i="6"/>
  <c r="AH22" i="6"/>
  <c r="AH21" i="6"/>
  <c r="AH20" i="6"/>
  <c r="AH19" i="6"/>
  <c r="AH18" i="6"/>
  <c r="AH17" i="6"/>
  <c r="AH15" i="6"/>
  <c r="AH14" i="6"/>
  <c r="AH13" i="6"/>
  <c r="AH12" i="6"/>
  <c r="AG183" i="6"/>
  <c r="AG182" i="6"/>
  <c r="AG181" i="6"/>
  <c r="AG179" i="6"/>
  <c r="AG178" i="6"/>
  <c r="AG177" i="6"/>
  <c r="AG176" i="6"/>
  <c r="AG174" i="6"/>
  <c r="AG173" i="6"/>
  <c r="AG172" i="6"/>
  <c r="AG171" i="6"/>
  <c r="AG170" i="6"/>
  <c r="AG168" i="6"/>
  <c r="AG167" i="6"/>
  <c r="AG166" i="6"/>
  <c r="AG165" i="6"/>
  <c r="AG163" i="6"/>
  <c r="AG162" i="6"/>
  <c r="AG161" i="6"/>
  <c r="AG160" i="6"/>
  <c r="AG158" i="6"/>
  <c r="AG157" i="6"/>
  <c r="AG156" i="6"/>
  <c r="AG153" i="6"/>
  <c r="AG152" i="6"/>
  <c r="AG151" i="6"/>
  <c r="AG150" i="6"/>
  <c r="AG149" i="6"/>
  <c r="AG148" i="6"/>
  <c r="AG147" i="6"/>
  <c r="AG146" i="6"/>
  <c r="AG145" i="6"/>
  <c r="AG144" i="6"/>
  <c r="AG141" i="6"/>
  <c r="AG140" i="6"/>
  <c r="AG139" i="6"/>
  <c r="AG138" i="6"/>
  <c r="AG137" i="6"/>
  <c r="AG136" i="6"/>
  <c r="AG134" i="6"/>
  <c r="AG132" i="6"/>
  <c r="AG131" i="6"/>
  <c r="AG130" i="6"/>
  <c r="AG129" i="6"/>
  <c r="AG128" i="6"/>
  <c r="AG127" i="6"/>
  <c r="AG126" i="6"/>
  <c r="AG125" i="6"/>
  <c r="AG123" i="6"/>
  <c r="AG121" i="6"/>
  <c r="AG120" i="6"/>
  <c r="AG119" i="6"/>
  <c r="AG118" i="6"/>
  <c r="AG117" i="6"/>
  <c r="AG116" i="6"/>
  <c r="AG114" i="6"/>
  <c r="AG113" i="6"/>
  <c r="AG112" i="6"/>
  <c r="AG111" i="6"/>
  <c r="AG110" i="6"/>
  <c r="AG109" i="6"/>
  <c r="AG107" i="6"/>
  <c r="AG106" i="6"/>
  <c r="AG105" i="6"/>
  <c r="AG104" i="6"/>
  <c r="AG103" i="6"/>
  <c r="AG102" i="6"/>
  <c r="AG101" i="6"/>
  <c r="AG100" i="6"/>
  <c r="AG98" i="6"/>
  <c r="AG96" i="6"/>
  <c r="AG95" i="6" s="1"/>
  <c r="AG94" i="6"/>
  <c r="AG92" i="6"/>
  <c r="AG91" i="6"/>
  <c r="AG89" i="6"/>
  <c r="AG88" i="6"/>
  <c r="AG86" i="6"/>
  <c r="AG85" i="6"/>
  <c r="AG84" i="6"/>
  <c r="AG83" i="6"/>
  <c r="AG82" i="6"/>
  <c r="AG81" i="6"/>
  <c r="AG80" i="6"/>
  <c r="AG77" i="6"/>
  <c r="AG76" i="6"/>
  <c r="AG75" i="6"/>
  <c r="AG73" i="6"/>
  <c r="AG72" i="6"/>
  <c r="AG69" i="6"/>
  <c r="AG68" i="6"/>
  <c r="AG66" i="6"/>
  <c r="AG65" i="6"/>
  <c r="AG64" i="6"/>
  <c r="AG63" i="6"/>
  <c r="AG61" i="6"/>
  <c r="AG60" i="6"/>
  <c r="AG59" i="6"/>
  <c r="AG58" i="6"/>
  <c r="AG57" i="6"/>
  <c r="AG56" i="6"/>
  <c r="AG53" i="6"/>
  <c r="AG52" i="6"/>
  <c r="AG51" i="6"/>
  <c r="AG49" i="6"/>
  <c r="AG47" i="6"/>
  <c r="AG46" i="6"/>
  <c r="AG45" i="6"/>
  <c r="AG44" i="6"/>
  <c r="AG43" i="6"/>
  <c r="AG42" i="6"/>
  <c r="AG40" i="6"/>
  <c r="AG39" i="6"/>
  <c r="AG37" i="6"/>
  <c r="AG36" i="6"/>
  <c r="AG35" i="6"/>
  <c r="AG33" i="6"/>
  <c r="AG32" i="6"/>
  <c r="AG31" i="6"/>
  <c r="AG30" i="6"/>
  <c r="AG29" i="6"/>
  <c r="AG28" i="6"/>
  <c r="AG27" i="6"/>
  <c r="AG26" i="6"/>
  <c r="AG23" i="6"/>
  <c r="AG22" i="6"/>
  <c r="AG21" i="6"/>
  <c r="AG20" i="6"/>
  <c r="AG19" i="6"/>
  <c r="AG18" i="6"/>
  <c r="AG17" i="6"/>
  <c r="AG15" i="6"/>
  <c r="AG14" i="6"/>
  <c r="AG13" i="6"/>
  <c r="AG12" i="6"/>
  <c r="AE183" i="6"/>
  <c r="AE182" i="6"/>
  <c r="AE181" i="6"/>
  <c r="AE179" i="6"/>
  <c r="AE178" i="6"/>
  <c r="AE177" i="6"/>
  <c r="AE176" i="6"/>
  <c r="AE174" i="6"/>
  <c r="AE173" i="6"/>
  <c r="AE172" i="6"/>
  <c r="AE171" i="6"/>
  <c r="AE170" i="6"/>
  <c r="AE168" i="6"/>
  <c r="AE167" i="6"/>
  <c r="AE166" i="6"/>
  <c r="AE165" i="6"/>
  <c r="AE163" i="6"/>
  <c r="AE162" i="6"/>
  <c r="AE161" i="6"/>
  <c r="AE160" i="6"/>
  <c r="AE158" i="6"/>
  <c r="AE157" i="6"/>
  <c r="AE156" i="6"/>
  <c r="AE153" i="6"/>
  <c r="AE152" i="6"/>
  <c r="AE151" i="6"/>
  <c r="AE150" i="6"/>
  <c r="AE149" i="6"/>
  <c r="AE148" i="6"/>
  <c r="AE147" i="6"/>
  <c r="AE146" i="6"/>
  <c r="AE145" i="6"/>
  <c r="AE144" i="6"/>
  <c r="AE141" i="6"/>
  <c r="AE140" i="6"/>
  <c r="AE139" i="6"/>
  <c r="AE138" i="6"/>
  <c r="AE137" i="6"/>
  <c r="AE136" i="6"/>
  <c r="AE134" i="6"/>
  <c r="AE132" i="6"/>
  <c r="AE131" i="6"/>
  <c r="AE130" i="6"/>
  <c r="AE129" i="6"/>
  <c r="AE128" i="6"/>
  <c r="AE127" i="6"/>
  <c r="AE126" i="6"/>
  <c r="AE125" i="6"/>
  <c r="AE123" i="6"/>
  <c r="AE121" i="6"/>
  <c r="AE120" i="6"/>
  <c r="AE119" i="6"/>
  <c r="AE118" i="6"/>
  <c r="AE117" i="6"/>
  <c r="AE116" i="6"/>
  <c r="AE114" i="6"/>
  <c r="AE113" i="6"/>
  <c r="AE112" i="6"/>
  <c r="AE111" i="6"/>
  <c r="AE110" i="6"/>
  <c r="AE109" i="6"/>
  <c r="AE107" i="6"/>
  <c r="AE106" i="6"/>
  <c r="AE105" i="6"/>
  <c r="AE104" i="6"/>
  <c r="AE103" i="6"/>
  <c r="AE102" i="6"/>
  <c r="AE101" i="6"/>
  <c r="AE100" i="6"/>
  <c r="AE98" i="6"/>
  <c r="AE96" i="6"/>
  <c r="AE94" i="6"/>
  <c r="AE92" i="6"/>
  <c r="AE91" i="6"/>
  <c r="AE89" i="6"/>
  <c r="AE88" i="6"/>
  <c r="AE86" i="6"/>
  <c r="AE85" i="6"/>
  <c r="AE84" i="6"/>
  <c r="AE83" i="6"/>
  <c r="AE82" i="6"/>
  <c r="AE81" i="6"/>
  <c r="AE80" i="6"/>
  <c r="AE77" i="6"/>
  <c r="AE76" i="6"/>
  <c r="AE75" i="6"/>
  <c r="AE73" i="6"/>
  <c r="AE72" i="6"/>
  <c r="AE69" i="6"/>
  <c r="AE68" i="6"/>
  <c r="AE66" i="6"/>
  <c r="AE65" i="6"/>
  <c r="AE64" i="6"/>
  <c r="AE63" i="6"/>
  <c r="AE61" i="6"/>
  <c r="AE60" i="6"/>
  <c r="AE59" i="6"/>
  <c r="AE58" i="6"/>
  <c r="AE57" i="6"/>
  <c r="AE56" i="6"/>
  <c r="AE53" i="6"/>
  <c r="AE52" i="6"/>
  <c r="AE51" i="6"/>
  <c r="AE49" i="6"/>
  <c r="AE47" i="6"/>
  <c r="AE46" i="6"/>
  <c r="AE45" i="6"/>
  <c r="AE44" i="6"/>
  <c r="AE43" i="6"/>
  <c r="AE42" i="6"/>
  <c r="AE40" i="6"/>
  <c r="AE39" i="6"/>
  <c r="AE37" i="6"/>
  <c r="AE36" i="6"/>
  <c r="AE35" i="6"/>
  <c r="AE33" i="6"/>
  <c r="AE32" i="6"/>
  <c r="AE31" i="6"/>
  <c r="AE30" i="6"/>
  <c r="AE29" i="6"/>
  <c r="AE28" i="6"/>
  <c r="AE27" i="6"/>
  <c r="AE26" i="6"/>
  <c r="AE23" i="6"/>
  <c r="AE22" i="6"/>
  <c r="AE21" i="6"/>
  <c r="AE20" i="6"/>
  <c r="AE19" i="6"/>
  <c r="AE18" i="6"/>
  <c r="AE17" i="6"/>
  <c r="AE15" i="6"/>
  <c r="AE14" i="6"/>
  <c r="AE13" i="6"/>
  <c r="AE12" i="6"/>
  <c r="AD183" i="6"/>
  <c r="AD182" i="6"/>
  <c r="AD181" i="6"/>
  <c r="AD179" i="6"/>
  <c r="AD178" i="6"/>
  <c r="AD177" i="6"/>
  <c r="AD176" i="6"/>
  <c r="AD174" i="6"/>
  <c r="AD173" i="6"/>
  <c r="AD172" i="6"/>
  <c r="AD171" i="6"/>
  <c r="AD170" i="6"/>
  <c r="AD168" i="6"/>
  <c r="AD167" i="6"/>
  <c r="AD166" i="6"/>
  <c r="AD165" i="6"/>
  <c r="AD163" i="6"/>
  <c r="AD162" i="6"/>
  <c r="AD161" i="6"/>
  <c r="AD160" i="6"/>
  <c r="AD158" i="6"/>
  <c r="AD157" i="6"/>
  <c r="AD156" i="6"/>
  <c r="AD153" i="6"/>
  <c r="AD152" i="6"/>
  <c r="AD151" i="6"/>
  <c r="AD150" i="6"/>
  <c r="AD149" i="6"/>
  <c r="AD148" i="6"/>
  <c r="AD147" i="6"/>
  <c r="AD146" i="6"/>
  <c r="AD145" i="6"/>
  <c r="AD144" i="6"/>
  <c r="AD141" i="6"/>
  <c r="AD140" i="6"/>
  <c r="AD139" i="6"/>
  <c r="AD138" i="6"/>
  <c r="AD137" i="6"/>
  <c r="AD136" i="6"/>
  <c r="AD134" i="6"/>
  <c r="AD132" i="6"/>
  <c r="AD131" i="6"/>
  <c r="AD130" i="6"/>
  <c r="AD129" i="6"/>
  <c r="AD128" i="6"/>
  <c r="AD127" i="6"/>
  <c r="AD126" i="6"/>
  <c r="AD125" i="6"/>
  <c r="AD123" i="6"/>
  <c r="AD121" i="6"/>
  <c r="AD120" i="6"/>
  <c r="AD119" i="6"/>
  <c r="AD118" i="6"/>
  <c r="AD117" i="6"/>
  <c r="AD116" i="6"/>
  <c r="AD114" i="6"/>
  <c r="AD113" i="6"/>
  <c r="AD112" i="6"/>
  <c r="AD111" i="6"/>
  <c r="AD110" i="6"/>
  <c r="AD109" i="6"/>
  <c r="AD107" i="6"/>
  <c r="AD106" i="6"/>
  <c r="AD105" i="6"/>
  <c r="AD104" i="6"/>
  <c r="AD103" i="6"/>
  <c r="AD102" i="6"/>
  <c r="AD101" i="6"/>
  <c r="AD100" i="6"/>
  <c r="AD98" i="6"/>
  <c r="AD96" i="6"/>
  <c r="AD94" i="6"/>
  <c r="AD92" i="6"/>
  <c r="AD91" i="6"/>
  <c r="AD89" i="6"/>
  <c r="AD88" i="6"/>
  <c r="AD86" i="6"/>
  <c r="AD85" i="6"/>
  <c r="AD84" i="6"/>
  <c r="AD83" i="6"/>
  <c r="AD82" i="6"/>
  <c r="AD81" i="6"/>
  <c r="AD80" i="6"/>
  <c r="AD77" i="6"/>
  <c r="AD76" i="6"/>
  <c r="AD75" i="6"/>
  <c r="AD73" i="6"/>
  <c r="AD72" i="6"/>
  <c r="AD69" i="6"/>
  <c r="AD68" i="6"/>
  <c r="AD66" i="6"/>
  <c r="AD65" i="6"/>
  <c r="AD64" i="6"/>
  <c r="AD63" i="6"/>
  <c r="AD61" i="6"/>
  <c r="AD60" i="6"/>
  <c r="AD59" i="6"/>
  <c r="AD58" i="6"/>
  <c r="AD57" i="6"/>
  <c r="AD56" i="6"/>
  <c r="AD53" i="6"/>
  <c r="AD52" i="6"/>
  <c r="AD51" i="6"/>
  <c r="AD49" i="6"/>
  <c r="AD47" i="6"/>
  <c r="AD46" i="6"/>
  <c r="AD45" i="6"/>
  <c r="AD44" i="6"/>
  <c r="AD43" i="6"/>
  <c r="AD42" i="6"/>
  <c r="AD40" i="6"/>
  <c r="AD39" i="6"/>
  <c r="AD37" i="6"/>
  <c r="AD36" i="6"/>
  <c r="AD35" i="6"/>
  <c r="AD33" i="6"/>
  <c r="AD32" i="6"/>
  <c r="AD31" i="6"/>
  <c r="AD30" i="6"/>
  <c r="AD29" i="6"/>
  <c r="AD28" i="6"/>
  <c r="AD27" i="6"/>
  <c r="AD26" i="6"/>
  <c r="AD23" i="6"/>
  <c r="AD22" i="6"/>
  <c r="AD21" i="6"/>
  <c r="AD20" i="6"/>
  <c r="AD19" i="6"/>
  <c r="AD18" i="6"/>
  <c r="AD17" i="6"/>
  <c r="AD15" i="6"/>
  <c r="AD14" i="6"/>
  <c r="AD13" i="6"/>
  <c r="AC12" i="6"/>
  <c r="AD12" i="6"/>
  <c r="AC183" i="6"/>
  <c r="AC182" i="6"/>
  <c r="AC181" i="6"/>
  <c r="AC179" i="6"/>
  <c r="AC178" i="6"/>
  <c r="AC177" i="6"/>
  <c r="AC176" i="6"/>
  <c r="AC174" i="6"/>
  <c r="AC173" i="6"/>
  <c r="AC172" i="6"/>
  <c r="AC171" i="6"/>
  <c r="AC170" i="6"/>
  <c r="AC168" i="6"/>
  <c r="AC167" i="6"/>
  <c r="AC166" i="6"/>
  <c r="AC165" i="6"/>
  <c r="AC163" i="6"/>
  <c r="AC162" i="6"/>
  <c r="AC161" i="6"/>
  <c r="AC160" i="6"/>
  <c r="AC158" i="6"/>
  <c r="AC157" i="6"/>
  <c r="AC156" i="6"/>
  <c r="AC153" i="6"/>
  <c r="AC152" i="6"/>
  <c r="AC151" i="6"/>
  <c r="AC150" i="6"/>
  <c r="AC149" i="6"/>
  <c r="AC148" i="6"/>
  <c r="AC147" i="6"/>
  <c r="AC146" i="6"/>
  <c r="AC145" i="6"/>
  <c r="AC144" i="6"/>
  <c r="AC141" i="6"/>
  <c r="AC140" i="6"/>
  <c r="AC139" i="6"/>
  <c r="AC138" i="6"/>
  <c r="AC137" i="6"/>
  <c r="AC136" i="6"/>
  <c r="AC134" i="6"/>
  <c r="AC132" i="6"/>
  <c r="AC131" i="6"/>
  <c r="AC130" i="6"/>
  <c r="AC129" i="6"/>
  <c r="AC128" i="6"/>
  <c r="AC127" i="6"/>
  <c r="AC126" i="6"/>
  <c r="AC125" i="6"/>
  <c r="AC123" i="6"/>
  <c r="AC121" i="6"/>
  <c r="AC120" i="6"/>
  <c r="AC119" i="6"/>
  <c r="AC118" i="6"/>
  <c r="AC117" i="6"/>
  <c r="AC116" i="6"/>
  <c r="AC114" i="6"/>
  <c r="AC113" i="6"/>
  <c r="AC112" i="6"/>
  <c r="AC111" i="6"/>
  <c r="AC110" i="6"/>
  <c r="AC109" i="6"/>
  <c r="AC107" i="6"/>
  <c r="AC106" i="6"/>
  <c r="AC105" i="6"/>
  <c r="AC104" i="6"/>
  <c r="AC103" i="6"/>
  <c r="AC102" i="6"/>
  <c r="AC101" i="6"/>
  <c r="AC100" i="6"/>
  <c r="AC98" i="6"/>
  <c r="AC96" i="6"/>
  <c r="AC94" i="6"/>
  <c r="AC92" i="6"/>
  <c r="AC91" i="6"/>
  <c r="AC89" i="6"/>
  <c r="AC88" i="6"/>
  <c r="AC86" i="6"/>
  <c r="AC85" i="6"/>
  <c r="AC84" i="6"/>
  <c r="AC83" i="6"/>
  <c r="AC82" i="6"/>
  <c r="AC81" i="6"/>
  <c r="AC80" i="6"/>
  <c r="AC77" i="6"/>
  <c r="AC76" i="6"/>
  <c r="AC75" i="6"/>
  <c r="AC73" i="6"/>
  <c r="AC72" i="6"/>
  <c r="AC69" i="6"/>
  <c r="AC68" i="6"/>
  <c r="AC66" i="6"/>
  <c r="AC65" i="6"/>
  <c r="AC64" i="6"/>
  <c r="AC63" i="6"/>
  <c r="AC61" i="6"/>
  <c r="AC60" i="6"/>
  <c r="AC59" i="6"/>
  <c r="AC58" i="6"/>
  <c r="AC57" i="6"/>
  <c r="AC56" i="6"/>
  <c r="AC53" i="6"/>
  <c r="AC52" i="6"/>
  <c r="AC51" i="6"/>
  <c r="AC49" i="6"/>
  <c r="AC47" i="6"/>
  <c r="AC46" i="6"/>
  <c r="AC45" i="6"/>
  <c r="AC44" i="6"/>
  <c r="AC43" i="6"/>
  <c r="AC42" i="6"/>
  <c r="AC40" i="6"/>
  <c r="AC39" i="6"/>
  <c r="AC37" i="6"/>
  <c r="AC36" i="6"/>
  <c r="AC35" i="6"/>
  <c r="AC33" i="6"/>
  <c r="AC32" i="6"/>
  <c r="AC31" i="6"/>
  <c r="AC30" i="6"/>
  <c r="AC29" i="6"/>
  <c r="AC28" i="6"/>
  <c r="AC27" i="6"/>
  <c r="AC26" i="6"/>
  <c r="AC23" i="6"/>
  <c r="AC22" i="6"/>
  <c r="AC21" i="6"/>
  <c r="AC20" i="6"/>
  <c r="AC19" i="6"/>
  <c r="AC18" i="6"/>
  <c r="AC17" i="6"/>
  <c r="AC15" i="6"/>
  <c r="AC14" i="6"/>
  <c r="AC13" i="6"/>
  <c r="AA183" i="6"/>
  <c r="AA182" i="6"/>
  <c r="AA181" i="6"/>
  <c r="AA179" i="6"/>
  <c r="AA178" i="6"/>
  <c r="AA177" i="6"/>
  <c r="AA176" i="6"/>
  <c r="AA174" i="6"/>
  <c r="AA173" i="6"/>
  <c r="AA172" i="6"/>
  <c r="AA171" i="6"/>
  <c r="AA170" i="6"/>
  <c r="AA168" i="6"/>
  <c r="AA167" i="6"/>
  <c r="AA166" i="6"/>
  <c r="AA165" i="6"/>
  <c r="AA163" i="6"/>
  <c r="AA162" i="6"/>
  <c r="AA161" i="6"/>
  <c r="AA160" i="6"/>
  <c r="AA158" i="6"/>
  <c r="AA157" i="6"/>
  <c r="AA156" i="6"/>
  <c r="AA153" i="6"/>
  <c r="AA152" i="6"/>
  <c r="AA151" i="6"/>
  <c r="AA150" i="6"/>
  <c r="AA149" i="6"/>
  <c r="AA148" i="6"/>
  <c r="AA147" i="6"/>
  <c r="AA146" i="6"/>
  <c r="AA145" i="6"/>
  <c r="AA144" i="6"/>
  <c r="AA141" i="6"/>
  <c r="AA140" i="6"/>
  <c r="AA139" i="6"/>
  <c r="AA138" i="6"/>
  <c r="AA137" i="6"/>
  <c r="AA136" i="6"/>
  <c r="AA134" i="6"/>
  <c r="AA132" i="6"/>
  <c r="AA131" i="6"/>
  <c r="AA130" i="6"/>
  <c r="AA129" i="6"/>
  <c r="AA128" i="6"/>
  <c r="AA127" i="6"/>
  <c r="AA126" i="6"/>
  <c r="AA125" i="6"/>
  <c r="AA123" i="6"/>
  <c r="AA121" i="6"/>
  <c r="AA120" i="6"/>
  <c r="AA119" i="6"/>
  <c r="AA118" i="6"/>
  <c r="AA117" i="6"/>
  <c r="AA116" i="6"/>
  <c r="AA114" i="6"/>
  <c r="AA113" i="6"/>
  <c r="AA112" i="6"/>
  <c r="AA111" i="6"/>
  <c r="AA110" i="6"/>
  <c r="AA109" i="6"/>
  <c r="AA107" i="6"/>
  <c r="AA106" i="6"/>
  <c r="AA105" i="6"/>
  <c r="AA104" i="6"/>
  <c r="AA103" i="6"/>
  <c r="AA102" i="6"/>
  <c r="AA101" i="6"/>
  <c r="AA100" i="6"/>
  <c r="AA98" i="6"/>
  <c r="AA96" i="6"/>
  <c r="AA94" i="6"/>
  <c r="AA92" i="6"/>
  <c r="AA91" i="6"/>
  <c r="AA89" i="6"/>
  <c r="AA88" i="6"/>
  <c r="AA86" i="6"/>
  <c r="AA85" i="6"/>
  <c r="AA84" i="6"/>
  <c r="AA83" i="6"/>
  <c r="AA82" i="6"/>
  <c r="AA81" i="6"/>
  <c r="AA80" i="6"/>
  <c r="AA77" i="6"/>
  <c r="AA76" i="6"/>
  <c r="AA75" i="6"/>
  <c r="AA73" i="6"/>
  <c r="AA72" i="6"/>
  <c r="AA69" i="6"/>
  <c r="AA68" i="6"/>
  <c r="AA66" i="6"/>
  <c r="AA65" i="6"/>
  <c r="AA64" i="6"/>
  <c r="AA63" i="6"/>
  <c r="AA61" i="6"/>
  <c r="AA60" i="6"/>
  <c r="AA59" i="6"/>
  <c r="AA58" i="6"/>
  <c r="AA57" i="6"/>
  <c r="AA56" i="6"/>
  <c r="AA53" i="6"/>
  <c r="AA52" i="6"/>
  <c r="AA51" i="6"/>
  <c r="AA49" i="6"/>
  <c r="AA47" i="6"/>
  <c r="AA46" i="6"/>
  <c r="AA45" i="6"/>
  <c r="AA44" i="6"/>
  <c r="AA43" i="6"/>
  <c r="AA42" i="6"/>
  <c r="AA40" i="6"/>
  <c r="AA39" i="6"/>
  <c r="AA37" i="6"/>
  <c r="AA36" i="6"/>
  <c r="AA35" i="6"/>
  <c r="AA33" i="6"/>
  <c r="AA32" i="6"/>
  <c r="AA31" i="6"/>
  <c r="AA30" i="6"/>
  <c r="AA29" i="6"/>
  <c r="AA28" i="6"/>
  <c r="AA27" i="6"/>
  <c r="AA26" i="6"/>
  <c r="AA23" i="6"/>
  <c r="AA22" i="6"/>
  <c r="AA21" i="6"/>
  <c r="AA20" i="6"/>
  <c r="AA19" i="6"/>
  <c r="AA18" i="6"/>
  <c r="AA17" i="6"/>
  <c r="AA15" i="6"/>
  <c r="AA14" i="6"/>
  <c r="AA13" i="6"/>
  <c r="AA12" i="6"/>
  <c r="Z183" i="6"/>
  <c r="Z182" i="6"/>
  <c r="Z181" i="6"/>
  <c r="Z179" i="6"/>
  <c r="Z178" i="6"/>
  <c r="Z177" i="6"/>
  <c r="Z176" i="6"/>
  <c r="Z174" i="6"/>
  <c r="Z173" i="6"/>
  <c r="Z172" i="6"/>
  <c r="Z171" i="6"/>
  <c r="Z170" i="6"/>
  <c r="Z168" i="6"/>
  <c r="Z167" i="6"/>
  <c r="Z166" i="6"/>
  <c r="Z165" i="6"/>
  <c r="Z163" i="6"/>
  <c r="Z162" i="6"/>
  <c r="Z161" i="6"/>
  <c r="Z160" i="6"/>
  <c r="Z158" i="6"/>
  <c r="Z157" i="6"/>
  <c r="Z156" i="6"/>
  <c r="Z153" i="6"/>
  <c r="Z152" i="6"/>
  <c r="Z151" i="6"/>
  <c r="Z150" i="6"/>
  <c r="Z149" i="6"/>
  <c r="Z148" i="6"/>
  <c r="Z147" i="6"/>
  <c r="Z146" i="6"/>
  <c r="Z145" i="6"/>
  <c r="Z144" i="6"/>
  <c r="Z141" i="6"/>
  <c r="Z140" i="6"/>
  <c r="Z139" i="6"/>
  <c r="Z138" i="6"/>
  <c r="Z137" i="6"/>
  <c r="Z136" i="6"/>
  <c r="Z134" i="6"/>
  <c r="Z132" i="6"/>
  <c r="Z131" i="6"/>
  <c r="Z130" i="6"/>
  <c r="Z129" i="6"/>
  <c r="Z128" i="6"/>
  <c r="Z127" i="6"/>
  <c r="Z126" i="6"/>
  <c r="Z125" i="6"/>
  <c r="Z123" i="6"/>
  <c r="Z121" i="6"/>
  <c r="Z120" i="6"/>
  <c r="Z119" i="6"/>
  <c r="Z118" i="6"/>
  <c r="Z117" i="6"/>
  <c r="Z116" i="6"/>
  <c r="Z114" i="6"/>
  <c r="Z113" i="6"/>
  <c r="Z112" i="6"/>
  <c r="Z111" i="6"/>
  <c r="Z110" i="6"/>
  <c r="Z109" i="6"/>
  <c r="Z107" i="6"/>
  <c r="Z106" i="6"/>
  <c r="Z105" i="6"/>
  <c r="Z104" i="6"/>
  <c r="Z103" i="6"/>
  <c r="Z102" i="6"/>
  <c r="Z101" i="6"/>
  <c r="Z100" i="6"/>
  <c r="Z98" i="6"/>
  <c r="Z96" i="6"/>
  <c r="Z94" i="6"/>
  <c r="Z92" i="6"/>
  <c r="Z91" i="6"/>
  <c r="Z89" i="6"/>
  <c r="Z88" i="6"/>
  <c r="Z86" i="6"/>
  <c r="Z85" i="6"/>
  <c r="Z84" i="6"/>
  <c r="Z83" i="6"/>
  <c r="Z82" i="6"/>
  <c r="Z81" i="6"/>
  <c r="Z80" i="6"/>
  <c r="Z77" i="6"/>
  <c r="Z76" i="6"/>
  <c r="Z75" i="6"/>
  <c r="Z73" i="6"/>
  <c r="Z72" i="6"/>
  <c r="Z69" i="6"/>
  <c r="Z68" i="6"/>
  <c r="Z66" i="6"/>
  <c r="Z65" i="6"/>
  <c r="Z64" i="6"/>
  <c r="Z63" i="6"/>
  <c r="Z61" i="6"/>
  <c r="Z60" i="6"/>
  <c r="Z59" i="6"/>
  <c r="Z58" i="6"/>
  <c r="Z57" i="6"/>
  <c r="Z56" i="6"/>
  <c r="Z53" i="6"/>
  <c r="Z52" i="6"/>
  <c r="Z51" i="6"/>
  <c r="Z49" i="6"/>
  <c r="Z47" i="6"/>
  <c r="Z46" i="6"/>
  <c r="Z45" i="6"/>
  <c r="Z44" i="6"/>
  <c r="Z43" i="6"/>
  <c r="Z42" i="6"/>
  <c r="Z40" i="6"/>
  <c r="Z39" i="6"/>
  <c r="Z37" i="6"/>
  <c r="Z36" i="6"/>
  <c r="Z35" i="6"/>
  <c r="Z33" i="6"/>
  <c r="Z32" i="6"/>
  <c r="Z31" i="6"/>
  <c r="Z30" i="6"/>
  <c r="Z29" i="6"/>
  <c r="Z28" i="6"/>
  <c r="Z27" i="6"/>
  <c r="Z26" i="6"/>
  <c r="Z23" i="6"/>
  <c r="Z22" i="6"/>
  <c r="Z21" i="6"/>
  <c r="Z20" i="6"/>
  <c r="Z19" i="6"/>
  <c r="Z18" i="6"/>
  <c r="Z17" i="6"/>
  <c r="Z15" i="6"/>
  <c r="Z14" i="6"/>
  <c r="Z13" i="6"/>
  <c r="Z12" i="6"/>
  <c r="Y183" i="6"/>
  <c r="Y182" i="6"/>
  <c r="Y181" i="6"/>
  <c r="Y179" i="6"/>
  <c r="Y178" i="6"/>
  <c r="Y177" i="6"/>
  <c r="Y176" i="6"/>
  <c r="Y174" i="6"/>
  <c r="Y173" i="6"/>
  <c r="Y172" i="6"/>
  <c r="Y171" i="6"/>
  <c r="Y170" i="6"/>
  <c r="Y168" i="6"/>
  <c r="Y166" i="6"/>
  <c r="Y165" i="6"/>
  <c r="Y163" i="6"/>
  <c r="Y162" i="6"/>
  <c r="Y161" i="6"/>
  <c r="Y160" i="6"/>
  <c r="Y158" i="6"/>
  <c r="Y157" i="6"/>
  <c r="Y156" i="6"/>
  <c r="Y153" i="6"/>
  <c r="Y152" i="6"/>
  <c r="Y151" i="6"/>
  <c r="Y150" i="6"/>
  <c r="Y149" i="6"/>
  <c r="Y148" i="6"/>
  <c r="Y147" i="6"/>
  <c r="Y146" i="6"/>
  <c r="Y145" i="6"/>
  <c r="Y144" i="6"/>
  <c r="Y141" i="6"/>
  <c r="Y140" i="6"/>
  <c r="Y139" i="6"/>
  <c r="Y137" i="6"/>
  <c r="Y136" i="6"/>
  <c r="Y134" i="6"/>
  <c r="Y132" i="6"/>
  <c r="Y131" i="6"/>
  <c r="Y130" i="6"/>
  <c r="Y129" i="6"/>
  <c r="Y128" i="6"/>
  <c r="Y127" i="6"/>
  <c r="Y126" i="6"/>
  <c r="Y125" i="6"/>
  <c r="Y123" i="6"/>
  <c r="Y121" i="6"/>
  <c r="Y120" i="6"/>
  <c r="Y119" i="6"/>
  <c r="Y118" i="6"/>
  <c r="Y117" i="6"/>
  <c r="Y116" i="6"/>
  <c r="Y110" i="6"/>
  <c r="Y107" i="6"/>
  <c r="Y106" i="6"/>
  <c r="Y105" i="6"/>
  <c r="Y104" i="6"/>
  <c r="Y103" i="6"/>
  <c r="Y102" i="6"/>
  <c r="Y101" i="6"/>
  <c r="Y100" i="6"/>
  <c r="Y98" i="6"/>
  <c r="Y96" i="6"/>
  <c r="Y94" i="6"/>
  <c r="Y92" i="6"/>
  <c r="Y91" i="6"/>
  <c r="Y89" i="6"/>
  <c r="Y88" i="6"/>
  <c r="Y86" i="6"/>
  <c r="Y85" i="6"/>
  <c r="Y84" i="6"/>
  <c r="Y83" i="6"/>
  <c r="Y82" i="6"/>
  <c r="Y81" i="6"/>
  <c r="Y80" i="6"/>
  <c r="Y77" i="6"/>
  <c r="Y76" i="6"/>
  <c r="Y75" i="6"/>
  <c r="Y73" i="6"/>
  <c r="Y72" i="6"/>
  <c r="Y69" i="6"/>
  <c r="Y68" i="6"/>
  <c r="Y66" i="6"/>
  <c r="Y65" i="6"/>
  <c r="Y64" i="6"/>
  <c r="Y63" i="6"/>
  <c r="Y61" i="6"/>
  <c r="Y60" i="6"/>
  <c r="Y59" i="6"/>
  <c r="Y58" i="6"/>
  <c r="Y57" i="6"/>
  <c r="Y56" i="6"/>
  <c r="Y53" i="6"/>
  <c r="Y52" i="6"/>
  <c r="Y51" i="6"/>
  <c r="Y49" i="6"/>
  <c r="Y47" i="6"/>
  <c r="Y46" i="6"/>
  <c r="Y45" i="6"/>
  <c r="Y44" i="6"/>
  <c r="Y43" i="6"/>
  <c r="Y42" i="6"/>
  <c r="Y39" i="6"/>
  <c r="Y37" i="6"/>
  <c r="Y36" i="6"/>
  <c r="Y35" i="6"/>
  <c r="Y33" i="6"/>
  <c r="Y32" i="6"/>
  <c r="Y31" i="6"/>
  <c r="Y30" i="6"/>
  <c r="Y29" i="6"/>
  <c r="Y27" i="6"/>
  <c r="Y26" i="6"/>
  <c r="Y23" i="6"/>
  <c r="Y22" i="6"/>
  <c r="Y21" i="6"/>
  <c r="Y20" i="6"/>
  <c r="Y19" i="6"/>
  <c r="Y18" i="6"/>
  <c r="Y17" i="6"/>
  <c r="Y15" i="6"/>
  <c r="Y14" i="6"/>
  <c r="Y13" i="6"/>
  <c r="W183" i="6"/>
  <c r="W182" i="6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1" i="6"/>
  <c r="W130" i="6"/>
  <c r="W129" i="6"/>
  <c r="W128" i="6"/>
  <c r="W127" i="6"/>
  <c r="W126" i="6"/>
  <c r="W125" i="6"/>
  <c r="W123" i="6"/>
  <c r="W121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8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7" i="6"/>
  <c r="W46" i="6"/>
  <c r="W45" i="6"/>
  <c r="W44" i="6"/>
  <c r="W43" i="6"/>
  <c r="W42" i="6"/>
  <c r="W40" i="6"/>
  <c r="W39" i="6"/>
  <c r="W37" i="6"/>
  <c r="W36" i="6"/>
  <c r="W35" i="6"/>
  <c r="W33" i="6"/>
  <c r="W32" i="6"/>
  <c r="W31" i="6"/>
  <c r="W30" i="6"/>
  <c r="W29" i="6"/>
  <c r="W28" i="6"/>
  <c r="W27" i="6"/>
  <c r="W26" i="6"/>
  <c r="W23" i="6"/>
  <c r="W22" i="6"/>
  <c r="W21" i="6"/>
  <c r="W20" i="6"/>
  <c r="W19" i="6"/>
  <c r="W18" i="6"/>
  <c r="W17" i="6"/>
  <c r="W15" i="6"/>
  <c r="W14" i="6"/>
  <c r="W13" i="6"/>
  <c r="W12" i="6"/>
  <c r="V183" i="6"/>
  <c r="V182" i="6"/>
  <c r="V181" i="6"/>
  <c r="V179" i="6"/>
  <c r="V178" i="6"/>
  <c r="V177" i="6"/>
  <c r="V176" i="6"/>
  <c r="V174" i="6"/>
  <c r="V173" i="6"/>
  <c r="V172" i="6"/>
  <c r="V171" i="6"/>
  <c r="V170" i="6"/>
  <c r="V168" i="6"/>
  <c r="V167" i="6"/>
  <c r="V166" i="6"/>
  <c r="V165" i="6"/>
  <c r="V163" i="6"/>
  <c r="V162" i="6"/>
  <c r="V161" i="6"/>
  <c r="V160" i="6"/>
  <c r="V158" i="6"/>
  <c r="V157" i="6"/>
  <c r="V156" i="6"/>
  <c r="V153" i="6"/>
  <c r="V152" i="6"/>
  <c r="V151" i="6"/>
  <c r="V150" i="6"/>
  <c r="V149" i="6"/>
  <c r="V148" i="6"/>
  <c r="V147" i="6"/>
  <c r="V146" i="6"/>
  <c r="V145" i="6"/>
  <c r="V144" i="6"/>
  <c r="V141" i="6"/>
  <c r="V140" i="6"/>
  <c r="V139" i="6"/>
  <c r="V138" i="6"/>
  <c r="V137" i="6"/>
  <c r="V136" i="6"/>
  <c r="V134" i="6"/>
  <c r="V132" i="6"/>
  <c r="V131" i="6"/>
  <c r="V130" i="6"/>
  <c r="V129" i="6"/>
  <c r="V128" i="6"/>
  <c r="V127" i="6"/>
  <c r="V126" i="6"/>
  <c r="V125" i="6"/>
  <c r="V123" i="6"/>
  <c r="V121" i="6"/>
  <c r="V120" i="6"/>
  <c r="V119" i="6"/>
  <c r="V118" i="6"/>
  <c r="V117" i="6"/>
  <c r="V116" i="6"/>
  <c r="V114" i="6"/>
  <c r="V113" i="6"/>
  <c r="V112" i="6"/>
  <c r="V111" i="6"/>
  <c r="V110" i="6"/>
  <c r="V109" i="6"/>
  <c r="V107" i="6"/>
  <c r="V106" i="6"/>
  <c r="V105" i="6"/>
  <c r="V104" i="6"/>
  <c r="V103" i="6"/>
  <c r="V102" i="6"/>
  <c r="V101" i="6"/>
  <c r="V100" i="6"/>
  <c r="V98" i="6"/>
  <c r="V96" i="6"/>
  <c r="V94" i="6"/>
  <c r="V92" i="6"/>
  <c r="V91" i="6"/>
  <c r="V89" i="6"/>
  <c r="V88" i="6"/>
  <c r="V86" i="6"/>
  <c r="V85" i="6"/>
  <c r="V84" i="6"/>
  <c r="V83" i="6"/>
  <c r="V82" i="6"/>
  <c r="V81" i="6"/>
  <c r="V80" i="6"/>
  <c r="V77" i="6"/>
  <c r="V76" i="6"/>
  <c r="V75" i="6"/>
  <c r="V73" i="6"/>
  <c r="V72" i="6"/>
  <c r="V69" i="6"/>
  <c r="V68" i="6"/>
  <c r="V66" i="6"/>
  <c r="V65" i="6"/>
  <c r="V64" i="6"/>
  <c r="V63" i="6"/>
  <c r="V61" i="6"/>
  <c r="V60" i="6"/>
  <c r="V59" i="6"/>
  <c r="V58" i="6"/>
  <c r="V57" i="6"/>
  <c r="V56" i="6"/>
  <c r="V53" i="6"/>
  <c r="V52" i="6"/>
  <c r="V51" i="6"/>
  <c r="V49" i="6"/>
  <c r="V47" i="6"/>
  <c r="V46" i="6"/>
  <c r="V45" i="6"/>
  <c r="V44" i="6"/>
  <c r="V43" i="6"/>
  <c r="V42" i="6"/>
  <c r="V40" i="6"/>
  <c r="V39" i="6"/>
  <c r="V37" i="6"/>
  <c r="V36" i="6"/>
  <c r="V35" i="6"/>
  <c r="V33" i="6"/>
  <c r="V32" i="6"/>
  <c r="V31" i="6"/>
  <c r="V30" i="6"/>
  <c r="V29" i="6"/>
  <c r="V28" i="6"/>
  <c r="V27" i="6"/>
  <c r="V26" i="6"/>
  <c r="V23" i="6"/>
  <c r="V22" i="6"/>
  <c r="V21" i="6"/>
  <c r="V20" i="6"/>
  <c r="V19" i="6"/>
  <c r="V18" i="6"/>
  <c r="V17" i="6"/>
  <c r="V15" i="6"/>
  <c r="V14" i="6"/>
  <c r="V13" i="6"/>
  <c r="V12" i="6"/>
  <c r="U183" i="6"/>
  <c r="U182" i="6"/>
  <c r="U181" i="6"/>
  <c r="U179" i="6"/>
  <c r="U178" i="6"/>
  <c r="U177" i="6"/>
  <c r="U176" i="6"/>
  <c r="U174" i="6"/>
  <c r="U173" i="6"/>
  <c r="U172" i="6"/>
  <c r="U171" i="6"/>
  <c r="U170" i="6"/>
  <c r="U168" i="6"/>
  <c r="U167" i="6"/>
  <c r="U166" i="6"/>
  <c r="U165" i="6"/>
  <c r="U163" i="6"/>
  <c r="U162" i="6"/>
  <c r="U161" i="6"/>
  <c r="U160" i="6"/>
  <c r="U158" i="6"/>
  <c r="U157" i="6"/>
  <c r="U156" i="6"/>
  <c r="U153" i="6"/>
  <c r="U152" i="6"/>
  <c r="U151" i="6"/>
  <c r="U150" i="6"/>
  <c r="U149" i="6"/>
  <c r="U148" i="6"/>
  <c r="U147" i="6"/>
  <c r="U146" i="6"/>
  <c r="U145" i="6"/>
  <c r="U144" i="6"/>
  <c r="U141" i="6"/>
  <c r="U140" i="6"/>
  <c r="U139" i="6"/>
  <c r="U138" i="6"/>
  <c r="U137" i="6"/>
  <c r="U136" i="6"/>
  <c r="U134" i="6"/>
  <c r="U132" i="6"/>
  <c r="U131" i="6"/>
  <c r="U130" i="6"/>
  <c r="U129" i="6"/>
  <c r="U128" i="6"/>
  <c r="U127" i="6"/>
  <c r="U126" i="6"/>
  <c r="U125" i="6"/>
  <c r="U123" i="6"/>
  <c r="U121" i="6"/>
  <c r="U120" i="6"/>
  <c r="U119" i="6"/>
  <c r="U118" i="6"/>
  <c r="U117" i="6"/>
  <c r="U116" i="6"/>
  <c r="U114" i="6"/>
  <c r="U113" i="6"/>
  <c r="U112" i="6"/>
  <c r="U111" i="6"/>
  <c r="U110" i="6"/>
  <c r="U109" i="6"/>
  <c r="U107" i="6"/>
  <c r="U106" i="6"/>
  <c r="U105" i="6"/>
  <c r="U104" i="6"/>
  <c r="U103" i="6"/>
  <c r="U102" i="6"/>
  <c r="U101" i="6"/>
  <c r="U100" i="6"/>
  <c r="U98" i="6"/>
  <c r="U96" i="6"/>
  <c r="U94" i="6"/>
  <c r="U92" i="6"/>
  <c r="U91" i="6"/>
  <c r="U89" i="6"/>
  <c r="U88" i="6"/>
  <c r="U86" i="6"/>
  <c r="U85" i="6"/>
  <c r="U84" i="6"/>
  <c r="U83" i="6"/>
  <c r="U82" i="6"/>
  <c r="U81" i="6"/>
  <c r="U80" i="6"/>
  <c r="U77" i="6"/>
  <c r="U76" i="6"/>
  <c r="U75" i="6"/>
  <c r="U73" i="6"/>
  <c r="U72" i="6"/>
  <c r="U69" i="6"/>
  <c r="U68" i="6"/>
  <c r="U66" i="6"/>
  <c r="U65" i="6"/>
  <c r="U64" i="6"/>
  <c r="U63" i="6"/>
  <c r="U61" i="6"/>
  <c r="U60" i="6"/>
  <c r="U59" i="6"/>
  <c r="U58" i="6"/>
  <c r="U57" i="6"/>
  <c r="U56" i="6"/>
  <c r="U53" i="6"/>
  <c r="U52" i="6"/>
  <c r="U51" i="6"/>
  <c r="U49" i="6"/>
  <c r="U47" i="6"/>
  <c r="U46" i="6"/>
  <c r="U45" i="6"/>
  <c r="U44" i="6"/>
  <c r="U43" i="6"/>
  <c r="U42" i="6"/>
  <c r="U40" i="6"/>
  <c r="U39" i="6"/>
  <c r="U37" i="6"/>
  <c r="U36" i="6"/>
  <c r="U35" i="6"/>
  <c r="U33" i="6"/>
  <c r="U32" i="6"/>
  <c r="U31" i="6"/>
  <c r="U30" i="6"/>
  <c r="U29" i="6"/>
  <c r="U28" i="6"/>
  <c r="U27" i="6"/>
  <c r="U26" i="6"/>
  <c r="U23" i="6"/>
  <c r="U22" i="6"/>
  <c r="U21" i="6"/>
  <c r="U20" i="6"/>
  <c r="U19" i="6"/>
  <c r="U18" i="6"/>
  <c r="U17" i="6"/>
  <c r="U15" i="6"/>
  <c r="U14" i="6"/>
  <c r="U13" i="6"/>
  <c r="U12" i="6"/>
  <c r="S183" i="6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81" i="6"/>
  <c r="R179" i="6"/>
  <c r="R178" i="6"/>
  <c r="R177" i="6"/>
  <c r="R176" i="6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3" i="6"/>
  <c r="Q182" i="6"/>
  <c r="Q181" i="6"/>
  <c r="Q179" i="6"/>
  <c r="Q178" i="6"/>
  <c r="Q177" i="6"/>
  <c r="Q176" i="6"/>
  <c r="Q174" i="6"/>
  <c r="Q173" i="6"/>
  <c r="Q172" i="6"/>
  <c r="Q171" i="6"/>
  <c r="Q170" i="6"/>
  <c r="Q168" i="6"/>
  <c r="Q167" i="6"/>
  <c r="Q166" i="6"/>
  <c r="Q165" i="6"/>
  <c r="Q163" i="6"/>
  <c r="Q162" i="6"/>
  <c r="Q161" i="6"/>
  <c r="Q160" i="6"/>
  <c r="Q158" i="6"/>
  <c r="Q157" i="6"/>
  <c r="Q156" i="6"/>
  <c r="Q153" i="6"/>
  <c r="Q152" i="6"/>
  <c r="Q151" i="6"/>
  <c r="Q150" i="6"/>
  <c r="Q149" i="6"/>
  <c r="Q148" i="6"/>
  <c r="Q147" i="6"/>
  <c r="Q146" i="6"/>
  <c r="Q145" i="6"/>
  <c r="Q144" i="6"/>
  <c r="Q141" i="6"/>
  <c r="Q140" i="6"/>
  <c r="Q139" i="6"/>
  <c r="Q138" i="6"/>
  <c r="Q137" i="6"/>
  <c r="Q136" i="6"/>
  <c r="Q134" i="6"/>
  <c r="Q132" i="6"/>
  <c r="Q131" i="6"/>
  <c r="Q130" i="6"/>
  <c r="Q129" i="6"/>
  <c r="Q128" i="6"/>
  <c r="Q127" i="6"/>
  <c r="Q126" i="6"/>
  <c r="Q125" i="6"/>
  <c r="Q123" i="6"/>
  <c r="Q121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8" i="6"/>
  <c r="Q57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AF178" i="6" l="1"/>
  <c r="AF26" i="6"/>
  <c r="AF30" i="6"/>
  <c r="AF40" i="6"/>
  <c r="AF80" i="6"/>
  <c r="AF84" i="6"/>
  <c r="AF156" i="6"/>
  <c r="AF166" i="6"/>
  <c r="AF171" i="6"/>
  <c r="AF176" i="6"/>
  <c r="AF175" i="6" s="1"/>
  <c r="AF37" i="6"/>
  <c r="AG67" i="6"/>
  <c r="AI74" i="6"/>
  <c r="AF58" i="6"/>
  <c r="AG34" i="6"/>
  <c r="AG50" i="6"/>
  <c r="AG108" i="6"/>
  <c r="AH16" i="6"/>
  <c r="AF28" i="6"/>
  <c r="AF32" i="6"/>
  <c r="AF43" i="6"/>
  <c r="AF59" i="6"/>
  <c r="AF82" i="6"/>
  <c r="AF86" i="6"/>
  <c r="AH90" i="6"/>
  <c r="AF158" i="6"/>
  <c r="AF168" i="6"/>
  <c r="AI34" i="6"/>
  <c r="AI50" i="6"/>
  <c r="AF153" i="6"/>
  <c r="AF23" i="6"/>
  <c r="AF29" i="6"/>
  <c r="AF33" i="6"/>
  <c r="AF49" i="6"/>
  <c r="AF125" i="6"/>
  <c r="AF17" i="6"/>
  <c r="AH25" i="6"/>
  <c r="AF42" i="6"/>
  <c r="AF46" i="6"/>
  <c r="AH67" i="6"/>
  <c r="AF81" i="6"/>
  <c r="AF91" i="6"/>
  <c r="AF127" i="6"/>
  <c r="AF141" i="6"/>
  <c r="AF147" i="6"/>
  <c r="AH155" i="6"/>
  <c r="AH159" i="6"/>
  <c r="AF167" i="6"/>
  <c r="AH169" i="6"/>
  <c r="AF177" i="6"/>
  <c r="AF132" i="6"/>
  <c r="AH50" i="6"/>
  <c r="AH48" i="6" s="1"/>
  <c r="AI48" i="6"/>
  <c r="AF53" i="6"/>
  <c r="AG62" i="6"/>
  <c r="AI55" i="6"/>
  <c r="AF57" i="6"/>
  <c r="AF61" i="6"/>
  <c r="AF64" i="6"/>
  <c r="AF75" i="6"/>
  <c r="AI93" i="6"/>
  <c r="AF110" i="6"/>
  <c r="AF114" i="6"/>
  <c r="AH108" i="6"/>
  <c r="AH115" i="6"/>
  <c r="AI108" i="6"/>
  <c r="AF102" i="6"/>
  <c r="AF111" i="6"/>
  <c r="AG115" i="6"/>
  <c r="AF109" i="6"/>
  <c r="AF113" i="6"/>
  <c r="AH135" i="6"/>
  <c r="AH133" i="6" s="1"/>
  <c r="AF136" i="6"/>
  <c r="AF138" i="6"/>
  <c r="AG135" i="6"/>
  <c r="AG133" i="6" s="1"/>
  <c r="AI143" i="6"/>
  <c r="AI142" i="6" s="1"/>
  <c r="AF146" i="6"/>
  <c r="AF150" i="6"/>
  <c r="AF144" i="6"/>
  <c r="AF174" i="6"/>
  <c r="AF179" i="6"/>
  <c r="AF182" i="6"/>
  <c r="AG180" i="6"/>
  <c r="AF183" i="6"/>
  <c r="AI180" i="6"/>
  <c r="AH11" i="6"/>
  <c r="AH10" i="6" s="1"/>
  <c r="AI11" i="6"/>
  <c r="AF15" i="6"/>
  <c r="AF22" i="6"/>
  <c r="AF137" i="6"/>
  <c r="AF172" i="6"/>
  <c r="AG48" i="6"/>
  <c r="AG87" i="6"/>
  <c r="AI25" i="6"/>
  <c r="AI79" i="6"/>
  <c r="AF19" i="6"/>
  <c r="AF39" i="6"/>
  <c r="AF44" i="6"/>
  <c r="AF60" i="6"/>
  <c r="AF65" i="6"/>
  <c r="AF72" i="6"/>
  <c r="AF88" i="6"/>
  <c r="AF101" i="6"/>
  <c r="AF105" i="6"/>
  <c r="AF119" i="6"/>
  <c r="AF129" i="6"/>
  <c r="AF139" i="6"/>
  <c r="AF160" i="6"/>
  <c r="AF165" i="6"/>
  <c r="AF170" i="6"/>
  <c r="AF157" i="6"/>
  <c r="AG93" i="6"/>
  <c r="AG16" i="6"/>
  <c r="AF31" i="6"/>
  <c r="AF36" i="6"/>
  <c r="AG41" i="6"/>
  <c r="AG38" i="6" s="1"/>
  <c r="AF63" i="6"/>
  <c r="AF68" i="6"/>
  <c r="AF85" i="6"/>
  <c r="AF103" i="6"/>
  <c r="AF112" i="6"/>
  <c r="AI135" i="6"/>
  <c r="AI133" i="6" s="1"/>
  <c r="AF52" i="6"/>
  <c r="AF96" i="6"/>
  <c r="AF95" i="6" s="1"/>
  <c r="AF162" i="6"/>
  <c r="AH124" i="6"/>
  <c r="AH122" i="6" s="1"/>
  <c r="AF106" i="6"/>
  <c r="AF120" i="6"/>
  <c r="AF126" i="6"/>
  <c r="AF14" i="6"/>
  <c r="AI87" i="6"/>
  <c r="AI164" i="6"/>
  <c r="AF13" i="6"/>
  <c r="AG74" i="6"/>
  <c r="AG90" i="6"/>
  <c r="AF104" i="6"/>
  <c r="AF128" i="6"/>
  <c r="AF163" i="6"/>
  <c r="AF173" i="6"/>
  <c r="AH55" i="6"/>
  <c r="AF77" i="6"/>
  <c r="AH99" i="6"/>
  <c r="AF149" i="6"/>
  <c r="AF107" i="6"/>
  <c r="AF117" i="6"/>
  <c r="AF121" i="6"/>
  <c r="AI155" i="6"/>
  <c r="AG55" i="6"/>
  <c r="AI62" i="6"/>
  <c r="AG79" i="6"/>
  <c r="AF145" i="6"/>
  <c r="AG155" i="6"/>
  <c r="AH164" i="6"/>
  <c r="AG175" i="6"/>
  <c r="AF27" i="6"/>
  <c r="AF151" i="6"/>
  <c r="AH41" i="6"/>
  <c r="AH38" i="6" s="1"/>
  <c r="AH74" i="6"/>
  <c r="AF45" i="6"/>
  <c r="AI124" i="6"/>
  <c r="AI122" i="6" s="1"/>
  <c r="AI159" i="6"/>
  <c r="AG71" i="6"/>
  <c r="AG70" i="6" s="1"/>
  <c r="AG143" i="6"/>
  <c r="AG142" i="6" s="1"/>
  <c r="AG164" i="6"/>
  <c r="AF20" i="6"/>
  <c r="AH34" i="6"/>
  <c r="AF51" i="6"/>
  <c r="AF50" i="6" s="1"/>
  <c r="AF66" i="6"/>
  <c r="AF116" i="6"/>
  <c r="AF115" i="6" s="1"/>
  <c r="AF140" i="6"/>
  <c r="AF18" i="6"/>
  <c r="AF47" i="6"/>
  <c r="AF69" i="6"/>
  <c r="AF148" i="6"/>
  <c r="AF152" i="6"/>
  <c r="AI169" i="6"/>
  <c r="AF161" i="6"/>
  <c r="AF134" i="6"/>
  <c r="AF130" i="6"/>
  <c r="AF118" i="6"/>
  <c r="AI115" i="6"/>
  <c r="AI99" i="6"/>
  <c r="AF98" i="6"/>
  <c r="AI90" i="6"/>
  <c r="AF89" i="6"/>
  <c r="AF83" i="6"/>
  <c r="AF73" i="6"/>
  <c r="AI71" i="6"/>
  <c r="AI67" i="6"/>
  <c r="AI41" i="6"/>
  <c r="AI38" i="6" s="1"/>
  <c r="AI16" i="6"/>
  <c r="AI10" i="6" s="1"/>
  <c r="AH180" i="6"/>
  <c r="AH143" i="6"/>
  <c r="AH142" i="6" s="1"/>
  <c r="AF131" i="6"/>
  <c r="AH93" i="6"/>
  <c r="AF94" i="6"/>
  <c r="AH87" i="6"/>
  <c r="AH79" i="6"/>
  <c r="AH71" i="6"/>
  <c r="AH62" i="6"/>
  <c r="AF56" i="6"/>
  <c r="AF35" i="6"/>
  <c r="AF12" i="6"/>
  <c r="AF181" i="6"/>
  <c r="AG169" i="6"/>
  <c r="AG159" i="6"/>
  <c r="AG124" i="6"/>
  <c r="AG122" i="6" s="1"/>
  <c r="AF123" i="6"/>
  <c r="AG99" i="6"/>
  <c r="AF100" i="6"/>
  <c r="AF92" i="6"/>
  <c r="AF76" i="6"/>
  <c r="AG25" i="6"/>
  <c r="AG11" i="6"/>
  <c r="AF21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O183" i="6"/>
  <c r="O182" i="6"/>
  <c r="O181" i="6"/>
  <c r="O179" i="6"/>
  <c r="O178" i="6"/>
  <c r="O177" i="6"/>
  <c r="O176" i="6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1" i="6"/>
  <c r="O130" i="6"/>
  <c r="O129" i="6"/>
  <c r="O128" i="6"/>
  <c r="O127" i="6"/>
  <c r="O126" i="6"/>
  <c r="O125" i="6"/>
  <c r="O123" i="6"/>
  <c r="O121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O12" i="6"/>
  <c r="N183" i="6"/>
  <c r="N182" i="6"/>
  <c r="N179" i="6"/>
  <c r="N178" i="6"/>
  <c r="N177" i="6"/>
  <c r="N176" i="6"/>
  <c r="N174" i="6"/>
  <c r="N173" i="6"/>
  <c r="N172" i="6"/>
  <c r="N171" i="6"/>
  <c r="N170" i="6"/>
  <c r="N168" i="6"/>
  <c r="N167" i="6"/>
  <c r="N166" i="6"/>
  <c r="N165" i="6"/>
  <c r="N163" i="6"/>
  <c r="N162" i="6"/>
  <c r="N161" i="6"/>
  <c r="N160" i="6"/>
  <c r="N158" i="6"/>
  <c r="N157" i="6"/>
  <c r="N156" i="6"/>
  <c r="N153" i="6"/>
  <c r="N152" i="6"/>
  <c r="N151" i="6"/>
  <c r="N150" i="6"/>
  <c r="N149" i="6"/>
  <c r="N148" i="6"/>
  <c r="N147" i="6"/>
  <c r="N146" i="6"/>
  <c r="N145" i="6"/>
  <c r="N144" i="6"/>
  <c r="N141" i="6"/>
  <c r="N140" i="6"/>
  <c r="N139" i="6"/>
  <c r="N138" i="6"/>
  <c r="N137" i="6"/>
  <c r="N136" i="6"/>
  <c r="N134" i="6"/>
  <c r="N132" i="6"/>
  <c r="N131" i="6"/>
  <c r="N130" i="6"/>
  <c r="N129" i="6"/>
  <c r="N128" i="6"/>
  <c r="N127" i="6"/>
  <c r="N126" i="6"/>
  <c r="N125" i="6"/>
  <c r="N123" i="6"/>
  <c r="N121" i="6"/>
  <c r="N120" i="6"/>
  <c r="N119" i="6"/>
  <c r="N118" i="6"/>
  <c r="N117" i="6"/>
  <c r="N116" i="6"/>
  <c r="N114" i="6"/>
  <c r="N113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N96" i="6"/>
  <c r="N94" i="6"/>
  <c r="N92" i="6"/>
  <c r="N91" i="6"/>
  <c r="N89" i="6"/>
  <c r="N88" i="6"/>
  <c r="N86" i="6"/>
  <c r="N85" i="6"/>
  <c r="N84" i="6"/>
  <c r="N83" i="6"/>
  <c r="N82" i="6"/>
  <c r="N81" i="6"/>
  <c r="N80" i="6"/>
  <c r="N77" i="6"/>
  <c r="N76" i="6"/>
  <c r="N75" i="6"/>
  <c r="N73" i="6"/>
  <c r="N72" i="6"/>
  <c r="N69" i="6"/>
  <c r="N68" i="6"/>
  <c r="N66" i="6"/>
  <c r="N65" i="6"/>
  <c r="N64" i="6"/>
  <c r="N63" i="6"/>
  <c r="N61" i="6"/>
  <c r="N60" i="6"/>
  <c r="N59" i="6"/>
  <c r="N58" i="6"/>
  <c r="N57" i="6"/>
  <c r="N56" i="6"/>
  <c r="N53" i="6"/>
  <c r="N52" i="6"/>
  <c r="N51" i="6"/>
  <c r="N49" i="6"/>
  <c r="N47" i="6"/>
  <c r="N46" i="6"/>
  <c r="N45" i="6"/>
  <c r="N44" i="6"/>
  <c r="N43" i="6"/>
  <c r="N42" i="6"/>
  <c r="N40" i="6"/>
  <c r="N39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9" i="6"/>
  <c r="N18" i="6"/>
  <c r="N17" i="6"/>
  <c r="N15" i="6"/>
  <c r="N14" i="6"/>
  <c r="N13" i="6"/>
  <c r="N12" i="6"/>
  <c r="M183" i="6"/>
  <c r="M182" i="6"/>
  <c r="M181" i="6"/>
  <c r="M179" i="6"/>
  <c r="M178" i="6"/>
  <c r="M177" i="6"/>
  <c r="M176" i="6"/>
  <c r="M174" i="6"/>
  <c r="M173" i="6"/>
  <c r="M172" i="6"/>
  <c r="M171" i="6"/>
  <c r="M170" i="6"/>
  <c r="M168" i="6"/>
  <c r="M167" i="6"/>
  <c r="M166" i="6"/>
  <c r="M165" i="6"/>
  <c r="M163" i="6"/>
  <c r="M162" i="6"/>
  <c r="M161" i="6"/>
  <c r="M160" i="6"/>
  <c r="M158" i="6"/>
  <c r="M157" i="6"/>
  <c r="M156" i="6"/>
  <c r="M153" i="6"/>
  <c r="M152" i="6"/>
  <c r="M151" i="6"/>
  <c r="M150" i="6"/>
  <c r="M149" i="6"/>
  <c r="M148" i="6"/>
  <c r="M147" i="6"/>
  <c r="M146" i="6"/>
  <c r="M145" i="6"/>
  <c r="M144" i="6"/>
  <c r="M141" i="6"/>
  <c r="M140" i="6"/>
  <c r="M139" i="6"/>
  <c r="M138" i="6"/>
  <c r="M137" i="6"/>
  <c r="M136" i="6"/>
  <c r="M134" i="6"/>
  <c r="M132" i="6"/>
  <c r="M131" i="6"/>
  <c r="M130" i="6"/>
  <c r="M129" i="6"/>
  <c r="M128" i="6"/>
  <c r="M127" i="6"/>
  <c r="M126" i="6"/>
  <c r="M125" i="6"/>
  <c r="M123" i="6"/>
  <c r="M121" i="6"/>
  <c r="M120" i="6"/>
  <c r="M119" i="6"/>
  <c r="M118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8" i="6"/>
  <c r="M96" i="6"/>
  <c r="M94" i="6"/>
  <c r="M92" i="6"/>
  <c r="M91" i="6"/>
  <c r="M89" i="6"/>
  <c r="M88" i="6"/>
  <c r="M86" i="6"/>
  <c r="M85" i="6"/>
  <c r="M84" i="6"/>
  <c r="M83" i="6"/>
  <c r="M82" i="6"/>
  <c r="M81" i="6"/>
  <c r="M80" i="6"/>
  <c r="M77" i="6"/>
  <c r="M76" i="6"/>
  <c r="M75" i="6"/>
  <c r="M73" i="6"/>
  <c r="M72" i="6"/>
  <c r="M69" i="6"/>
  <c r="M68" i="6"/>
  <c r="M66" i="6"/>
  <c r="M65" i="6"/>
  <c r="M64" i="6"/>
  <c r="M63" i="6"/>
  <c r="M61" i="6"/>
  <c r="M60" i="6"/>
  <c r="M59" i="6"/>
  <c r="M58" i="6"/>
  <c r="M57" i="6"/>
  <c r="M56" i="6"/>
  <c r="M53" i="6"/>
  <c r="M52" i="6"/>
  <c r="M51" i="6"/>
  <c r="M49" i="6"/>
  <c r="M47" i="6"/>
  <c r="M46" i="6"/>
  <c r="M45" i="6"/>
  <c r="M44" i="6"/>
  <c r="M43" i="6"/>
  <c r="M42" i="6"/>
  <c r="M40" i="6"/>
  <c r="M39" i="6"/>
  <c r="M37" i="6"/>
  <c r="M36" i="6"/>
  <c r="M35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5" i="6"/>
  <c r="M14" i="6"/>
  <c r="M13" i="6"/>
  <c r="M12" i="6"/>
  <c r="I12" i="6"/>
  <c r="AG24" i="6" l="1"/>
  <c r="AG54" i="6"/>
  <c r="AF34" i="6"/>
  <c r="AF155" i="6"/>
  <c r="AI70" i="6"/>
  <c r="AF108" i="6"/>
  <c r="AF164" i="6"/>
  <c r="AF55" i="6"/>
  <c r="AI24" i="6"/>
  <c r="AF135" i="6"/>
  <c r="AF133" i="6" s="1"/>
  <c r="AF90" i="6"/>
  <c r="AH154" i="6"/>
  <c r="AF71" i="6"/>
  <c r="AF16" i="6"/>
  <c r="AF93" i="6"/>
  <c r="AF48" i="6"/>
  <c r="AG10" i="6"/>
  <c r="AF74" i="6"/>
  <c r="AF79" i="6"/>
  <c r="AH78" i="6"/>
  <c r="AF159" i="6"/>
  <c r="AH24" i="6"/>
  <c r="AH97" i="6"/>
  <c r="AF143" i="6"/>
  <c r="AF142" i="6" s="1"/>
  <c r="AH54" i="6"/>
  <c r="AI54" i="6"/>
  <c r="AI78" i="6"/>
  <c r="AG97" i="6"/>
  <c r="AI97" i="6"/>
  <c r="AF169" i="6"/>
  <c r="AF180" i="6"/>
  <c r="AF41" i="6"/>
  <c r="AF38" i="6" s="1"/>
  <c r="AF25" i="6"/>
  <c r="AH70" i="6"/>
  <c r="AF67" i="6"/>
  <c r="AF11" i="6"/>
  <c r="AF87" i="6"/>
  <c r="AF62" i="6"/>
  <c r="AF99" i="6"/>
  <c r="AG78" i="6"/>
  <c r="AI154" i="6"/>
  <c r="AF124" i="6"/>
  <c r="AF122" i="6" s="1"/>
  <c r="AG154" i="6"/>
  <c r="AF24" i="6" l="1"/>
  <c r="AF97" i="6"/>
  <c r="AF154" i="6"/>
  <c r="AF70" i="6"/>
  <c r="AF10" i="6"/>
  <c r="AF54" i="6"/>
  <c r="AH8" i="6"/>
  <c r="I9" i="7" s="1"/>
  <c r="U31" i="7" s="1"/>
  <c r="AF78" i="6"/>
  <c r="AG8" i="6"/>
  <c r="I5" i="7" s="1"/>
  <c r="AI8" i="6"/>
  <c r="I13" i="7" s="1"/>
  <c r="I10" i="7" l="1"/>
  <c r="U32" i="7"/>
  <c r="I14" i="7"/>
  <c r="U30" i="7"/>
  <c r="I17" i="7"/>
  <c r="I18" i="7" s="1"/>
  <c r="I6" i="7"/>
  <c r="I22" i="7"/>
  <c r="I23" i="7" s="1"/>
  <c r="AF8" i="6"/>
  <c r="K183" i="6"/>
  <c r="K182" i="6"/>
  <c r="K181" i="6"/>
  <c r="K179" i="6"/>
  <c r="K178" i="6"/>
  <c r="K177" i="6"/>
  <c r="K176" i="6"/>
  <c r="K175" i="6" s="1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8" i="6"/>
  <c r="K137" i="6"/>
  <c r="K136" i="6"/>
  <c r="K134" i="6"/>
  <c r="K132" i="6"/>
  <c r="K131" i="6"/>
  <c r="K130" i="6"/>
  <c r="K129" i="6"/>
  <c r="K128" i="6"/>
  <c r="K127" i="6"/>
  <c r="K126" i="6"/>
  <c r="K125" i="6"/>
  <c r="K123" i="6"/>
  <c r="K121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5" i="6" s="1"/>
  <c r="K94" i="6"/>
  <c r="K92" i="6"/>
  <c r="K91" i="6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69" i="6"/>
  <c r="K68" i="6"/>
  <c r="K66" i="6"/>
  <c r="K65" i="6"/>
  <c r="K64" i="6"/>
  <c r="K63" i="6"/>
  <c r="K61" i="6"/>
  <c r="K60" i="6"/>
  <c r="K59" i="6"/>
  <c r="K58" i="6"/>
  <c r="K57" i="6"/>
  <c r="K56" i="6"/>
  <c r="K53" i="6"/>
  <c r="K52" i="6"/>
  <c r="K51" i="6"/>
  <c r="K49" i="6"/>
  <c r="K47" i="6"/>
  <c r="K46" i="6"/>
  <c r="K45" i="6"/>
  <c r="K44" i="6"/>
  <c r="K43" i="6"/>
  <c r="K42" i="6"/>
  <c r="K40" i="6"/>
  <c r="K39" i="6"/>
  <c r="K37" i="6"/>
  <c r="K36" i="6"/>
  <c r="K35" i="6"/>
  <c r="K33" i="6"/>
  <c r="K32" i="6"/>
  <c r="K31" i="6"/>
  <c r="K30" i="6"/>
  <c r="K29" i="6"/>
  <c r="K28" i="6"/>
  <c r="K27" i="6"/>
  <c r="K26" i="6"/>
  <c r="J183" i="6"/>
  <c r="J182" i="6"/>
  <c r="J181" i="6"/>
  <c r="J179" i="6"/>
  <c r="J178" i="6"/>
  <c r="J177" i="6"/>
  <c r="J176" i="6"/>
  <c r="J175" i="6" s="1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7" i="6"/>
  <c r="J156" i="6"/>
  <c r="J153" i="6"/>
  <c r="J152" i="6"/>
  <c r="J151" i="6"/>
  <c r="J150" i="6"/>
  <c r="J149" i="6"/>
  <c r="J148" i="6"/>
  <c r="J147" i="6"/>
  <c r="J146" i="6"/>
  <c r="J145" i="6"/>
  <c r="J144" i="6"/>
  <c r="J141" i="6"/>
  <c r="J140" i="6"/>
  <c r="J139" i="6"/>
  <c r="J138" i="6"/>
  <c r="J137" i="6"/>
  <c r="J136" i="6"/>
  <c r="J134" i="6"/>
  <c r="J132" i="6"/>
  <c r="J131" i="6"/>
  <c r="J130" i="6"/>
  <c r="J129" i="6"/>
  <c r="J128" i="6"/>
  <c r="J127" i="6"/>
  <c r="J126" i="6"/>
  <c r="J125" i="6"/>
  <c r="J123" i="6"/>
  <c r="J121" i="6"/>
  <c r="J120" i="6"/>
  <c r="J119" i="6"/>
  <c r="J118" i="6"/>
  <c r="J117" i="6"/>
  <c r="J116" i="6"/>
  <c r="J114" i="6"/>
  <c r="J113" i="6"/>
  <c r="J112" i="6"/>
  <c r="J111" i="6"/>
  <c r="J110" i="6"/>
  <c r="J109" i="6"/>
  <c r="J107" i="6"/>
  <c r="J106" i="6"/>
  <c r="J105" i="6"/>
  <c r="J104" i="6"/>
  <c r="J103" i="6"/>
  <c r="J102" i="6"/>
  <c r="J101" i="6"/>
  <c r="J100" i="6"/>
  <c r="J98" i="6"/>
  <c r="J96" i="6"/>
  <c r="J95" i="6" s="1"/>
  <c r="J94" i="6"/>
  <c r="J92" i="6"/>
  <c r="J91" i="6"/>
  <c r="J89" i="6"/>
  <c r="J88" i="6"/>
  <c r="J86" i="6"/>
  <c r="J85" i="6"/>
  <c r="J84" i="6"/>
  <c r="J83" i="6"/>
  <c r="J82" i="6"/>
  <c r="J81" i="6"/>
  <c r="J80" i="6"/>
  <c r="J77" i="6"/>
  <c r="J76" i="6"/>
  <c r="J75" i="6"/>
  <c r="J73" i="6"/>
  <c r="J72" i="6"/>
  <c r="J69" i="6"/>
  <c r="J68" i="6"/>
  <c r="J66" i="6"/>
  <c r="J65" i="6"/>
  <c r="J64" i="6"/>
  <c r="J63" i="6"/>
  <c r="J61" i="6"/>
  <c r="J60" i="6"/>
  <c r="J59" i="6"/>
  <c r="J58" i="6"/>
  <c r="J57" i="6"/>
  <c r="J56" i="6"/>
  <c r="J53" i="6"/>
  <c r="J52" i="6"/>
  <c r="J51" i="6"/>
  <c r="J49" i="6"/>
  <c r="J47" i="6"/>
  <c r="J46" i="6"/>
  <c r="J45" i="6"/>
  <c r="J44" i="6"/>
  <c r="J43" i="6"/>
  <c r="J42" i="6"/>
  <c r="J40" i="6"/>
  <c r="J39" i="6"/>
  <c r="J37" i="6"/>
  <c r="J36" i="6"/>
  <c r="J35" i="6"/>
  <c r="J33" i="6"/>
  <c r="J32" i="6"/>
  <c r="J31" i="6"/>
  <c r="J30" i="6"/>
  <c r="J29" i="6"/>
  <c r="J28" i="6"/>
  <c r="J27" i="6"/>
  <c r="J26" i="6"/>
  <c r="I183" i="6"/>
  <c r="I182" i="6"/>
  <c r="I181" i="6"/>
  <c r="I179" i="6"/>
  <c r="I178" i="6"/>
  <c r="I177" i="6"/>
  <c r="I176" i="6"/>
  <c r="I174" i="6"/>
  <c r="I173" i="6"/>
  <c r="I172" i="6"/>
  <c r="I171" i="6"/>
  <c r="I170" i="6"/>
  <c r="I168" i="6"/>
  <c r="I167" i="6"/>
  <c r="I166" i="6"/>
  <c r="I165" i="6"/>
  <c r="I163" i="6"/>
  <c r="I162" i="6"/>
  <c r="I161" i="6"/>
  <c r="I160" i="6"/>
  <c r="I158" i="6"/>
  <c r="I157" i="6"/>
  <c r="I156" i="6"/>
  <c r="I153" i="6"/>
  <c r="I152" i="6"/>
  <c r="I151" i="6"/>
  <c r="I150" i="6"/>
  <c r="I149" i="6"/>
  <c r="I148" i="6"/>
  <c r="I147" i="6"/>
  <c r="I146" i="6"/>
  <c r="I145" i="6"/>
  <c r="I144" i="6"/>
  <c r="I141" i="6"/>
  <c r="I140" i="6"/>
  <c r="I139" i="6"/>
  <c r="I138" i="6"/>
  <c r="I137" i="6"/>
  <c r="I136" i="6"/>
  <c r="I134" i="6"/>
  <c r="I132" i="6"/>
  <c r="I131" i="6"/>
  <c r="I130" i="6"/>
  <c r="I129" i="6"/>
  <c r="I128" i="6"/>
  <c r="I127" i="6"/>
  <c r="I126" i="6"/>
  <c r="I125" i="6"/>
  <c r="I123" i="6"/>
  <c r="I121" i="6"/>
  <c r="I120" i="6"/>
  <c r="I119" i="6"/>
  <c r="I118" i="6"/>
  <c r="I117" i="6"/>
  <c r="I116" i="6"/>
  <c r="I114" i="6"/>
  <c r="I113" i="6"/>
  <c r="I112" i="6"/>
  <c r="I111" i="6"/>
  <c r="I110" i="6"/>
  <c r="I109" i="6"/>
  <c r="I107" i="6"/>
  <c r="I106" i="6"/>
  <c r="I105" i="6"/>
  <c r="I104" i="6"/>
  <c r="I103" i="6"/>
  <c r="I102" i="6"/>
  <c r="I101" i="6"/>
  <c r="I100" i="6"/>
  <c r="I98" i="6"/>
  <c r="I96" i="6"/>
  <c r="I94" i="6"/>
  <c r="I92" i="6"/>
  <c r="I91" i="6"/>
  <c r="I89" i="6"/>
  <c r="I88" i="6"/>
  <c r="I86" i="6"/>
  <c r="I85" i="6"/>
  <c r="I84" i="6"/>
  <c r="I83" i="6"/>
  <c r="I82" i="6"/>
  <c r="I81" i="6"/>
  <c r="I80" i="6"/>
  <c r="I77" i="6"/>
  <c r="I76" i="6"/>
  <c r="I75" i="6"/>
  <c r="I73" i="6"/>
  <c r="I72" i="6"/>
  <c r="I69" i="6"/>
  <c r="I68" i="6"/>
  <c r="I66" i="6"/>
  <c r="I65" i="6"/>
  <c r="I64" i="6"/>
  <c r="I63" i="6"/>
  <c r="I61" i="6"/>
  <c r="I60" i="6"/>
  <c r="I59" i="6"/>
  <c r="I58" i="6"/>
  <c r="I57" i="6"/>
  <c r="I56" i="6"/>
  <c r="I53" i="6"/>
  <c r="I52" i="6"/>
  <c r="I51" i="6"/>
  <c r="I49" i="6"/>
  <c r="I47" i="6"/>
  <c r="I46" i="6"/>
  <c r="I45" i="6"/>
  <c r="I44" i="6"/>
  <c r="I43" i="6"/>
  <c r="I42" i="6"/>
  <c r="I40" i="6"/>
  <c r="I39" i="6"/>
  <c r="I33" i="6"/>
  <c r="I31" i="6"/>
  <c r="I30" i="6"/>
  <c r="I29" i="6"/>
  <c r="H148" i="6" l="1"/>
  <c r="J87" i="6"/>
  <c r="K50" i="6"/>
  <c r="K48" i="6" s="1"/>
  <c r="K115" i="6"/>
  <c r="J34" i="6"/>
  <c r="J50" i="6"/>
  <c r="J48" i="6" s="1"/>
  <c r="K67" i="6"/>
  <c r="K74" i="6"/>
  <c r="K71" i="6"/>
  <c r="H119" i="6"/>
  <c r="K169" i="6"/>
  <c r="H134" i="6"/>
  <c r="U36" i="7"/>
  <c r="U37" i="7" s="1"/>
  <c r="H114" i="6"/>
  <c r="H110" i="6"/>
  <c r="I87" i="6"/>
  <c r="I71" i="6"/>
  <c r="H98" i="6"/>
  <c r="H107" i="6"/>
  <c r="H157" i="6"/>
  <c r="H172" i="6"/>
  <c r="H105" i="6"/>
  <c r="H125" i="6"/>
  <c r="H30" i="6"/>
  <c r="H66" i="6"/>
  <c r="H96" i="6"/>
  <c r="H95" i="6" s="1"/>
  <c r="H106" i="6"/>
  <c r="H111" i="6"/>
  <c r="H116" i="6"/>
  <c r="H126" i="6"/>
  <c r="H130" i="6"/>
  <c r="H136" i="6"/>
  <c r="H140" i="6"/>
  <c r="H146" i="6"/>
  <c r="H150" i="6"/>
  <c r="I155" i="6"/>
  <c r="H161" i="6"/>
  <c r="H166" i="6"/>
  <c r="H171" i="6"/>
  <c r="H176" i="6"/>
  <c r="H175" i="6" s="1"/>
  <c r="H181" i="6"/>
  <c r="H46" i="6"/>
  <c r="J55" i="6"/>
  <c r="J62" i="6"/>
  <c r="J67" i="6"/>
  <c r="J74" i="6"/>
  <c r="J90" i="6"/>
  <c r="H112" i="6"/>
  <c r="H147" i="6"/>
  <c r="H167" i="6"/>
  <c r="H177" i="6"/>
  <c r="J180" i="6"/>
  <c r="K62" i="6"/>
  <c r="K108" i="6"/>
  <c r="H123" i="6"/>
  <c r="H128" i="6"/>
  <c r="H138" i="6"/>
  <c r="K155" i="6"/>
  <c r="H168" i="6"/>
  <c r="K180" i="6"/>
  <c r="I169" i="6"/>
  <c r="H103" i="6"/>
  <c r="H117" i="6"/>
  <c r="H127" i="6"/>
  <c r="H141" i="6"/>
  <c r="H162" i="6"/>
  <c r="H152" i="6"/>
  <c r="H178" i="6"/>
  <c r="K55" i="6"/>
  <c r="K164" i="6"/>
  <c r="I180" i="6"/>
  <c r="J164" i="6"/>
  <c r="H113" i="6"/>
  <c r="H132" i="6"/>
  <c r="H101" i="6"/>
  <c r="H174" i="6"/>
  <c r="H183" i="6"/>
  <c r="I175" i="6"/>
  <c r="I164" i="6"/>
  <c r="I135" i="6"/>
  <c r="I133" i="6" s="1"/>
  <c r="I50" i="6"/>
  <c r="I48" i="6" s="1"/>
  <c r="H58" i="6"/>
  <c r="H151" i="6"/>
  <c r="H100" i="6"/>
  <c r="H118" i="6"/>
  <c r="H144" i="6"/>
  <c r="K99" i="6"/>
  <c r="K143" i="6"/>
  <c r="K142" i="6" s="1"/>
  <c r="H165" i="6"/>
  <c r="I67" i="6"/>
  <c r="H86" i="6"/>
  <c r="H109" i="6"/>
  <c r="I159" i="6"/>
  <c r="J135" i="6"/>
  <c r="J133" i="6" s="1"/>
  <c r="H149" i="6"/>
  <c r="H153" i="6"/>
  <c r="H170" i="6"/>
  <c r="K87" i="6"/>
  <c r="K159" i="6"/>
  <c r="J169" i="6"/>
  <c r="I95" i="6"/>
  <c r="I93" i="6" s="1"/>
  <c r="I124" i="6"/>
  <c r="I122" i="6" s="1"/>
  <c r="J71" i="6"/>
  <c r="J115" i="6"/>
  <c r="H120" i="6"/>
  <c r="K34" i="6"/>
  <c r="H42" i="6"/>
  <c r="H121" i="6"/>
  <c r="H179" i="6"/>
  <c r="H158" i="6"/>
  <c r="K135" i="6"/>
  <c r="K133" i="6" s="1"/>
  <c r="H137" i="6"/>
  <c r="H131" i="6"/>
  <c r="K124" i="6"/>
  <c r="K122" i="6" s="1"/>
  <c r="H94" i="6"/>
  <c r="K90" i="6"/>
  <c r="K79" i="6"/>
  <c r="H82" i="6"/>
  <c r="K41" i="6"/>
  <c r="K38" i="6" s="1"/>
  <c r="K25" i="6"/>
  <c r="H182" i="6"/>
  <c r="H173" i="6"/>
  <c r="J159" i="6"/>
  <c r="H160" i="6"/>
  <c r="J155" i="6"/>
  <c r="H156" i="6"/>
  <c r="H145" i="6"/>
  <c r="J143" i="6"/>
  <c r="J142" i="6" s="1"/>
  <c r="H139" i="6"/>
  <c r="J124" i="6"/>
  <c r="J122" i="6" s="1"/>
  <c r="J108" i="6"/>
  <c r="H104" i="6"/>
  <c r="J99" i="6"/>
  <c r="H102" i="6"/>
  <c r="J79" i="6"/>
  <c r="J41" i="6"/>
  <c r="J38" i="6" s="1"/>
  <c r="J25" i="6"/>
  <c r="J24" i="6" s="1"/>
  <c r="H163" i="6"/>
  <c r="I143" i="6"/>
  <c r="I142" i="6" s="1"/>
  <c r="H129" i="6"/>
  <c r="I115" i="6"/>
  <c r="I108" i="6"/>
  <c r="I99" i="6"/>
  <c r="I90" i="6"/>
  <c r="I74" i="6"/>
  <c r="I70" i="6" s="1"/>
  <c r="J93" i="6"/>
  <c r="K93" i="6"/>
  <c r="I62" i="6"/>
  <c r="H91" i="6"/>
  <c r="H83" i="6"/>
  <c r="I79" i="6"/>
  <c r="H75" i="6"/>
  <c r="H63" i="6"/>
  <c r="H59" i="6"/>
  <c r="I55" i="6"/>
  <c r="H51" i="6"/>
  <c r="H47" i="6"/>
  <c r="H43" i="6"/>
  <c r="H39" i="6"/>
  <c r="H31" i="6"/>
  <c r="H92" i="6"/>
  <c r="H88" i="6"/>
  <c r="H84" i="6"/>
  <c r="H80" i="6"/>
  <c r="H76" i="6"/>
  <c r="H72" i="6"/>
  <c r="H68" i="6"/>
  <c r="H64" i="6"/>
  <c r="H60" i="6"/>
  <c r="H56" i="6"/>
  <c r="H52" i="6"/>
  <c r="H44" i="6"/>
  <c r="H40" i="6"/>
  <c r="H89" i="6"/>
  <c r="H85" i="6"/>
  <c r="H81" i="6"/>
  <c r="H77" i="6"/>
  <c r="H73" i="6"/>
  <c r="H69" i="6"/>
  <c r="H65" i="6"/>
  <c r="H61" i="6"/>
  <c r="H57" i="6"/>
  <c r="H53" i="6"/>
  <c r="H49" i="6"/>
  <c r="H45" i="6"/>
  <c r="I41" i="6"/>
  <c r="I38" i="6" s="1"/>
  <c r="H33" i="6"/>
  <c r="H29" i="6"/>
  <c r="J70" i="6" l="1"/>
  <c r="K70" i="6"/>
  <c r="K54" i="6"/>
  <c r="K154" i="6"/>
  <c r="K97" i="6"/>
  <c r="H93" i="6"/>
  <c r="J54" i="6"/>
  <c r="H169" i="6"/>
  <c r="H180" i="6"/>
  <c r="H115" i="6"/>
  <c r="J78" i="6"/>
  <c r="H164" i="6"/>
  <c r="H108" i="6"/>
  <c r="J97" i="6"/>
  <c r="K24" i="6"/>
  <c r="I154" i="6"/>
  <c r="H143" i="6"/>
  <c r="H142" i="6" s="1"/>
  <c r="H159" i="6"/>
  <c r="H99" i="6"/>
  <c r="H155" i="6"/>
  <c r="H135" i="6"/>
  <c r="H133" i="6" s="1"/>
  <c r="H124" i="6"/>
  <c r="H122" i="6" s="1"/>
  <c r="K78" i="6"/>
  <c r="J154" i="6"/>
  <c r="H74" i="6"/>
  <c r="I97" i="6"/>
  <c r="I78" i="6"/>
  <c r="H87" i="6"/>
  <c r="H71" i="6"/>
  <c r="I54" i="6"/>
  <c r="H55" i="6"/>
  <c r="H50" i="6"/>
  <c r="H48" i="6" s="1"/>
  <c r="H41" i="6"/>
  <c r="H38" i="6" s="1"/>
  <c r="H79" i="6"/>
  <c r="H67" i="6"/>
  <c r="H62" i="6"/>
  <c r="H90" i="6"/>
  <c r="H97" i="6" l="1"/>
  <c r="H154" i="6"/>
  <c r="H70" i="6"/>
  <c r="H54" i="6"/>
  <c r="H78" i="6"/>
  <c r="I37" i="6" l="1"/>
  <c r="H37" i="6" s="1"/>
  <c r="I36" i="6"/>
  <c r="H36" i="6" s="1"/>
  <c r="I35" i="6"/>
  <c r="I32" i="6"/>
  <c r="H32" i="6" s="1"/>
  <c r="I28" i="6"/>
  <c r="H28" i="6" s="1"/>
  <c r="I27" i="6"/>
  <c r="H27" i="6" s="1"/>
  <c r="I26" i="6"/>
  <c r="J23" i="6"/>
  <c r="K23" i="6"/>
  <c r="I23" i="6"/>
  <c r="J22" i="6"/>
  <c r="K22" i="6"/>
  <c r="I22" i="6"/>
  <c r="K21" i="6"/>
  <c r="J21" i="6"/>
  <c r="I21" i="6"/>
  <c r="J20" i="6"/>
  <c r="K20" i="6"/>
  <c r="I20" i="6"/>
  <c r="J19" i="6"/>
  <c r="K19" i="6"/>
  <c r="I19" i="6"/>
  <c r="J18" i="6"/>
  <c r="K18" i="6"/>
  <c r="I18" i="6"/>
  <c r="J17" i="6"/>
  <c r="K17" i="6"/>
  <c r="I17" i="6"/>
  <c r="J15" i="6"/>
  <c r="K15" i="6"/>
  <c r="I15" i="6"/>
  <c r="J14" i="6"/>
  <c r="K14" i="6"/>
  <c r="I14" i="6"/>
  <c r="J13" i="6"/>
  <c r="K13" i="6"/>
  <c r="I13" i="6"/>
  <c r="J12" i="6"/>
  <c r="K12" i="6"/>
  <c r="H15" i="6" l="1"/>
  <c r="K16" i="6"/>
  <c r="H20" i="6"/>
  <c r="H14" i="6"/>
  <c r="H23" i="6"/>
  <c r="I34" i="6"/>
  <c r="H35" i="6"/>
  <c r="H34" i="6" s="1"/>
  <c r="I25" i="6"/>
  <c r="H26" i="6"/>
  <c r="H25" i="6" s="1"/>
  <c r="J16" i="6"/>
  <c r="H19" i="6"/>
  <c r="J11" i="6"/>
  <c r="K11" i="6"/>
  <c r="H13" i="6"/>
  <c r="H18" i="6"/>
  <c r="H22" i="6"/>
  <c r="I16" i="6"/>
  <c r="H17" i="6"/>
  <c r="H21" i="6"/>
  <c r="H12" i="6"/>
  <c r="I11" i="6"/>
  <c r="K10" i="6" l="1"/>
  <c r="K8" i="6" s="1"/>
  <c r="H11" i="6"/>
  <c r="H16" i="6"/>
  <c r="H24" i="6"/>
  <c r="I24" i="6"/>
  <c r="J10" i="6"/>
  <c r="J8" i="6" s="1"/>
  <c r="I10" i="6"/>
  <c r="H10" i="6" l="1"/>
  <c r="H8" i="6" s="1"/>
  <c r="I8" i="6"/>
  <c r="G62" i="5" l="1"/>
  <c r="F62" i="5"/>
  <c r="F32" i="11" l="1"/>
  <c r="C32" i="11"/>
  <c r="H6" i="11"/>
  <c r="H32" i="11"/>
  <c r="D32" i="11"/>
  <c r="D30" i="12"/>
  <c r="O28" i="7"/>
  <c r="P28" i="7"/>
  <c r="Q28" i="7"/>
  <c r="R29" i="7"/>
  <c r="J43" i="13" l="1"/>
  <c r="Q14" i="13"/>
  <c r="F9" i="13"/>
  <c r="E62" i="5" l="1"/>
  <c r="T157" i="6" l="1"/>
  <c r="AB121" i="6" l="1"/>
  <c r="X121" i="6"/>
  <c r="L121" i="6"/>
  <c r="AE124" i="6"/>
  <c r="AD124" i="6"/>
  <c r="AC124" i="6"/>
  <c r="AB131" i="6"/>
  <c r="AA124" i="6"/>
  <c r="Z124" i="6"/>
  <c r="Y124" i="6"/>
  <c r="X131" i="6"/>
  <c r="W124" i="6"/>
  <c r="V124" i="6"/>
  <c r="S124" i="6"/>
  <c r="R124" i="6"/>
  <c r="Q124" i="6"/>
  <c r="O124" i="6"/>
  <c r="N124" i="6"/>
  <c r="M124" i="6"/>
  <c r="P131" i="6"/>
  <c r="L131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D148" i="6" l="1"/>
  <c r="D144" i="6"/>
  <c r="D149" i="6"/>
  <c r="D150" i="6"/>
  <c r="D146" i="6"/>
  <c r="G143" i="6"/>
  <c r="D145" i="6"/>
  <c r="D147" i="6"/>
  <c r="F143" i="6"/>
  <c r="P121" i="6"/>
  <c r="E143" i="6"/>
  <c r="D143" i="6" l="1"/>
  <c r="M25" i="6" l="1"/>
  <c r="C5" i="7" l="1"/>
  <c r="O30" i="7" s="1"/>
  <c r="C9" i="7"/>
  <c r="O31" i="7" s="1"/>
  <c r="C13" i="7"/>
  <c r="O32" i="7" s="1"/>
  <c r="O36" i="7" l="1"/>
  <c r="C22" i="7"/>
  <c r="C17" i="7"/>
  <c r="C124" i="5"/>
  <c r="C12" i="7" s="1"/>
  <c r="C14" i="7" s="1"/>
  <c r="C104" i="5"/>
  <c r="C100" i="5"/>
  <c r="C62" i="5"/>
  <c r="C54" i="5"/>
  <c r="C30" i="5"/>
  <c r="C18" i="5"/>
  <c r="C9" i="5"/>
  <c r="C7" i="5"/>
  <c r="C5" i="5"/>
  <c r="O27" i="7" l="1"/>
  <c r="O26" i="7"/>
  <c r="C17" i="5"/>
  <c r="C99" i="5"/>
  <c r="C8" i="7" s="1"/>
  <c r="C10" i="7" s="1"/>
  <c r="C4" i="5"/>
  <c r="O25" i="7" s="1"/>
  <c r="O35" i="7" l="1"/>
  <c r="O37" i="7" s="1"/>
  <c r="C3" i="5"/>
  <c r="C133" i="5" l="1"/>
  <c r="C4" i="7"/>
  <c r="C21" i="7" s="1"/>
  <c r="G6" i="11"/>
  <c r="D37" i="11"/>
  <c r="C23" i="7" l="1"/>
  <c r="C16" i="7"/>
  <c r="C18" i="7" s="1"/>
  <c r="C6" i="7"/>
  <c r="C43" i="13"/>
  <c r="Q42" i="13"/>
  <c r="P41" i="13"/>
  <c r="O41" i="13" s="1"/>
  <c r="P40" i="13"/>
  <c r="O40" i="13"/>
  <c r="P39" i="13"/>
  <c r="O39" i="13" s="1"/>
  <c r="P38" i="13"/>
  <c r="O38" i="13" s="1"/>
  <c r="P37" i="13"/>
  <c r="O37" i="13" s="1"/>
  <c r="P36" i="13"/>
  <c r="O36" i="13" s="1"/>
  <c r="O35" i="13"/>
  <c r="P34" i="13"/>
  <c r="O34" i="13" s="1"/>
  <c r="P33" i="13"/>
  <c r="O33" i="13" s="1"/>
  <c r="P32" i="13"/>
  <c r="O32" i="13" s="1"/>
  <c r="P31" i="13"/>
  <c r="O31" i="13" s="1"/>
  <c r="P30" i="13"/>
  <c r="O30" i="13" s="1"/>
  <c r="C28" i="13"/>
  <c r="J28" i="13" s="1"/>
  <c r="N28" i="13" s="1"/>
  <c r="K27" i="13"/>
  <c r="P27" i="13" s="1"/>
  <c r="C27" i="13"/>
  <c r="J27" i="13" s="1"/>
  <c r="Q26" i="13"/>
  <c r="K26" i="13"/>
  <c r="P26" i="13" s="1"/>
  <c r="N26" i="13"/>
  <c r="M25" i="13"/>
  <c r="G25" i="13"/>
  <c r="F25" i="13"/>
  <c r="E25" i="13"/>
  <c r="K24" i="13"/>
  <c r="P24" i="13" s="1"/>
  <c r="O24" i="13" s="1"/>
  <c r="C24" i="13"/>
  <c r="K23" i="13"/>
  <c r="P23" i="13" s="1"/>
  <c r="O23" i="13" s="1"/>
  <c r="C23" i="13"/>
  <c r="K22" i="13"/>
  <c r="P22" i="13" s="1"/>
  <c r="C22" i="13"/>
  <c r="K21" i="13"/>
  <c r="P21" i="13" s="1"/>
  <c r="O21" i="13" s="1"/>
  <c r="C21" i="13"/>
  <c r="Q20" i="13"/>
  <c r="K20" i="13"/>
  <c r="P20" i="13" s="1"/>
  <c r="C20" i="13"/>
  <c r="K19" i="13"/>
  <c r="P19" i="13" s="1"/>
  <c r="C19" i="13"/>
  <c r="J19" i="13" s="1"/>
  <c r="M18" i="13"/>
  <c r="L18" i="13"/>
  <c r="L45" i="13" s="1"/>
  <c r="H18" i="13"/>
  <c r="G18" i="13"/>
  <c r="F18" i="13"/>
  <c r="E18" i="13"/>
  <c r="D18" i="13"/>
  <c r="D45" i="13" s="1"/>
  <c r="Q17" i="13"/>
  <c r="O17" i="13" s="1"/>
  <c r="K17" i="13"/>
  <c r="C17" i="13"/>
  <c r="Q16" i="13"/>
  <c r="K16" i="13"/>
  <c r="P16" i="13" s="1"/>
  <c r="C16" i="13"/>
  <c r="Q15" i="13"/>
  <c r="K15" i="13"/>
  <c r="P15" i="13" s="1"/>
  <c r="C15" i="13"/>
  <c r="K14" i="13"/>
  <c r="P14" i="13" s="1"/>
  <c r="O14" i="13" s="1"/>
  <c r="C14" i="13"/>
  <c r="Q13" i="13"/>
  <c r="N13" i="13"/>
  <c r="K13" i="13"/>
  <c r="P13" i="13" s="1"/>
  <c r="Q12" i="13"/>
  <c r="P12" i="13"/>
  <c r="K12" i="13"/>
  <c r="C12" i="13"/>
  <c r="K11" i="13"/>
  <c r="P11" i="13" s="1"/>
  <c r="C11" i="13"/>
  <c r="J11" i="13" s="1"/>
  <c r="Q10" i="13"/>
  <c r="K10" i="13"/>
  <c r="P10" i="13" s="1"/>
  <c r="C10" i="13"/>
  <c r="J10" i="13" s="1"/>
  <c r="N10" i="13" s="1"/>
  <c r="M9" i="13"/>
  <c r="M7" i="13" s="1"/>
  <c r="H9" i="13"/>
  <c r="G9" i="13"/>
  <c r="E9" i="13"/>
  <c r="J8" i="13"/>
  <c r="N8" i="13" s="1"/>
  <c r="J14" i="13" l="1"/>
  <c r="N14" i="13" s="1"/>
  <c r="J17" i="13"/>
  <c r="N17" i="13" s="1"/>
  <c r="J21" i="13"/>
  <c r="N21" i="13" s="1"/>
  <c r="J23" i="13"/>
  <c r="N23" i="13" s="1"/>
  <c r="J12" i="13"/>
  <c r="N12" i="13" s="1"/>
  <c r="O13" i="13"/>
  <c r="J16" i="13"/>
  <c r="N16" i="13" s="1"/>
  <c r="N20" i="13"/>
  <c r="J20" i="13"/>
  <c r="D7" i="13"/>
  <c r="H44" i="13"/>
  <c r="P44" i="13" s="1"/>
  <c r="N15" i="13"/>
  <c r="J15" i="13"/>
  <c r="F7" i="13"/>
  <c r="J22" i="13"/>
  <c r="N22" i="13" s="1"/>
  <c r="J24" i="13"/>
  <c r="N24" i="13" s="1"/>
  <c r="O19" i="13"/>
  <c r="O16" i="13"/>
  <c r="O12" i="13"/>
  <c r="O11" i="13"/>
  <c r="H45" i="13"/>
  <c r="Q9" i="13"/>
  <c r="O15" i="13"/>
  <c r="O20" i="13"/>
  <c r="F45" i="13"/>
  <c r="C25" i="13"/>
  <c r="Q25" i="13"/>
  <c r="O27" i="13"/>
  <c r="O22" i="13"/>
  <c r="Q18" i="13"/>
  <c r="M45" i="13"/>
  <c r="L7" i="13"/>
  <c r="G42" i="13"/>
  <c r="P42" i="13" s="1"/>
  <c r="O42" i="13" s="1"/>
  <c r="K9" i="13"/>
  <c r="C9" i="13"/>
  <c r="E7" i="13"/>
  <c r="P18" i="13"/>
  <c r="N27" i="13"/>
  <c r="J25" i="13"/>
  <c r="P9" i="13"/>
  <c r="O10" i="13"/>
  <c r="N25" i="13"/>
  <c r="N19" i="13"/>
  <c r="J18" i="13"/>
  <c r="O26" i="13"/>
  <c r="P25" i="13"/>
  <c r="G7" i="13"/>
  <c r="N11" i="13"/>
  <c r="K18" i="13"/>
  <c r="K25" i="13"/>
  <c r="H7" i="13"/>
  <c r="C18" i="13"/>
  <c r="G45" i="13"/>
  <c r="N18" i="13" l="1"/>
  <c r="O25" i="13"/>
  <c r="O9" i="13"/>
  <c r="O18" i="13"/>
  <c r="Q45" i="13"/>
  <c r="Q7" i="13"/>
  <c r="K45" i="13"/>
  <c r="C45" i="13"/>
  <c r="J9" i="13"/>
  <c r="J45" i="13" s="1"/>
  <c r="C7" i="13"/>
  <c r="O44" i="13"/>
  <c r="P45" i="13"/>
  <c r="K7" i="13"/>
  <c r="P7" i="13"/>
  <c r="N9" i="13"/>
  <c r="N7" i="13" l="1"/>
  <c r="O45" i="13"/>
  <c r="O7" i="13"/>
  <c r="J7" i="13"/>
  <c r="N45" i="13"/>
  <c r="G37" i="11" l="1"/>
  <c r="H37" i="11"/>
  <c r="E6" i="11"/>
  <c r="E37" i="11" l="1"/>
  <c r="D38" i="11" l="1"/>
  <c r="T121" i="6"/>
  <c r="T131" i="6" l="1"/>
  <c r="T28" i="7" l="1"/>
  <c r="R28" i="7"/>
  <c r="N28" i="7"/>
  <c r="Y122" i="6" l="1"/>
  <c r="AA122" i="6"/>
  <c r="AC122" i="6"/>
  <c r="AD122" i="6"/>
  <c r="AE122" i="6"/>
  <c r="Z122" i="6"/>
  <c r="X33" i="6"/>
  <c r="X32" i="6"/>
  <c r="X31" i="6"/>
  <c r="X30" i="6"/>
  <c r="X29" i="6"/>
  <c r="X26" i="6"/>
  <c r="X23" i="6"/>
  <c r="X22" i="6"/>
  <c r="X21" i="6"/>
  <c r="X20" i="6"/>
  <c r="X19" i="6"/>
  <c r="X15" i="6"/>
  <c r="X13" i="6"/>
  <c r="V175" i="6"/>
  <c r="V95" i="6"/>
  <c r="T118" i="6"/>
  <c r="T107" i="6"/>
  <c r="T106" i="6"/>
  <c r="T101" i="6"/>
  <c r="T96" i="6"/>
  <c r="T95" i="6" s="1"/>
  <c r="T92" i="6"/>
  <c r="AB183" i="6"/>
  <c r="AB182" i="6"/>
  <c r="AB181" i="6"/>
  <c r="AE180" i="6"/>
  <c r="AD180" i="6"/>
  <c r="AC180" i="6"/>
  <c r="AB179" i="6"/>
  <c r="AB178" i="6"/>
  <c r="AB177" i="6"/>
  <c r="AB176" i="6"/>
  <c r="AB175" i="6" s="1"/>
  <c r="AE175" i="6"/>
  <c r="AD175" i="6"/>
  <c r="AC175" i="6"/>
  <c r="AB174" i="6"/>
  <c r="AB173" i="6"/>
  <c r="AB172" i="6"/>
  <c r="AB171" i="6"/>
  <c r="AB170" i="6"/>
  <c r="AE169" i="6"/>
  <c r="AD169" i="6"/>
  <c r="AC169" i="6"/>
  <c r="AB168" i="6"/>
  <c r="AB167" i="6"/>
  <c r="AB166" i="6"/>
  <c r="AB165" i="6"/>
  <c r="AE164" i="6"/>
  <c r="AD164" i="6"/>
  <c r="AC164" i="6"/>
  <c r="AB163" i="6"/>
  <c r="AB162" i="6"/>
  <c r="AB161" i="6"/>
  <c r="AB160" i="6"/>
  <c r="AE159" i="6"/>
  <c r="AD159" i="6"/>
  <c r="AC159" i="6"/>
  <c r="AB158" i="6"/>
  <c r="AB157" i="6"/>
  <c r="AB156" i="6"/>
  <c r="AE155" i="6"/>
  <c r="AD155" i="6"/>
  <c r="AC155" i="6"/>
  <c r="AB153" i="6"/>
  <c r="AB152" i="6"/>
  <c r="AB151" i="6"/>
  <c r="AB150" i="6"/>
  <c r="AB149" i="6"/>
  <c r="AB148" i="6"/>
  <c r="AB147" i="6"/>
  <c r="AB146" i="6"/>
  <c r="AB145" i="6"/>
  <c r="AB144" i="6"/>
  <c r="AE143" i="6"/>
  <c r="AE142" i="6" s="1"/>
  <c r="AD143" i="6"/>
  <c r="AD142" i="6" s="1"/>
  <c r="AC143" i="6"/>
  <c r="AC142" i="6" s="1"/>
  <c r="AB141" i="6"/>
  <c r="AB140" i="6"/>
  <c r="AB139" i="6"/>
  <c r="AB138" i="6"/>
  <c r="AB137" i="6"/>
  <c r="AB136" i="6"/>
  <c r="AE135" i="6"/>
  <c r="AE133" i="6" s="1"/>
  <c r="AD135" i="6"/>
  <c r="AD133" i="6" s="1"/>
  <c r="AC135" i="6"/>
  <c r="AC133" i="6" s="1"/>
  <c r="AB134" i="6"/>
  <c r="AB132" i="6"/>
  <c r="AB130" i="6"/>
  <c r="AB129" i="6"/>
  <c r="AB128" i="6"/>
  <c r="AB127" i="6"/>
  <c r="AB126" i="6"/>
  <c r="AB125" i="6"/>
  <c r="AB123" i="6"/>
  <c r="AB120" i="6"/>
  <c r="AB119" i="6"/>
  <c r="AB118" i="6"/>
  <c r="AB117" i="6"/>
  <c r="AB116" i="6"/>
  <c r="AE115" i="6"/>
  <c r="AD115" i="6"/>
  <c r="AC115" i="6"/>
  <c r="AB114" i="6"/>
  <c r="AB113" i="6"/>
  <c r="AB112" i="6"/>
  <c r="AB111" i="6"/>
  <c r="AB110" i="6"/>
  <c r="AB109" i="6"/>
  <c r="AE108" i="6"/>
  <c r="AD108" i="6"/>
  <c r="AC108" i="6"/>
  <c r="AB107" i="6"/>
  <c r="AB106" i="6"/>
  <c r="AB105" i="6"/>
  <c r="AB104" i="6"/>
  <c r="AB103" i="6"/>
  <c r="AB102" i="6"/>
  <c r="AB101" i="6"/>
  <c r="AB100" i="6"/>
  <c r="AE99" i="6"/>
  <c r="AD99" i="6"/>
  <c r="AC99" i="6"/>
  <c r="AB98" i="6"/>
  <c r="AC95" i="6"/>
  <c r="AC93" i="6" s="1"/>
  <c r="AB96" i="6"/>
  <c r="AB95" i="6" s="1"/>
  <c r="AE95" i="6"/>
  <c r="AE93" i="6" s="1"/>
  <c r="AD95" i="6"/>
  <c r="AD93" i="6" s="1"/>
  <c r="AB94" i="6"/>
  <c r="AB92" i="6"/>
  <c r="AB91" i="6"/>
  <c r="AE90" i="6"/>
  <c r="AD90" i="6"/>
  <c r="AC90" i="6"/>
  <c r="AB89" i="6"/>
  <c r="AB88" i="6"/>
  <c r="AE87" i="6"/>
  <c r="AD87" i="6"/>
  <c r="AC87" i="6"/>
  <c r="AB86" i="6"/>
  <c r="AB85" i="6"/>
  <c r="AB84" i="6"/>
  <c r="AB83" i="6"/>
  <c r="AB82" i="6"/>
  <c r="AB81" i="6"/>
  <c r="AC79" i="6"/>
  <c r="AB80" i="6"/>
  <c r="AE79" i="6"/>
  <c r="AD79" i="6"/>
  <c r="AB77" i="6"/>
  <c r="AB76" i="6"/>
  <c r="AC74" i="6"/>
  <c r="AB75" i="6"/>
  <c r="AE74" i="6"/>
  <c r="AD74" i="6"/>
  <c r="AB73" i="6"/>
  <c r="AB72" i="6"/>
  <c r="AE71" i="6"/>
  <c r="AD71" i="6"/>
  <c r="AC71" i="6"/>
  <c r="AB69" i="6"/>
  <c r="AB68" i="6"/>
  <c r="AE67" i="6"/>
  <c r="AD67" i="6"/>
  <c r="AC67" i="6"/>
  <c r="AB66" i="6"/>
  <c r="AB65" i="6"/>
  <c r="AB64" i="6"/>
  <c r="AC62" i="6"/>
  <c r="AB63" i="6"/>
  <c r="AE62" i="6"/>
  <c r="AD62" i="6"/>
  <c r="AB61" i="6"/>
  <c r="AB60" i="6"/>
  <c r="AB59" i="6"/>
  <c r="AB58" i="6"/>
  <c r="AB57" i="6"/>
  <c r="AB56" i="6"/>
  <c r="AE55" i="6"/>
  <c r="AD55" i="6"/>
  <c r="AC55" i="6"/>
  <c r="AB53" i="6"/>
  <c r="AB52" i="6"/>
  <c r="AB51" i="6"/>
  <c r="AE50" i="6"/>
  <c r="AE48" i="6" s="1"/>
  <c r="AD50" i="6"/>
  <c r="AD48" i="6" s="1"/>
  <c r="AC50" i="6"/>
  <c r="AC48" i="6" s="1"/>
  <c r="AB49" i="6"/>
  <c r="AB47" i="6"/>
  <c r="AB46" i="6"/>
  <c r="AB45" i="6"/>
  <c r="AB44" i="6"/>
  <c r="AB43" i="6"/>
  <c r="AB42" i="6"/>
  <c r="AE41" i="6"/>
  <c r="AE38" i="6" s="1"/>
  <c r="AD41" i="6"/>
  <c r="AD38" i="6" s="1"/>
  <c r="AC41" i="6"/>
  <c r="AC38" i="6" s="1"/>
  <c r="AB40" i="6"/>
  <c r="AB39" i="6"/>
  <c r="AB37" i="6"/>
  <c r="AB36" i="6"/>
  <c r="AB35" i="6"/>
  <c r="AE34" i="6"/>
  <c r="AD34" i="6"/>
  <c r="AC34" i="6"/>
  <c r="AB33" i="6"/>
  <c r="AB32" i="6"/>
  <c r="AB31" i="6"/>
  <c r="AB30" i="6"/>
  <c r="AB29" i="6"/>
  <c r="AB28" i="6"/>
  <c r="AB27" i="6"/>
  <c r="AB26" i="6"/>
  <c r="AE25" i="6"/>
  <c r="AD25" i="6"/>
  <c r="AC25" i="6"/>
  <c r="AB23" i="6"/>
  <c r="AB22" i="6"/>
  <c r="AB21" i="6"/>
  <c r="AB20" i="6"/>
  <c r="AB19" i="6"/>
  <c r="AB18" i="6"/>
  <c r="AB17" i="6"/>
  <c r="AE16" i="6"/>
  <c r="AD16" i="6"/>
  <c r="AC16" i="6"/>
  <c r="AB15" i="6"/>
  <c r="AB14" i="6"/>
  <c r="AB13" i="6"/>
  <c r="AB12" i="6"/>
  <c r="AE11" i="6"/>
  <c r="AD11" i="6"/>
  <c r="AC11" i="6"/>
  <c r="X183" i="6"/>
  <c r="X182" i="6"/>
  <c r="X181" i="6"/>
  <c r="AA180" i="6"/>
  <c r="Z180" i="6"/>
  <c r="Y180" i="6"/>
  <c r="X179" i="6"/>
  <c r="X178" i="6"/>
  <c r="X177" i="6"/>
  <c r="X176" i="6"/>
  <c r="X175" i="6" s="1"/>
  <c r="AA175" i="6"/>
  <c r="Z175" i="6"/>
  <c r="Y175" i="6"/>
  <c r="X174" i="6"/>
  <c r="X173" i="6"/>
  <c r="X172" i="6"/>
  <c r="X171" i="6"/>
  <c r="X170" i="6"/>
  <c r="AA169" i="6"/>
  <c r="Z169" i="6"/>
  <c r="Y169" i="6"/>
  <c r="X168" i="6"/>
  <c r="X166" i="6"/>
  <c r="X165" i="6"/>
  <c r="AA164" i="6"/>
  <c r="Z164" i="6"/>
  <c r="X163" i="6"/>
  <c r="X162" i="6"/>
  <c r="X161" i="6"/>
  <c r="X160" i="6"/>
  <c r="AA159" i="6"/>
  <c r="Z159" i="6"/>
  <c r="Y159" i="6"/>
  <c r="X158" i="6"/>
  <c r="X157" i="6"/>
  <c r="X156" i="6"/>
  <c r="AA155" i="6"/>
  <c r="Z155" i="6"/>
  <c r="Y155" i="6"/>
  <c r="X153" i="6"/>
  <c r="X152" i="6"/>
  <c r="X151" i="6"/>
  <c r="X150" i="6"/>
  <c r="X149" i="6"/>
  <c r="X148" i="6"/>
  <c r="X147" i="6"/>
  <c r="X146" i="6"/>
  <c r="X145" i="6"/>
  <c r="X144" i="6"/>
  <c r="AA143" i="6"/>
  <c r="AA142" i="6" s="1"/>
  <c r="Z143" i="6"/>
  <c r="Z142" i="6" s="1"/>
  <c r="Y143" i="6"/>
  <c r="Y142" i="6" s="1"/>
  <c r="X141" i="6"/>
  <c r="X140" i="6"/>
  <c r="X139" i="6"/>
  <c r="X137" i="6"/>
  <c r="X136" i="6"/>
  <c r="AA135" i="6"/>
  <c r="AA133" i="6" s="1"/>
  <c r="Z135" i="6"/>
  <c r="Z133" i="6" s="1"/>
  <c r="X134" i="6"/>
  <c r="X132" i="6"/>
  <c r="X130" i="6"/>
  <c r="X129" i="6"/>
  <c r="X128" i="6"/>
  <c r="X127" i="6"/>
  <c r="X126" i="6"/>
  <c r="X125" i="6"/>
  <c r="X123" i="6"/>
  <c r="X120" i="6"/>
  <c r="X119" i="6"/>
  <c r="X118" i="6"/>
  <c r="X117" i="6"/>
  <c r="X116" i="6"/>
  <c r="AA115" i="6"/>
  <c r="Z115" i="6"/>
  <c r="Y115" i="6"/>
  <c r="X110" i="6"/>
  <c r="AA108" i="6"/>
  <c r="Z108" i="6"/>
  <c r="X107" i="6"/>
  <c r="X106" i="6"/>
  <c r="X105" i="6"/>
  <c r="X104" i="6"/>
  <c r="X103" i="6"/>
  <c r="X102" i="6"/>
  <c r="X101" i="6"/>
  <c r="X100" i="6"/>
  <c r="AA99" i="6"/>
  <c r="Z99" i="6"/>
  <c r="Y99" i="6"/>
  <c r="X98" i="6"/>
  <c r="X96" i="6"/>
  <c r="X95" i="6" s="1"/>
  <c r="AA95" i="6"/>
  <c r="AA93" i="6" s="1"/>
  <c r="Z95" i="6"/>
  <c r="Z93" i="6" s="1"/>
  <c r="Y95" i="6"/>
  <c r="Y93" i="6" s="1"/>
  <c r="X94" i="6"/>
  <c r="X92" i="6"/>
  <c r="X91" i="6"/>
  <c r="AA90" i="6"/>
  <c r="Z90" i="6"/>
  <c r="Y90" i="6"/>
  <c r="X89" i="6"/>
  <c r="X88" i="6"/>
  <c r="AA87" i="6"/>
  <c r="Z87" i="6"/>
  <c r="Y87" i="6"/>
  <c r="X86" i="6"/>
  <c r="X85" i="6"/>
  <c r="X84" i="6"/>
  <c r="X83" i="6"/>
  <c r="X82" i="6"/>
  <c r="X81" i="6"/>
  <c r="X80" i="6"/>
  <c r="AA79" i="6"/>
  <c r="Z79" i="6"/>
  <c r="Y79" i="6"/>
  <c r="X77" i="6"/>
  <c r="X76" i="6"/>
  <c r="X75" i="6"/>
  <c r="AA74" i="6"/>
  <c r="Z74" i="6"/>
  <c r="Y74" i="6"/>
  <c r="X73" i="6"/>
  <c r="X72" i="6"/>
  <c r="AA71" i="6"/>
  <c r="Z71" i="6"/>
  <c r="Y71" i="6"/>
  <c r="X69" i="6"/>
  <c r="X68" i="6"/>
  <c r="AA67" i="6"/>
  <c r="Z67" i="6"/>
  <c r="Y67" i="6"/>
  <c r="X66" i="6"/>
  <c r="X65" i="6"/>
  <c r="X64" i="6"/>
  <c r="X63" i="6"/>
  <c r="AA62" i="6"/>
  <c r="Z62" i="6"/>
  <c r="Y62" i="6"/>
  <c r="X61" i="6"/>
  <c r="X60" i="6"/>
  <c r="X59" i="6"/>
  <c r="X58" i="6"/>
  <c r="X57" i="6"/>
  <c r="X56" i="6"/>
  <c r="AA55" i="6"/>
  <c r="Z55" i="6"/>
  <c r="Y55" i="6"/>
  <c r="X53" i="6"/>
  <c r="X52" i="6"/>
  <c r="X51" i="6"/>
  <c r="AA50" i="6"/>
  <c r="AA48" i="6" s="1"/>
  <c r="Z50" i="6"/>
  <c r="Z48" i="6" s="1"/>
  <c r="Y50" i="6"/>
  <c r="Y48" i="6" s="1"/>
  <c r="X49" i="6"/>
  <c r="X47" i="6"/>
  <c r="X46" i="6"/>
  <c r="X45" i="6"/>
  <c r="X44" i="6"/>
  <c r="X43" i="6"/>
  <c r="X42" i="6"/>
  <c r="AA41" i="6"/>
  <c r="AA38" i="6" s="1"/>
  <c r="Z41" i="6"/>
  <c r="Z38" i="6" s="1"/>
  <c r="Y41" i="6"/>
  <c r="X39" i="6"/>
  <c r="X37" i="6"/>
  <c r="X36" i="6"/>
  <c r="X35" i="6"/>
  <c r="AA34" i="6"/>
  <c r="Z34" i="6"/>
  <c r="Y34" i="6"/>
  <c r="AA25" i="6"/>
  <c r="Z25" i="6"/>
  <c r="AA16" i="6"/>
  <c r="Z16" i="6"/>
  <c r="AA11" i="6"/>
  <c r="Z11" i="6"/>
  <c r="AE70" i="6" l="1"/>
  <c r="AE54" i="6"/>
  <c r="X124" i="6"/>
  <c r="X122" i="6" s="1"/>
  <c r="AE97" i="6"/>
  <c r="AD97" i="6"/>
  <c r="AB124" i="6"/>
  <c r="AB122" i="6" s="1"/>
  <c r="AC97" i="6"/>
  <c r="Z97" i="6"/>
  <c r="AA97" i="6"/>
  <c r="T86" i="6"/>
  <c r="T80" i="6"/>
  <c r="T145" i="6"/>
  <c r="V34" i="6"/>
  <c r="T65" i="6"/>
  <c r="U95" i="6"/>
  <c r="U93" i="6" s="1"/>
  <c r="AC10" i="6"/>
  <c r="T58" i="6"/>
  <c r="T22" i="6"/>
  <c r="T33" i="6"/>
  <c r="T43" i="6"/>
  <c r="T60" i="6"/>
  <c r="U74" i="6"/>
  <c r="U90" i="6"/>
  <c r="T112" i="6"/>
  <c r="T150" i="6"/>
  <c r="T163" i="6"/>
  <c r="T171" i="6"/>
  <c r="T177" i="6"/>
  <c r="V90" i="6"/>
  <c r="T151" i="6"/>
  <c r="U115" i="6"/>
  <c r="V159" i="6"/>
  <c r="T26" i="6"/>
  <c r="Y16" i="6"/>
  <c r="Z10" i="6"/>
  <c r="AD24" i="6"/>
  <c r="T23" i="6"/>
  <c r="T141" i="6"/>
  <c r="AA10" i="6"/>
  <c r="T59" i="6"/>
  <c r="V93" i="6"/>
  <c r="T103" i="6"/>
  <c r="T85" i="6"/>
  <c r="Z24" i="6"/>
  <c r="X74" i="6"/>
  <c r="T178" i="6"/>
  <c r="T91" i="6"/>
  <c r="T90" i="6" s="1"/>
  <c r="T18" i="6"/>
  <c r="T47" i="6"/>
  <c r="U62" i="6"/>
  <c r="U67" i="6"/>
  <c r="U87" i="6"/>
  <c r="U99" i="6"/>
  <c r="U108" i="6"/>
  <c r="T98" i="6"/>
  <c r="X17" i="6"/>
  <c r="Y70" i="6"/>
  <c r="T30" i="6"/>
  <c r="T130" i="6"/>
  <c r="T46" i="6"/>
  <c r="W122" i="6"/>
  <c r="T111" i="6"/>
  <c r="T27" i="6"/>
  <c r="T36" i="6"/>
  <c r="V50" i="6"/>
  <c r="V48" i="6" s="1"/>
  <c r="T66" i="6"/>
  <c r="T75" i="6"/>
  <c r="T102" i="6"/>
  <c r="V115" i="6"/>
  <c r="V155" i="6"/>
  <c r="T166" i="6"/>
  <c r="V169" i="6"/>
  <c r="W11" i="6"/>
  <c r="W16" i="6"/>
  <c r="W25" i="6"/>
  <c r="W108" i="6"/>
  <c r="T174" i="6"/>
  <c r="T147" i="6"/>
  <c r="W41" i="6"/>
  <c r="W38" i="6" s="1"/>
  <c r="T40" i="6"/>
  <c r="T49" i="6"/>
  <c r="U143" i="6"/>
  <c r="U142" i="6" s="1"/>
  <c r="T165" i="6"/>
  <c r="T172" i="6"/>
  <c r="V11" i="6"/>
  <c r="V180" i="6"/>
  <c r="T149" i="6"/>
  <c r="T153" i="6"/>
  <c r="T69" i="6"/>
  <c r="T94" i="6"/>
  <c r="T93" i="6" s="1"/>
  <c r="X93" i="6"/>
  <c r="T15" i="6"/>
  <c r="T32" i="6"/>
  <c r="T162" i="6"/>
  <c r="T105" i="6"/>
  <c r="T53" i="6"/>
  <c r="T168" i="6"/>
  <c r="T173" i="6"/>
  <c r="U169" i="6"/>
  <c r="X115" i="6"/>
  <c r="AB87" i="6"/>
  <c r="U159" i="6"/>
  <c r="V74" i="6"/>
  <c r="T140" i="6"/>
  <c r="V143" i="6"/>
  <c r="V142" i="6" s="1"/>
  <c r="AC24" i="6"/>
  <c r="T31" i="6"/>
  <c r="T161" i="6"/>
  <c r="T104" i="6"/>
  <c r="T182" i="6"/>
  <c r="T132" i="6"/>
  <c r="T148" i="6"/>
  <c r="T158" i="6"/>
  <c r="T167" i="6"/>
  <c r="V164" i="6"/>
  <c r="T152" i="6"/>
  <c r="T181" i="6"/>
  <c r="T160" i="6"/>
  <c r="U164" i="6"/>
  <c r="T156" i="6"/>
  <c r="T123" i="6"/>
  <c r="AE154" i="6"/>
  <c r="AB159" i="6"/>
  <c r="AB115" i="6"/>
  <c r="AB90" i="6"/>
  <c r="AE78" i="6"/>
  <c r="AB67" i="6"/>
  <c r="AB50" i="6"/>
  <c r="AB48" i="6" s="1"/>
  <c r="AE24" i="6"/>
  <c r="AB34" i="6"/>
  <c r="AE10" i="6"/>
  <c r="AD154" i="6"/>
  <c r="AB155" i="6"/>
  <c r="AB135" i="6"/>
  <c r="AB133" i="6" s="1"/>
  <c r="AD78" i="6"/>
  <c r="AB74" i="6"/>
  <c r="AD70" i="6"/>
  <c r="AB71" i="6"/>
  <c r="AD54" i="6"/>
  <c r="AB16" i="6"/>
  <c r="AD10" i="6"/>
  <c r="AB11" i="6"/>
  <c r="AB180" i="6"/>
  <c r="AC154" i="6"/>
  <c r="AB169" i="6"/>
  <c r="AB164" i="6"/>
  <c r="AB143" i="6"/>
  <c r="AB142" i="6" s="1"/>
  <c r="AB108" i="6"/>
  <c r="AB99" i="6"/>
  <c r="AB93" i="6"/>
  <c r="AC78" i="6"/>
  <c r="AB79" i="6"/>
  <c r="AC70" i="6"/>
  <c r="AC54" i="6"/>
  <c r="AB62" i="6"/>
  <c r="AB55" i="6"/>
  <c r="AB41" i="6"/>
  <c r="AB38" i="6" s="1"/>
  <c r="AB25" i="6"/>
  <c r="X169" i="6"/>
  <c r="AA154" i="6"/>
  <c r="AA78" i="6"/>
  <c r="X87" i="6"/>
  <c r="AA70" i="6"/>
  <c r="X67" i="6"/>
  <c r="AA54" i="6"/>
  <c r="X50" i="6"/>
  <c r="X48" i="6" s="1"/>
  <c r="AA24" i="6"/>
  <c r="X180" i="6"/>
  <c r="Z154" i="6"/>
  <c r="X90" i="6"/>
  <c r="Z78" i="6"/>
  <c r="Z70" i="6"/>
  <c r="X71" i="6"/>
  <c r="Z54" i="6"/>
  <c r="X34" i="6"/>
  <c r="X159" i="6"/>
  <c r="X155" i="6"/>
  <c r="X143" i="6"/>
  <c r="X142" i="6" s="1"/>
  <c r="X99" i="6"/>
  <c r="Y78" i="6"/>
  <c r="X79" i="6"/>
  <c r="X62" i="6"/>
  <c r="Y54" i="6"/>
  <c r="X55" i="6"/>
  <c r="X41" i="6"/>
  <c r="X27" i="6"/>
  <c r="X18" i="6"/>
  <c r="T29" i="6"/>
  <c r="T183" i="6"/>
  <c r="T179" i="6"/>
  <c r="T144" i="6"/>
  <c r="V135" i="6"/>
  <c r="V133" i="6" s="1"/>
  <c r="T120" i="6"/>
  <c r="V99" i="6"/>
  <c r="T76" i="6"/>
  <c r="V67" i="6"/>
  <c r="T68" i="6"/>
  <c r="T64" i="6"/>
  <c r="V25" i="6"/>
  <c r="T146" i="6"/>
  <c r="T119" i="6"/>
  <c r="T117" i="6"/>
  <c r="T52" i="6"/>
  <c r="X14" i="6"/>
  <c r="T170" i="6"/>
  <c r="W169" i="6"/>
  <c r="W55" i="6"/>
  <c r="W67" i="6"/>
  <c r="W71" i="6"/>
  <c r="W79" i="6"/>
  <c r="W87" i="6"/>
  <c r="W95" i="6"/>
  <c r="W93" i="6" s="1"/>
  <c r="T116" i="6"/>
  <c r="W115" i="6"/>
  <c r="W34" i="6"/>
  <c r="W50" i="6"/>
  <c r="W48" i="6" s="1"/>
  <c r="W62" i="6"/>
  <c r="W74" i="6"/>
  <c r="W90" i="6"/>
  <c r="T100" i="6"/>
  <c r="W99" i="6"/>
  <c r="T134" i="6"/>
  <c r="W164" i="6"/>
  <c r="W180" i="6"/>
  <c r="W135" i="6"/>
  <c r="W133" i="6" s="1"/>
  <c r="W143" i="6"/>
  <c r="W142" i="6" s="1"/>
  <c r="W155" i="6"/>
  <c r="W159" i="6"/>
  <c r="W175" i="6"/>
  <c r="T139" i="6"/>
  <c r="T138" i="6"/>
  <c r="T137" i="6"/>
  <c r="T129" i="6"/>
  <c r="T114" i="6"/>
  <c r="T113" i="6"/>
  <c r="T110" i="6"/>
  <c r="T89" i="6"/>
  <c r="T84" i="6"/>
  <c r="T82" i="6"/>
  <c r="T81" i="6"/>
  <c r="T77" i="6"/>
  <c r="AB97" i="6" l="1"/>
  <c r="U97" i="6"/>
  <c r="W97" i="6"/>
  <c r="T67" i="6"/>
  <c r="V24" i="6"/>
  <c r="W10" i="6"/>
  <c r="V154" i="6"/>
  <c r="V122" i="6"/>
  <c r="T115" i="6"/>
  <c r="W24" i="6"/>
  <c r="X16" i="6"/>
  <c r="T155" i="6"/>
  <c r="T169" i="6"/>
  <c r="X70" i="6"/>
  <c r="U155" i="6"/>
  <c r="T164" i="6"/>
  <c r="T74" i="6"/>
  <c r="T159" i="6"/>
  <c r="U124" i="6"/>
  <c r="T99" i="6"/>
  <c r="AB24" i="6"/>
  <c r="T127" i="6"/>
  <c r="T126" i="6"/>
  <c r="U79" i="6"/>
  <c r="U78" i="6" s="1"/>
  <c r="T83" i="6"/>
  <c r="T79" i="6" s="1"/>
  <c r="V79" i="6"/>
  <c r="U71" i="6"/>
  <c r="U70" i="6" s="1"/>
  <c r="T73" i="6"/>
  <c r="U180" i="6"/>
  <c r="T180" i="6"/>
  <c r="U175" i="6"/>
  <c r="T176" i="6"/>
  <c r="T175" i="6" s="1"/>
  <c r="U135" i="6"/>
  <c r="U133" i="6" s="1"/>
  <c r="T136" i="6"/>
  <c r="T135" i="6" s="1"/>
  <c r="T133" i="6" s="1"/>
  <c r="T128" i="6"/>
  <c r="AB78" i="6"/>
  <c r="AB70" i="6"/>
  <c r="AE8" i="6"/>
  <c r="H13" i="7" s="1"/>
  <c r="AB10" i="6"/>
  <c r="AD8" i="6"/>
  <c r="H9" i="7" s="1"/>
  <c r="AB154" i="6"/>
  <c r="AC8" i="6"/>
  <c r="H5" i="7" s="1"/>
  <c r="AB54" i="6"/>
  <c r="AA8" i="6"/>
  <c r="G13" i="7" s="1"/>
  <c r="X78" i="6"/>
  <c r="Z8" i="6"/>
  <c r="G9" i="7" s="1"/>
  <c r="X54" i="6"/>
  <c r="W54" i="6"/>
  <c r="T143" i="6"/>
  <c r="T142" i="6" s="1"/>
  <c r="W78" i="6"/>
  <c r="W70" i="6"/>
  <c r="W154" i="6"/>
  <c r="T42" i="6"/>
  <c r="T39" i="6"/>
  <c r="T37" i="6"/>
  <c r="T21" i="6"/>
  <c r="T20" i="6"/>
  <c r="T14" i="6"/>
  <c r="T13" i="6"/>
  <c r="T154" i="6" l="1"/>
  <c r="T45" i="6"/>
  <c r="U154" i="6"/>
  <c r="T61" i="6"/>
  <c r="T28" i="6"/>
  <c r="T25" i="6" s="1"/>
  <c r="U25" i="6"/>
  <c r="U122" i="6"/>
  <c r="T125" i="6"/>
  <c r="T109" i="6"/>
  <c r="T108" i="6" s="1"/>
  <c r="T97" i="6" s="1"/>
  <c r="V108" i="6"/>
  <c r="V97" i="6" s="1"/>
  <c r="V87" i="6"/>
  <c r="V78" i="6" s="1"/>
  <c r="T88" i="6"/>
  <c r="T87" i="6" s="1"/>
  <c r="T78" i="6" s="1"/>
  <c r="V71" i="6"/>
  <c r="V70" i="6" s="1"/>
  <c r="T72" i="6"/>
  <c r="T71" i="6" s="1"/>
  <c r="T70" i="6" s="1"/>
  <c r="V55" i="6"/>
  <c r="T57" i="6"/>
  <c r="V41" i="6"/>
  <c r="V38" i="6" s="1"/>
  <c r="V16" i="6"/>
  <c r="V10" i="6" s="1"/>
  <c r="T19" i="6"/>
  <c r="T35" i="6"/>
  <c r="T34" i="6" s="1"/>
  <c r="U34" i="6"/>
  <c r="U16" i="6"/>
  <c r="T17" i="6"/>
  <c r="U41" i="6"/>
  <c r="U38" i="6" s="1"/>
  <c r="T44" i="6"/>
  <c r="S31" i="7"/>
  <c r="H17" i="7"/>
  <c r="T30" i="7"/>
  <c r="H22" i="7"/>
  <c r="T32" i="7"/>
  <c r="S32" i="7"/>
  <c r="T31" i="7"/>
  <c r="U11" i="6"/>
  <c r="T12" i="6"/>
  <c r="T11" i="6" s="1"/>
  <c r="AB8" i="6"/>
  <c r="W8" i="6"/>
  <c r="F13" i="7" s="1"/>
  <c r="T124" i="6" l="1"/>
  <c r="T122" i="6" s="1"/>
  <c r="T16" i="6"/>
  <c r="T10" i="6" s="1"/>
  <c r="T41" i="6"/>
  <c r="T38" i="6" s="1"/>
  <c r="U24" i="6"/>
  <c r="T24" i="6"/>
  <c r="T63" i="6"/>
  <c r="T62" i="6" s="1"/>
  <c r="V62" i="6"/>
  <c r="V54" i="6" s="1"/>
  <c r="V8" i="6" s="1"/>
  <c r="F9" i="7" s="1"/>
  <c r="U10" i="6"/>
  <c r="T36" i="7"/>
  <c r="U55" i="6"/>
  <c r="U54" i="6" s="1"/>
  <c r="T56" i="6"/>
  <c r="T55" i="6" s="1"/>
  <c r="T51" i="6"/>
  <c r="T50" i="6" s="1"/>
  <c r="T48" i="6" s="1"/>
  <c r="U50" i="6"/>
  <c r="U48" i="6" s="1"/>
  <c r="R32" i="7"/>
  <c r="T54" i="6" l="1"/>
  <c r="R31" i="7"/>
  <c r="U8" i="6"/>
  <c r="F5" i="7" s="1"/>
  <c r="F22" i="7" s="1"/>
  <c r="F17" i="7" l="1"/>
  <c r="R30" i="7"/>
  <c r="R36" i="7" s="1"/>
  <c r="T8" i="6"/>
  <c r="H124" i="5" l="1"/>
  <c r="H12" i="7" s="1"/>
  <c r="H14" i="7" s="1"/>
  <c r="H104" i="5"/>
  <c r="H100" i="5"/>
  <c r="H62" i="5"/>
  <c r="H54" i="5"/>
  <c r="H30" i="5"/>
  <c r="H18" i="5"/>
  <c r="H7" i="5"/>
  <c r="H5" i="5"/>
  <c r="G124" i="5"/>
  <c r="G12" i="7" s="1"/>
  <c r="G14" i="7" s="1"/>
  <c r="G104" i="5"/>
  <c r="G54" i="5"/>
  <c r="G30" i="5"/>
  <c r="G18" i="5"/>
  <c r="G7" i="5"/>
  <c r="G5" i="5"/>
  <c r="F124" i="5"/>
  <c r="F12" i="7" s="1"/>
  <c r="F14" i="7" s="1"/>
  <c r="F104" i="5"/>
  <c r="F100" i="5"/>
  <c r="F54" i="5"/>
  <c r="F30" i="5"/>
  <c r="F18" i="5"/>
  <c r="F9" i="5"/>
  <c r="F7" i="5"/>
  <c r="F5" i="5"/>
  <c r="G99" i="5" l="1"/>
  <c r="G8" i="7" s="1"/>
  <c r="G10" i="7" s="1"/>
  <c r="H99" i="5"/>
  <c r="H8" i="7" s="1"/>
  <c r="H10" i="7" s="1"/>
  <c r="T27" i="7"/>
  <c r="H17" i="5"/>
  <c r="S27" i="7"/>
  <c r="G17" i="5"/>
  <c r="T26" i="7"/>
  <c r="S26" i="7"/>
  <c r="H4" i="5"/>
  <c r="G4" i="5"/>
  <c r="F4" i="5"/>
  <c r="R27" i="7"/>
  <c r="R26" i="7"/>
  <c r="F99" i="5"/>
  <c r="F8" i="7" s="1"/>
  <c r="F10" i="7" s="1"/>
  <c r="F17" i="5"/>
  <c r="F3" i="5" l="1"/>
  <c r="F4" i="7" s="1"/>
  <c r="T25" i="7"/>
  <c r="T35" i="7" s="1"/>
  <c r="T37" i="7" s="1"/>
  <c r="H3" i="5"/>
  <c r="H4" i="7" s="1"/>
  <c r="H6" i="7" s="1"/>
  <c r="S25" i="7"/>
  <c r="S35" i="7" s="1"/>
  <c r="G3" i="5"/>
  <c r="R25" i="7"/>
  <c r="F133" i="5" l="1"/>
  <c r="R35" i="7"/>
  <c r="R37" i="7" s="1"/>
  <c r="H21" i="7"/>
  <c r="H23" i="7" s="1"/>
  <c r="H16" i="7"/>
  <c r="H18" i="7" s="1"/>
  <c r="H133" i="5"/>
  <c r="G4" i="7"/>
  <c r="G133" i="5"/>
  <c r="F21" i="7"/>
  <c r="F23" i="7" s="1"/>
  <c r="F16" i="7"/>
  <c r="F18" i="7" s="1"/>
  <c r="F6" i="7"/>
  <c r="G16" i="7" l="1"/>
  <c r="G21" i="7"/>
  <c r="G183" i="6" l="1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6" i="6"/>
  <c r="G153" i="6"/>
  <c r="G152" i="6"/>
  <c r="G151" i="6"/>
  <c r="G141" i="6"/>
  <c r="G140" i="6"/>
  <c r="G139" i="6"/>
  <c r="G138" i="6"/>
  <c r="G137" i="6"/>
  <c r="G136" i="6"/>
  <c r="G134" i="6"/>
  <c r="G132" i="6"/>
  <c r="G130" i="6"/>
  <c r="G129" i="6"/>
  <c r="G128" i="6"/>
  <c r="G127" i="6"/>
  <c r="G126" i="6"/>
  <c r="G125" i="6"/>
  <c r="G123" i="6"/>
  <c r="G120" i="6"/>
  <c r="G118" i="6"/>
  <c r="G114" i="6"/>
  <c r="G113" i="6"/>
  <c r="G112" i="6"/>
  <c r="G111" i="6"/>
  <c r="G110" i="6"/>
  <c r="G109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69" i="6"/>
  <c r="G68" i="6"/>
  <c r="G66" i="6"/>
  <c r="G65" i="6"/>
  <c r="G64" i="6"/>
  <c r="G63" i="6"/>
  <c r="G61" i="6"/>
  <c r="G60" i="6"/>
  <c r="G59" i="6"/>
  <c r="G58" i="6"/>
  <c r="G57" i="6"/>
  <c r="G56" i="6"/>
  <c r="G52" i="6"/>
  <c r="G51" i="6"/>
  <c r="G49" i="6"/>
  <c r="G47" i="6"/>
  <c r="G46" i="6"/>
  <c r="G45" i="6"/>
  <c r="G44" i="6"/>
  <c r="G43" i="6"/>
  <c r="G42" i="6"/>
  <c r="G40" i="6"/>
  <c r="G39" i="6"/>
  <c r="G37" i="6"/>
  <c r="G36" i="6"/>
  <c r="G35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5" i="6"/>
  <c r="G14" i="6"/>
  <c r="G13" i="6"/>
  <c r="G12" i="6"/>
  <c r="F183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6" i="6"/>
  <c r="F153" i="6"/>
  <c r="F152" i="6"/>
  <c r="F151" i="6"/>
  <c r="F141" i="6"/>
  <c r="F140" i="6"/>
  <c r="F139" i="6"/>
  <c r="F138" i="6"/>
  <c r="F137" i="6"/>
  <c r="F136" i="6"/>
  <c r="F134" i="6"/>
  <c r="F132" i="6"/>
  <c r="F130" i="6"/>
  <c r="F129" i="6"/>
  <c r="F128" i="6"/>
  <c r="F127" i="6"/>
  <c r="F126" i="6"/>
  <c r="F125" i="6"/>
  <c r="F123" i="6"/>
  <c r="F120" i="6"/>
  <c r="F118" i="6"/>
  <c r="F114" i="6"/>
  <c r="F113" i="6"/>
  <c r="F112" i="6"/>
  <c r="F111" i="6"/>
  <c r="F110" i="6"/>
  <c r="F109" i="6"/>
  <c r="F105" i="6"/>
  <c r="F104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69" i="6"/>
  <c r="F68" i="6"/>
  <c r="F66" i="6"/>
  <c r="F65" i="6"/>
  <c r="F64" i="6"/>
  <c r="F63" i="6"/>
  <c r="F61" i="6"/>
  <c r="F60" i="6"/>
  <c r="F59" i="6"/>
  <c r="F58" i="6"/>
  <c r="F57" i="6"/>
  <c r="F56" i="6"/>
  <c r="F52" i="6"/>
  <c r="F51" i="6"/>
  <c r="F49" i="6"/>
  <c r="F47" i="6"/>
  <c r="F46" i="6"/>
  <c r="F45" i="6"/>
  <c r="F44" i="6"/>
  <c r="F43" i="6"/>
  <c r="F42" i="6"/>
  <c r="F40" i="6"/>
  <c r="F39" i="6"/>
  <c r="F37" i="6"/>
  <c r="F36" i="6"/>
  <c r="F35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5" i="6"/>
  <c r="F14" i="6"/>
  <c r="F13" i="6"/>
  <c r="F12" i="6"/>
  <c r="E183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6" i="6"/>
  <c r="E153" i="6"/>
  <c r="E152" i="6"/>
  <c r="E151" i="6"/>
  <c r="E141" i="6"/>
  <c r="E140" i="6"/>
  <c r="E139" i="6"/>
  <c r="E138" i="6"/>
  <c r="E137" i="6"/>
  <c r="E136" i="6"/>
  <c r="E134" i="6"/>
  <c r="E132" i="6"/>
  <c r="E130" i="6"/>
  <c r="E129" i="6"/>
  <c r="E128" i="6"/>
  <c r="E127" i="6"/>
  <c r="E126" i="6"/>
  <c r="E125" i="6"/>
  <c r="E123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2" i="6"/>
  <c r="E69" i="6"/>
  <c r="E68" i="6"/>
  <c r="E66" i="6"/>
  <c r="E65" i="6"/>
  <c r="E64" i="6"/>
  <c r="E63" i="6"/>
  <c r="E61" i="6"/>
  <c r="E60" i="6"/>
  <c r="E59" i="6"/>
  <c r="E58" i="6"/>
  <c r="E57" i="6"/>
  <c r="E56" i="6"/>
  <c r="E52" i="6"/>
  <c r="E51" i="6"/>
  <c r="E47" i="6"/>
  <c r="E46" i="6"/>
  <c r="E45" i="6"/>
  <c r="E44" i="6"/>
  <c r="E43" i="6"/>
  <c r="E42" i="6"/>
  <c r="E40" i="6"/>
  <c r="E39" i="6"/>
  <c r="E37" i="6"/>
  <c r="E36" i="6"/>
  <c r="E35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5" i="6"/>
  <c r="E14" i="6"/>
  <c r="D39" i="6" l="1"/>
  <c r="D44" i="6"/>
  <c r="E16" i="6"/>
  <c r="D46" i="6"/>
  <c r="G142" i="6"/>
  <c r="E142" i="6"/>
  <c r="D40" i="6"/>
  <c r="D45" i="6"/>
  <c r="F142" i="6"/>
  <c r="D42" i="6"/>
  <c r="E41" i="6"/>
  <c r="D43" i="6"/>
  <c r="D47" i="6"/>
  <c r="F155" i="6"/>
  <c r="E73" i="6"/>
  <c r="D41" i="6" l="1"/>
  <c r="E13" i="6"/>
  <c r="E12" i="6"/>
  <c r="E124" i="5" l="1"/>
  <c r="E12" i="7" s="1"/>
  <c r="E104" i="5"/>
  <c r="E100" i="5"/>
  <c r="E54" i="5"/>
  <c r="E30" i="5"/>
  <c r="E18" i="5"/>
  <c r="E9" i="5"/>
  <c r="E7" i="5"/>
  <c r="E5" i="5"/>
  <c r="Q27" i="7" l="1"/>
  <c r="Q26" i="7"/>
  <c r="E99" i="5"/>
  <c r="E8" i="7" s="1"/>
  <c r="E17" i="5"/>
  <c r="E4" i="5"/>
  <c r="Q25" i="7" l="1"/>
  <c r="Q35" i="7" s="1"/>
  <c r="E3" i="5"/>
  <c r="E133" i="5" l="1"/>
  <c r="E4" i="7"/>
  <c r="D30" i="5" l="1"/>
  <c r="B30" i="5"/>
  <c r="O175" i="6" l="1"/>
  <c r="N175" i="6"/>
  <c r="G175" i="6"/>
  <c r="F175" i="6"/>
  <c r="E175" i="6"/>
  <c r="P132" i="6"/>
  <c r="P130" i="6"/>
  <c r="P129" i="6"/>
  <c r="P128" i="6"/>
  <c r="P127" i="6"/>
  <c r="P125" i="6"/>
  <c r="L132" i="6"/>
  <c r="L130" i="6"/>
  <c r="L129" i="6"/>
  <c r="L128" i="6"/>
  <c r="L127" i="6"/>
  <c r="L126" i="6"/>
  <c r="D132" i="6"/>
  <c r="D130" i="6"/>
  <c r="D129" i="6"/>
  <c r="D127" i="6"/>
  <c r="D126" i="6"/>
  <c r="D125" i="6"/>
  <c r="D123" i="6"/>
  <c r="P120" i="6"/>
  <c r="P118" i="6"/>
  <c r="P117" i="6"/>
  <c r="P116" i="6"/>
  <c r="P114" i="6"/>
  <c r="P113" i="6"/>
  <c r="P112" i="6"/>
  <c r="P110" i="6"/>
  <c r="P107" i="6"/>
  <c r="P106" i="6"/>
  <c r="P105" i="6"/>
  <c r="P103" i="6"/>
  <c r="P102" i="6"/>
  <c r="L120" i="6"/>
  <c r="L119" i="6"/>
  <c r="L117" i="6"/>
  <c r="L113" i="6"/>
  <c r="L107" i="6"/>
  <c r="L105" i="6"/>
  <c r="L104" i="6"/>
  <c r="L103" i="6"/>
  <c r="L102" i="6"/>
  <c r="L101" i="6"/>
  <c r="L100" i="6"/>
  <c r="L98" i="6"/>
  <c r="O95" i="6"/>
  <c r="N95" i="6"/>
  <c r="M95" i="6"/>
  <c r="G95" i="6"/>
  <c r="F95" i="6"/>
  <c r="E95" i="6"/>
  <c r="P69" i="6"/>
  <c r="P68" i="6"/>
  <c r="P66" i="6"/>
  <c r="P65" i="6"/>
  <c r="P64" i="6"/>
  <c r="P61" i="6"/>
  <c r="P60" i="6"/>
  <c r="P59" i="6"/>
  <c r="P58" i="6"/>
  <c r="P57" i="6"/>
  <c r="P56" i="6"/>
  <c r="L65" i="6"/>
  <c r="L64" i="6"/>
  <c r="L61" i="6"/>
  <c r="L60" i="6"/>
  <c r="L59" i="6"/>
  <c r="L58" i="6"/>
  <c r="L57" i="6"/>
  <c r="L69" i="6"/>
  <c r="P51" i="6"/>
  <c r="P49" i="6"/>
  <c r="L53" i="6"/>
  <c r="L52" i="6"/>
  <c r="L51" i="6"/>
  <c r="D53" i="6"/>
  <c r="D52" i="6"/>
  <c r="D51" i="6"/>
  <c r="P46" i="6"/>
  <c r="P45" i="6"/>
  <c r="P44" i="6"/>
  <c r="P42" i="6"/>
  <c r="P40" i="6"/>
  <c r="L47" i="6"/>
  <c r="L46" i="6"/>
  <c r="L45" i="6"/>
  <c r="L43" i="6"/>
  <c r="L42" i="6"/>
  <c r="L40" i="6"/>
  <c r="P47" i="6"/>
  <c r="D128" i="6" l="1"/>
  <c r="D124" i="6" s="1"/>
  <c r="D122" i="6" s="1"/>
  <c r="P123" i="6"/>
  <c r="L109" i="6"/>
  <c r="P52" i="6"/>
  <c r="L39" i="6"/>
  <c r="L123" i="6"/>
  <c r="P109" i="6"/>
  <c r="P53" i="6"/>
  <c r="P39" i="6"/>
  <c r="L68" i="6"/>
  <c r="L67" i="6" s="1"/>
  <c r="P126" i="6"/>
  <c r="P124" i="6" s="1"/>
  <c r="L125" i="6"/>
  <c r="L124" i="6" s="1"/>
  <c r="M122" i="6"/>
  <c r="N122" i="6"/>
  <c r="O122" i="6"/>
  <c r="P119" i="6"/>
  <c r="L114" i="6"/>
  <c r="P101" i="6"/>
  <c r="L110" i="6"/>
  <c r="F55" i="6"/>
  <c r="G55" i="6"/>
  <c r="M55" i="6"/>
  <c r="E55" i="6"/>
  <c r="D61" i="6"/>
  <c r="P63" i="6"/>
  <c r="F115" i="6"/>
  <c r="G115" i="6"/>
  <c r="M115" i="6"/>
  <c r="N115" i="6"/>
  <c r="O115" i="6"/>
  <c r="E71" i="6"/>
  <c r="G74" i="6"/>
  <c r="N71" i="6"/>
  <c r="D153" i="6"/>
  <c r="O155" i="6"/>
  <c r="P157" i="6"/>
  <c r="P181" i="6"/>
  <c r="D103" i="6"/>
  <c r="D112" i="6"/>
  <c r="D117" i="6"/>
  <c r="D113" i="6"/>
  <c r="L144" i="6"/>
  <c r="L148" i="6"/>
  <c r="L152" i="6"/>
  <c r="P146" i="6"/>
  <c r="P150" i="6"/>
  <c r="F67" i="6"/>
  <c r="D58" i="6"/>
  <c r="D63" i="6"/>
  <c r="D68" i="6"/>
  <c r="D101" i="6"/>
  <c r="D114" i="6"/>
  <c r="D119" i="6"/>
  <c r="D151" i="6"/>
  <c r="L145" i="6"/>
  <c r="L149" i="6"/>
  <c r="L153" i="6"/>
  <c r="L147" i="6"/>
  <c r="P147" i="6"/>
  <c r="P151" i="6"/>
  <c r="P149" i="6"/>
  <c r="P153" i="6"/>
  <c r="F90" i="6"/>
  <c r="O90" i="6"/>
  <c r="P166" i="6"/>
  <c r="P104" i="6"/>
  <c r="D59" i="6"/>
  <c r="D69" i="6"/>
  <c r="D76" i="6"/>
  <c r="M71" i="6"/>
  <c r="L77" i="6"/>
  <c r="D106" i="6"/>
  <c r="D111" i="6"/>
  <c r="E115" i="6"/>
  <c r="L66" i="6"/>
  <c r="D77" i="6"/>
  <c r="L73" i="6"/>
  <c r="F108" i="6"/>
  <c r="E135" i="6"/>
  <c r="E133" i="6" s="1"/>
  <c r="F135" i="6"/>
  <c r="F133" i="6" s="1"/>
  <c r="O135" i="6"/>
  <c r="O133" i="6" s="1"/>
  <c r="L151" i="6"/>
  <c r="P145" i="6"/>
  <c r="D57" i="6"/>
  <c r="G67" i="6"/>
  <c r="M67" i="6"/>
  <c r="N67" i="6"/>
  <c r="O67" i="6"/>
  <c r="F71" i="6"/>
  <c r="M74" i="6"/>
  <c r="O71" i="6"/>
  <c r="O87" i="6"/>
  <c r="E93" i="6"/>
  <c r="D100" i="6"/>
  <c r="D104" i="6"/>
  <c r="D118" i="6"/>
  <c r="D137" i="6"/>
  <c r="P134" i="6"/>
  <c r="P139" i="6"/>
  <c r="D163" i="6"/>
  <c r="G155" i="6"/>
  <c r="G164" i="6"/>
  <c r="L162" i="6"/>
  <c r="N155" i="6"/>
  <c r="L173" i="6"/>
  <c r="G180" i="6"/>
  <c r="O180" i="6"/>
  <c r="M108" i="6"/>
  <c r="L111" i="6"/>
  <c r="F74" i="6"/>
  <c r="O74" i="6"/>
  <c r="P73" i="6"/>
  <c r="D84" i="6"/>
  <c r="D89" i="6"/>
  <c r="F79" i="6"/>
  <c r="L83" i="6"/>
  <c r="L88" i="6"/>
  <c r="N79" i="6"/>
  <c r="L89" i="6"/>
  <c r="O79" i="6"/>
  <c r="P82" i="6"/>
  <c r="P86" i="6"/>
  <c r="P92" i="6"/>
  <c r="P88" i="6"/>
  <c r="N93" i="6"/>
  <c r="N135" i="6"/>
  <c r="N133" i="6" s="1"/>
  <c r="D141" i="6"/>
  <c r="L140" i="6"/>
  <c r="O143" i="6"/>
  <c r="O142" i="6" s="1"/>
  <c r="M143" i="6"/>
  <c r="M142" i="6" s="1"/>
  <c r="D174" i="6"/>
  <c r="D161" i="6"/>
  <c r="D166" i="6"/>
  <c r="L158" i="6"/>
  <c r="L163" i="6"/>
  <c r="L168" i="6"/>
  <c r="L178" i="6"/>
  <c r="L160" i="6"/>
  <c r="L165" i="6"/>
  <c r="N164" i="6"/>
  <c r="L170" i="6"/>
  <c r="P162" i="6"/>
  <c r="P167" i="6"/>
  <c r="P172" i="6"/>
  <c r="P177" i="6"/>
  <c r="P163" i="6"/>
  <c r="P168" i="6"/>
  <c r="G41" i="6"/>
  <c r="G38" i="6" s="1"/>
  <c r="N41" i="6"/>
  <c r="N38" i="6" s="1"/>
  <c r="O41" i="6"/>
  <c r="O38" i="6" s="1"/>
  <c r="D82" i="6"/>
  <c r="D86" i="6"/>
  <c r="F87" i="6"/>
  <c r="M79" i="6"/>
  <c r="L85" i="6"/>
  <c r="L92" i="6"/>
  <c r="P84" i="6"/>
  <c r="F93" i="6"/>
  <c r="O93" i="6"/>
  <c r="G108" i="6"/>
  <c r="N108" i="6"/>
  <c r="O99" i="6"/>
  <c r="F124" i="6"/>
  <c r="F122" i="6" s="1"/>
  <c r="E180" i="6"/>
  <c r="D182" i="6"/>
  <c r="P94" i="6"/>
  <c r="M135" i="6"/>
  <c r="M133" i="6" s="1"/>
  <c r="L136" i="6"/>
  <c r="D152" i="6"/>
  <c r="L146" i="6"/>
  <c r="L150" i="6"/>
  <c r="N143" i="6"/>
  <c r="N142" i="6" s="1"/>
  <c r="P144" i="6"/>
  <c r="P148" i="6"/>
  <c r="P152" i="6"/>
  <c r="P179" i="6"/>
  <c r="D183" i="6"/>
  <c r="L182" i="6"/>
  <c r="M50" i="6"/>
  <c r="M48" i="6" s="1"/>
  <c r="D75" i="6"/>
  <c r="G71" i="6"/>
  <c r="L76" i="6"/>
  <c r="N74" i="6"/>
  <c r="P72" i="6"/>
  <c r="P77" i="6"/>
  <c r="P96" i="6"/>
  <c r="E108" i="6"/>
  <c r="D109" i="6"/>
  <c r="D138" i="6"/>
  <c r="D139" i="6"/>
  <c r="G135" i="6"/>
  <c r="G133" i="6" s="1"/>
  <c r="L137" i="6"/>
  <c r="L141" i="6"/>
  <c r="L138" i="6"/>
  <c r="P136" i="6"/>
  <c r="P140" i="6"/>
  <c r="P137" i="6"/>
  <c r="P141" i="6"/>
  <c r="D168" i="6"/>
  <c r="G159" i="6"/>
  <c r="G169" i="6"/>
  <c r="L167" i="6"/>
  <c r="P160" i="6"/>
  <c r="P165" i="6"/>
  <c r="P170" i="6"/>
  <c r="P174" i="6"/>
  <c r="P156" i="6"/>
  <c r="P161" i="6"/>
  <c r="P176" i="6"/>
  <c r="L183" i="6"/>
  <c r="P182" i="6"/>
  <c r="L50" i="6"/>
  <c r="D60" i="6"/>
  <c r="D65" i="6"/>
  <c r="D72" i="6"/>
  <c r="P75" i="6"/>
  <c r="D92" i="6"/>
  <c r="G79" i="6"/>
  <c r="L91" i="6"/>
  <c r="P80" i="6"/>
  <c r="P89" i="6"/>
  <c r="D88" i="6"/>
  <c r="L179" i="6"/>
  <c r="P43" i="6"/>
  <c r="E67" i="6"/>
  <c r="D73" i="6"/>
  <c r="P76" i="6"/>
  <c r="L75" i="6"/>
  <c r="D83" i="6"/>
  <c r="E87" i="6"/>
  <c r="G90" i="6"/>
  <c r="L82" i="6"/>
  <c r="L86" i="6"/>
  <c r="N87" i="6"/>
  <c r="P85" i="6"/>
  <c r="P91" i="6"/>
  <c r="D91" i="6"/>
  <c r="L81" i="6"/>
  <c r="M90" i="6"/>
  <c r="M93" i="6"/>
  <c r="L94" i="6"/>
  <c r="D94" i="6"/>
  <c r="D160" i="6"/>
  <c r="E159" i="6"/>
  <c r="D165" i="6"/>
  <c r="E164" i="6"/>
  <c r="D170" i="6"/>
  <c r="E169" i="6"/>
  <c r="D156" i="6"/>
  <c r="D176" i="6"/>
  <c r="D175" i="6" s="1"/>
  <c r="N169" i="6"/>
  <c r="E74" i="6"/>
  <c r="D80" i="6"/>
  <c r="E79" i="6"/>
  <c r="L80" i="6"/>
  <c r="D50" i="6"/>
  <c r="F50" i="6"/>
  <c r="F48" i="6" s="1"/>
  <c r="G50" i="6"/>
  <c r="G48" i="6" s="1"/>
  <c r="N50" i="6"/>
  <c r="N48" i="6" s="1"/>
  <c r="O50" i="6"/>
  <c r="O48" i="6" s="1"/>
  <c r="E50" i="6"/>
  <c r="E48" i="6" s="1"/>
  <c r="E62" i="6"/>
  <c r="F62" i="6"/>
  <c r="O55" i="6"/>
  <c r="O62" i="6"/>
  <c r="L72" i="6"/>
  <c r="D81" i="6"/>
  <c r="D85" i="6"/>
  <c r="E90" i="6"/>
  <c r="G87" i="6"/>
  <c r="L84" i="6"/>
  <c r="N90" i="6"/>
  <c r="M87" i="6"/>
  <c r="E155" i="6"/>
  <c r="D157" i="6"/>
  <c r="D162" i="6"/>
  <c r="D167" i="6"/>
  <c r="D172" i="6"/>
  <c r="D177" i="6"/>
  <c r="M155" i="6"/>
  <c r="L156" i="6"/>
  <c r="L161" i="6"/>
  <c r="L166" i="6"/>
  <c r="L171" i="6"/>
  <c r="M175" i="6"/>
  <c r="L176" i="6"/>
  <c r="L175" i="6" s="1"/>
  <c r="N159" i="6"/>
  <c r="P83" i="6"/>
  <c r="D98" i="6"/>
  <c r="D102" i="6"/>
  <c r="N99" i="6"/>
  <c r="L106" i="6"/>
  <c r="L99" i="6" s="1"/>
  <c r="P111" i="6"/>
  <c r="D134" i="6"/>
  <c r="D171" i="6"/>
  <c r="M159" i="6"/>
  <c r="M164" i="6"/>
  <c r="M169" i="6"/>
  <c r="L174" i="6"/>
  <c r="P158" i="6"/>
  <c r="P173" i="6"/>
  <c r="P178" i="6"/>
  <c r="D179" i="6"/>
  <c r="P81" i="6"/>
  <c r="G93" i="6"/>
  <c r="L116" i="6"/>
  <c r="L115" i="6" s="1"/>
  <c r="L118" i="6"/>
  <c r="O108" i="6"/>
  <c r="P100" i="6"/>
  <c r="E124" i="6"/>
  <c r="E122" i="6" s="1"/>
  <c r="G124" i="6"/>
  <c r="G122" i="6" s="1"/>
  <c r="D136" i="6"/>
  <c r="D140" i="6"/>
  <c r="L134" i="6"/>
  <c r="L139" i="6"/>
  <c r="P138" i="6"/>
  <c r="D158" i="6"/>
  <c r="D173" i="6"/>
  <c r="D178" i="6"/>
  <c r="F159" i="6"/>
  <c r="F164" i="6"/>
  <c r="F169" i="6"/>
  <c r="L157" i="6"/>
  <c r="L172" i="6"/>
  <c r="L177" i="6"/>
  <c r="O159" i="6"/>
  <c r="O164" i="6"/>
  <c r="O169" i="6"/>
  <c r="P171" i="6"/>
  <c r="F180" i="6"/>
  <c r="D181" i="6"/>
  <c r="M180" i="6"/>
  <c r="D96" i="6"/>
  <c r="D95" i="6" s="1"/>
  <c r="E99" i="6"/>
  <c r="D110" i="6"/>
  <c r="L96" i="6"/>
  <c r="L95" i="6" s="1"/>
  <c r="D107" i="6"/>
  <c r="L112" i="6"/>
  <c r="P98" i="6"/>
  <c r="M99" i="6"/>
  <c r="D116" i="6"/>
  <c r="G99" i="6"/>
  <c r="F99" i="6"/>
  <c r="D105" i="6"/>
  <c r="M41" i="6"/>
  <c r="M38" i="6" s="1"/>
  <c r="L44" i="6"/>
  <c r="L41" i="6" s="1"/>
  <c r="D49" i="6"/>
  <c r="M62" i="6"/>
  <c r="N62" i="6"/>
  <c r="E38" i="6"/>
  <c r="L49" i="6"/>
  <c r="D66" i="6"/>
  <c r="D64" i="6"/>
  <c r="L56" i="6"/>
  <c r="L55" i="6" s="1"/>
  <c r="N55" i="6"/>
  <c r="L63" i="6"/>
  <c r="G62" i="6"/>
  <c r="D56" i="6"/>
  <c r="F41" i="6"/>
  <c r="F38" i="6" s="1"/>
  <c r="D142" i="6" l="1"/>
  <c r="O97" i="6"/>
  <c r="M97" i="6"/>
  <c r="N97" i="6"/>
  <c r="L38" i="6"/>
  <c r="L122" i="6"/>
  <c r="F70" i="6"/>
  <c r="D115" i="6"/>
  <c r="G54" i="6"/>
  <c r="F54" i="6"/>
  <c r="E54" i="6"/>
  <c r="D55" i="6"/>
  <c r="L90" i="6"/>
  <c r="D74" i="6"/>
  <c r="N70" i="6"/>
  <c r="G97" i="6"/>
  <c r="E97" i="6"/>
  <c r="G70" i="6"/>
  <c r="L143" i="6"/>
  <c r="L142" i="6" s="1"/>
  <c r="D108" i="6"/>
  <c r="E70" i="6"/>
  <c r="D90" i="6"/>
  <c r="D71" i="6"/>
  <c r="N154" i="6"/>
  <c r="L164" i="6"/>
  <c r="G154" i="6"/>
  <c r="L71" i="6"/>
  <c r="L87" i="6"/>
  <c r="O78" i="6"/>
  <c r="O70" i="6"/>
  <c r="D67" i="6"/>
  <c r="L74" i="6"/>
  <c r="L62" i="6"/>
  <c r="L54" i="6" s="1"/>
  <c r="D99" i="6"/>
  <c r="L108" i="6"/>
  <c r="L97" i="6" s="1"/>
  <c r="N78" i="6"/>
  <c r="F78" i="6"/>
  <c r="D135" i="6"/>
  <c r="D133" i="6" s="1"/>
  <c r="D48" i="6"/>
  <c r="M70" i="6"/>
  <c r="L169" i="6"/>
  <c r="D180" i="6"/>
  <c r="O154" i="6"/>
  <c r="L135" i="6"/>
  <c r="L133" i="6" s="1"/>
  <c r="L159" i="6"/>
  <c r="E154" i="6"/>
  <c r="D169" i="6"/>
  <c r="D159" i="6"/>
  <c r="D87" i="6"/>
  <c r="D38" i="6"/>
  <c r="N54" i="6"/>
  <c r="D62" i="6"/>
  <c r="F154" i="6"/>
  <c r="M78" i="6"/>
  <c r="E78" i="6"/>
  <c r="D155" i="6"/>
  <c r="D93" i="6"/>
  <c r="L155" i="6"/>
  <c r="L79" i="6"/>
  <c r="D79" i="6"/>
  <c r="D164" i="6"/>
  <c r="L93" i="6"/>
  <c r="L48" i="6"/>
  <c r="M154" i="6"/>
  <c r="O54" i="6"/>
  <c r="G78" i="6"/>
  <c r="M54" i="6"/>
  <c r="D54" i="6" l="1"/>
  <c r="L78" i="6"/>
  <c r="D70" i="6"/>
  <c r="L70" i="6"/>
  <c r="D78" i="6"/>
  <c r="L154" i="6"/>
  <c r="D154" i="6"/>
  <c r="F34" i="6" l="1"/>
  <c r="O34" i="6"/>
  <c r="P29" i="6"/>
  <c r="P33" i="6"/>
  <c r="N34" i="6"/>
  <c r="D28" i="6"/>
  <c r="D32" i="6"/>
  <c r="D37" i="6"/>
  <c r="G25" i="6"/>
  <c r="G34" i="6"/>
  <c r="L27" i="6"/>
  <c r="L31" i="6"/>
  <c r="L36" i="6"/>
  <c r="P26" i="6"/>
  <c r="P30" i="6"/>
  <c r="P35" i="6"/>
  <c r="P12" i="6"/>
  <c r="D29" i="6"/>
  <c r="F25" i="6"/>
  <c r="L28" i="6"/>
  <c r="L32" i="6"/>
  <c r="O25" i="6"/>
  <c r="P31" i="6"/>
  <c r="P36" i="6"/>
  <c r="E25" i="6"/>
  <c r="D26" i="6"/>
  <c r="D30" i="6"/>
  <c r="E34" i="6"/>
  <c r="D35" i="6"/>
  <c r="L29" i="6"/>
  <c r="L33" i="6"/>
  <c r="N25" i="6"/>
  <c r="P28" i="6"/>
  <c r="P32" i="6"/>
  <c r="P37" i="6"/>
  <c r="D33" i="6"/>
  <c r="L37" i="6"/>
  <c r="P27" i="6"/>
  <c r="P14" i="6"/>
  <c r="P19" i="6"/>
  <c r="P23" i="6"/>
  <c r="P15" i="6"/>
  <c r="P17" i="6"/>
  <c r="D27" i="6"/>
  <c r="D31" i="6"/>
  <c r="D36" i="6"/>
  <c r="L26" i="6"/>
  <c r="L30" i="6"/>
  <c r="L35" i="6"/>
  <c r="M34" i="6"/>
  <c r="P21" i="6"/>
  <c r="P13" i="6"/>
  <c r="P18" i="6"/>
  <c r="P22" i="6"/>
  <c r="P20" i="6"/>
  <c r="D124" i="5"/>
  <c r="B124" i="5"/>
  <c r="D104" i="5"/>
  <c r="D100" i="5"/>
  <c r="D62" i="5"/>
  <c r="D54" i="5"/>
  <c r="D18" i="5"/>
  <c r="D9" i="5"/>
  <c r="D7" i="5"/>
  <c r="D5" i="5"/>
  <c r="B104" i="5"/>
  <c r="B100" i="5"/>
  <c r="B62" i="5"/>
  <c r="B54" i="5"/>
  <c r="B18" i="5"/>
  <c r="B9" i="5"/>
  <c r="B7" i="5"/>
  <c r="B5" i="5"/>
  <c r="O24" i="6" l="1"/>
  <c r="D12" i="7"/>
  <c r="D99" i="5"/>
  <c r="D8" i="7" s="1"/>
  <c r="D13" i="6"/>
  <c r="D14" i="6"/>
  <c r="D15" i="6"/>
  <c r="M24" i="6"/>
  <c r="P27" i="7"/>
  <c r="B12" i="7"/>
  <c r="B99" i="5"/>
  <c r="B8" i="7" s="1"/>
  <c r="N27" i="7"/>
  <c r="B17" i="5"/>
  <c r="N26" i="7"/>
  <c r="D4" i="5"/>
  <c r="B4" i="5"/>
  <c r="F24" i="6"/>
  <c r="L34" i="6"/>
  <c r="N24" i="6"/>
  <c r="F16" i="6"/>
  <c r="O16" i="6"/>
  <c r="G24" i="6"/>
  <c r="L25" i="6"/>
  <c r="D25" i="6"/>
  <c r="D34" i="6"/>
  <c r="E24" i="6"/>
  <c r="D19" i="6"/>
  <c r="D23" i="6"/>
  <c r="G11" i="6"/>
  <c r="G16" i="6"/>
  <c r="L13" i="6"/>
  <c r="L18" i="6"/>
  <c r="L22" i="6"/>
  <c r="D20" i="6"/>
  <c r="L14" i="6"/>
  <c r="L19" i="6"/>
  <c r="L23" i="6"/>
  <c r="O11" i="6"/>
  <c r="D17" i="6"/>
  <c r="D21" i="6"/>
  <c r="L15" i="6"/>
  <c r="L20" i="6"/>
  <c r="N11" i="6"/>
  <c r="N16" i="6"/>
  <c r="D18" i="6"/>
  <c r="D22" i="6"/>
  <c r="M11" i="6"/>
  <c r="L12" i="6"/>
  <c r="M16" i="6"/>
  <c r="L17" i="6"/>
  <c r="L21" i="6"/>
  <c r="D16" i="6" l="1"/>
  <c r="P26" i="7"/>
  <c r="D17" i="5"/>
  <c r="D3" i="5" s="1"/>
  <c r="D133" i="5" s="1"/>
  <c r="P25" i="7"/>
  <c r="N25" i="7"/>
  <c r="N35" i="7" s="1"/>
  <c r="B3" i="5"/>
  <c r="B133" i="5" s="1"/>
  <c r="L24" i="6"/>
  <c r="L11" i="6"/>
  <c r="G10" i="6"/>
  <c r="G8" i="6" s="1"/>
  <c r="M10" i="6"/>
  <c r="O10" i="6"/>
  <c r="O8" i="6" s="1"/>
  <c r="D13" i="7" s="1"/>
  <c r="P32" i="7" s="1"/>
  <c r="D24" i="6"/>
  <c r="L16" i="6"/>
  <c r="N10" i="6"/>
  <c r="P35" i="7" l="1"/>
  <c r="D4" i="7"/>
  <c r="B4" i="7"/>
  <c r="M8" i="6"/>
  <c r="B13" i="7"/>
  <c r="D14" i="7"/>
  <c r="L10" i="6"/>
  <c r="D5" i="7" l="1"/>
  <c r="B14" i="7"/>
  <c r="N32" i="7"/>
  <c r="D16" i="7"/>
  <c r="D21" i="7"/>
  <c r="B16" i="7"/>
  <c r="B21" i="7"/>
  <c r="P30" i="7" l="1"/>
  <c r="D6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S95" i="6" l="1"/>
  <c r="R95" i="6"/>
  <c r="Q115" i="6" l="1"/>
  <c r="R115" i="6"/>
  <c r="S115" i="6"/>
  <c r="R93" i="6"/>
  <c r="S93" i="6"/>
  <c r="P115" i="6" l="1"/>
  <c r="E21" i="7" l="1"/>
  <c r="E16" i="7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B4" i="1" s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B15" i="1" s="1"/>
  <c r="C16" i="1"/>
  <c r="D16" i="1"/>
  <c r="F16" i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B112" i="1" s="1"/>
  <c r="B8" i="3" s="1"/>
  <c r="B10" i="3" s="1"/>
  <c r="C113" i="1"/>
  <c r="D113" i="1"/>
  <c r="F113" i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H140" i="2" s="1"/>
  <c r="H139" i="2" s="1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D112" i="1"/>
  <c r="D8" i="3" s="1"/>
  <c r="C15" i="1"/>
  <c r="K151" i="2" l="1"/>
  <c r="H99" i="2"/>
  <c r="F112" i="1"/>
  <c r="F8" i="3" s="1"/>
  <c r="F15" i="1"/>
  <c r="O70" i="2"/>
  <c r="E14" i="3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F3" i="1" l="1"/>
  <c r="H97" i="2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S41" i="6" l="1"/>
  <c r="S38" i="6" s="1"/>
  <c r="R34" i="6" l="1"/>
  <c r="R25" i="6"/>
  <c r="S25" i="6"/>
  <c r="S34" i="6"/>
  <c r="R24" i="6" l="1"/>
  <c r="S24" i="6"/>
  <c r="S16" i="6"/>
  <c r="R11" i="6"/>
  <c r="S11" i="6"/>
  <c r="S10" i="6" l="1"/>
  <c r="R74" i="6" l="1"/>
  <c r="S74" i="6"/>
  <c r="S71" i="6"/>
  <c r="R50" i="6"/>
  <c r="R48" i="6" s="1"/>
  <c r="S50" i="6"/>
  <c r="S48" i="6" s="1"/>
  <c r="S70" i="6" l="1"/>
  <c r="S90" i="6" l="1"/>
  <c r="S87" i="6" l="1"/>
  <c r="Q90" i="6"/>
  <c r="S79" i="6"/>
  <c r="S78" i="6" l="1"/>
  <c r="R175" i="6" l="1"/>
  <c r="R159" i="6"/>
  <c r="R169" i="6"/>
  <c r="S175" i="6"/>
  <c r="R155" i="6"/>
  <c r="S159" i="6"/>
  <c r="S169" i="6"/>
  <c r="S155" i="6"/>
  <c r="S143" i="6"/>
  <c r="S142" i="6" s="1"/>
  <c r="S135" i="6"/>
  <c r="S133" i="6" s="1"/>
  <c r="R143" i="6" l="1"/>
  <c r="S67" i="6" l="1"/>
  <c r="R62" i="6"/>
  <c r="R67" i="6"/>
  <c r="R55" i="6"/>
  <c r="S62" i="6"/>
  <c r="R54" i="6" l="1"/>
  <c r="R164" i="6" l="1"/>
  <c r="R154" i="6" s="1"/>
  <c r="S164" i="6"/>
  <c r="S154" i="6" s="1"/>
  <c r="S99" i="6" l="1"/>
  <c r="R99" i="6"/>
  <c r="Q99" i="6"/>
  <c r="P99" i="6" l="1"/>
  <c r="R180" i="6" l="1"/>
  <c r="R87" i="6" l="1"/>
  <c r="Q50" i="6" l="1"/>
  <c r="P50" i="6"/>
  <c r="S55" i="6" l="1"/>
  <c r="S54" i="6" s="1"/>
  <c r="S122" i="6" l="1"/>
  <c r="S108" i="6" l="1"/>
  <c r="S97" i="6" s="1"/>
  <c r="P155" i="6" l="1"/>
  <c r="Q155" i="6"/>
  <c r="Q175" i="6" l="1"/>
  <c r="P175" i="6"/>
  <c r="Q74" i="6"/>
  <c r="P74" i="6"/>
  <c r="P67" i="6"/>
  <c r="Q67" i="6"/>
  <c r="Q34" i="6" l="1"/>
  <c r="P34" i="6"/>
  <c r="Q16" i="6" l="1"/>
  <c r="Q95" i="6" l="1"/>
  <c r="P95" i="6"/>
  <c r="R79" i="6"/>
  <c r="P93" i="6" l="1"/>
  <c r="Q93" i="6"/>
  <c r="U115" i="2" l="1"/>
  <c r="U114" i="2" l="1"/>
  <c r="T115" i="2"/>
  <c r="T114" i="2" s="1"/>
  <c r="T97" i="2" s="1"/>
  <c r="Q180" i="6" l="1"/>
  <c r="P48" i="6" l="1"/>
  <c r="Q48" i="6"/>
  <c r="P55" i="6"/>
  <c r="Q55" i="6"/>
  <c r="Q122" i="6" l="1"/>
  <c r="Q71" i="6" l="1"/>
  <c r="Q70" i="6" s="1"/>
  <c r="U101" i="2" l="1"/>
  <c r="U99" i="2" l="1"/>
  <c r="T101" i="2"/>
  <c r="P143" i="6" l="1"/>
  <c r="Q143" i="6"/>
  <c r="Q142" i="6" s="1"/>
  <c r="Q135" i="6"/>
  <c r="Q133" i="6" s="1"/>
  <c r="Q11" i="6" l="1"/>
  <c r="Q10" i="6" s="1"/>
  <c r="P11" i="6"/>
  <c r="U110" i="2" l="1"/>
  <c r="T110" i="2" l="1"/>
  <c r="U107" i="2"/>
  <c r="U97" i="2" s="1"/>
  <c r="P25" i="6" l="1"/>
  <c r="P24" i="6" s="1"/>
  <c r="Q25" i="6"/>
  <c r="Q24" i="6" s="1"/>
  <c r="P169" i="6" l="1"/>
  <c r="Q169" i="6"/>
  <c r="P159" i="6"/>
  <c r="Q159" i="6"/>
  <c r="R135" i="6" l="1"/>
  <c r="R133" i="6" s="1"/>
  <c r="P135" i="6"/>
  <c r="P133" i="6" s="1"/>
  <c r="P62" i="6" l="1"/>
  <c r="P54" i="6" s="1"/>
  <c r="Q62" i="6"/>
  <c r="Q54" i="6" s="1"/>
  <c r="P122" i="6" l="1"/>
  <c r="R122" i="6"/>
  <c r="R90" i="6"/>
  <c r="R78" i="6" s="1"/>
  <c r="P90" i="6"/>
  <c r="Q87" i="6"/>
  <c r="P87" i="6"/>
  <c r="Q79" i="6"/>
  <c r="P79" i="6"/>
  <c r="P78" i="6" l="1"/>
  <c r="Q78" i="6"/>
  <c r="R16" i="6" l="1"/>
  <c r="R10" i="6" s="1"/>
  <c r="P16" i="6"/>
  <c r="P10" i="6" s="1"/>
  <c r="R41" i="6" l="1"/>
  <c r="R38" i="6" s="1"/>
  <c r="Q41" i="6" l="1"/>
  <c r="P41" i="6"/>
  <c r="P164" i="6" l="1"/>
  <c r="P154" i="6" s="1"/>
  <c r="Q164" i="6"/>
  <c r="Q154" i="6" s="1"/>
  <c r="Q108" i="6" l="1"/>
  <c r="Q97" i="6" s="1"/>
  <c r="P108" i="6" l="1"/>
  <c r="P97" i="6" s="1"/>
  <c r="R108" i="6"/>
  <c r="R97" i="6" s="1"/>
  <c r="P142" i="6" l="1"/>
  <c r="R142" i="6"/>
  <c r="R71" i="6" l="1"/>
  <c r="R70" i="6" s="1"/>
  <c r="P71" i="6"/>
  <c r="P70" i="6" s="1"/>
  <c r="R8" i="6" l="1"/>
  <c r="E9" i="7" l="1"/>
  <c r="E10" i="7" l="1"/>
  <c r="Q31" i="7"/>
  <c r="P38" i="6" l="1"/>
  <c r="Q38" i="6"/>
  <c r="Q8" i="6" l="1"/>
  <c r="E5" i="7" l="1"/>
  <c r="E22" i="7" l="1"/>
  <c r="E23" i="7" s="1"/>
  <c r="E6" i="7"/>
  <c r="Q30" i="7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P183" i="6" l="1"/>
  <c r="P180" i="6" s="1"/>
  <c r="S180" i="6"/>
  <c r="S8" i="6" l="1"/>
  <c r="E13" i="7" l="1"/>
  <c r="P8" i="6"/>
  <c r="E14" i="7" l="1"/>
  <c r="Q32" i="7"/>
  <c r="Q36" i="7" s="1"/>
  <c r="Q37" i="7" s="1"/>
  <c r="E17" i="7"/>
  <c r="E18" i="7" s="1"/>
  <c r="D120" i="6" l="1"/>
  <c r="D97" i="6" s="1"/>
  <c r="F97" i="6"/>
  <c r="F11" i="6" l="1"/>
  <c r="F10" i="6" s="1"/>
  <c r="F8" i="6" l="1"/>
  <c r="B9" i="7" s="1"/>
  <c r="D12" i="6"/>
  <c r="D11" i="6" s="1"/>
  <c r="D10" i="6" s="1"/>
  <c r="E11" i="6"/>
  <c r="E10" i="6" s="1"/>
  <c r="B10" i="7" l="1"/>
  <c r="N31" i="7"/>
  <c r="E8" i="6"/>
  <c r="B5" i="7" l="1"/>
  <c r="D8" i="6"/>
  <c r="N30" i="7" l="1"/>
  <c r="N36" i="7" s="1"/>
  <c r="N37" i="7" s="1"/>
  <c r="B22" i="7"/>
  <c r="B23" i="7" s="1"/>
  <c r="B6" i="7"/>
  <c r="B17" i="7"/>
  <c r="B18" i="7" l="1"/>
  <c r="Y12" i="6" l="1"/>
  <c r="X12" i="6" l="1"/>
  <c r="X11" i="6" s="1"/>
  <c r="X10" i="6" s="1"/>
  <c r="Y11" i="6"/>
  <c r="Y10" i="6" s="1"/>
  <c r="Y167" i="6" l="1"/>
  <c r="X167" i="6" l="1"/>
  <c r="X164" i="6" s="1"/>
  <c r="X154" i="6" s="1"/>
  <c r="Y164" i="6"/>
  <c r="Y154" i="6" s="1"/>
  <c r="Y114" i="6" l="1"/>
  <c r="X114" i="6" s="1"/>
  <c r="Y113" i="6"/>
  <c r="X113" i="6" s="1"/>
  <c r="Y112" i="6"/>
  <c r="X112" i="6" s="1"/>
  <c r="Y111" i="6"/>
  <c r="X111" i="6" s="1"/>
  <c r="Y109" i="6"/>
  <c r="X109" i="6" l="1"/>
  <c r="X108" i="6" s="1"/>
  <c r="X97" i="6" s="1"/>
  <c r="Y108" i="6"/>
  <c r="Y97" i="6" s="1"/>
  <c r="N181" i="6" l="1"/>
  <c r="L181" i="6" l="1"/>
  <c r="L180" i="6" s="1"/>
  <c r="N180" i="6"/>
  <c r="N8" i="6" s="1"/>
  <c r="D9" i="7" l="1"/>
  <c r="L8" i="6"/>
  <c r="D10" i="7" l="1"/>
  <c r="P31" i="7"/>
  <c r="P36" i="7" s="1"/>
  <c r="P37" i="7" s="1"/>
  <c r="D17" i="7"/>
  <c r="D18" i="7" s="1"/>
  <c r="D22" i="7"/>
  <c r="D23" i="7" s="1"/>
  <c r="Y138" i="6" l="1"/>
  <c r="Y40" i="6"/>
  <c r="Y28" i="6"/>
  <c r="X40" i="6" l="1"/>
  <c r="X38" i="6" s="1"/>
  <c r="Y38" i="6"/>
  <c r="X138" i="6"/>
  <c r="X135" i="6" s="1"/>
  <c r="X133" i="6" s="1"/>
  <c r="Y135" i="6"/>
  <c r="Y133" i="6" s="1"/>
  <c r="X28" i="6"/>
  <c r="X25" i="6" s="1"/>
  <c r="X24" i="6" s="1"/>
  <c r="Y25" i="6"/>
  <c r="Y24" i="6" s="1"/>
  <c r="Y8" i="6" l="1"/>
  <c r="X8" i="6" s="1"/>
  <c r="G5" i="7" l="1"/>
  <c r="S30" i="7" s="1"/>
  <c r="S36" i="7" s="1"/>
  <c r="S37" i="7" s="1"/>
  <c r="G22" i="7" l="1"/>
  <c r="G23" i="7" s="1"/>
  <c r="G6" i="7"/>
  <c r="G17" i="7"/>
  <c r="G18" i="7" s="1"/>
</calcChain>
</file>

<file path=xl/comments1.xml><?xml version="1.0" encoding="utf-8"?>
<comments xmlns="http://schemas.openxmlformats.org/spreadsheetml/2006/main">
  <authors>
    <author>kovacikova</author>
  </authors>
  <commentList>
    <comment ref="G1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Stavby na bývanie</t>
        </r>
        <r>
          <rPr>
            <sz val="9"/>
            <color indexed="81"/>
            <rFont val="Segoe UI"/>
            <family val="2"/>
            <charset val="238"/>
          </rPr>
          <t xml:space="preserve"> – predpoklad 2019 30 ks  6 500 m2 výmera      4 700 m2 znížená výmera  10 EUR sadzba - </t>
        </r>
        <r>
          <rPr>
            <b/>
            <sz val="9"/>
            <color indexed="81"/>
            <rFont val="Segoe UI"/>
            <family val="2"/>
            <charset val="238"/>
          </rPr>
          <t>47 000 EUR príjem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Stavby na podnikanie</t>
        </r>
        <r>
          <rPr>
            <sz val="9"/>
            <color indexed="81"/>
            <rFont val="Segoe UI"/>
            <family val="2"/>
            <charset val="238"/>
          </rPr>
          <t xml:space="preserve"> – predpoklad 2019 2 ks  720 m2 výmera 600 m2 znížená výmera  20 EUR sadzba - </t>
        </r>
        <r>
          <rPr>
            <b/>
            <sz val="9"/>
            <color indexed="81"/>
            <rFont val="Segoe UI"/>
            <family val="2"/>
            <charset val="238"/>
          </rPr>
          <t xml:space="preserve"> 12 000 EUR príjem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<sst xmlns="http://schemas.openxmlformats.org/spreadsheetml/2006/main" count="1111" uniqueCount="705">
  <si>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</si>
  <si>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</si>
  <si>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</si>
  <si>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</si>
  <si>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</si>
  <si>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</si>
  <si>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</si>
  <si>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</si>
  <si>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</si>
  <si>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</si>
  <si>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</si>
  <si>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</si>
  <si>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</si>
  <si>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</si>
  <si>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</si>
  <si>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</si>
  <si>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</si>
  <si>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</si>
  <si>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</si>
  <si>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</si>
  <si>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</si>
  <si>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</si>
  <si>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</si>
  <si>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</si>
  <si>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</si>
  <si>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</si>
  <si>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</si>
  <si>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</si>
  <si>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</si>
  <si>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</si>
  <si>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</si>
  <si>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</si>
  <si>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</si>
  <si>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</si>
  <si>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</si>
  <si>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</si>
  <si>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</si>
  <si>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</si>
  <si>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</si>
  <si>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</si>
  <si>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</si>
  <si>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</si>
  <si>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</si>
  <si>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</si>
  <si>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</si>
  <si>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</si>
  <si>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</si>
  <si>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</si>
  <si>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</si>
  <si>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</si>
  <si>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</si>
  <si>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</si>
  <si>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</si>
  <si>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</si>
  <si>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</si>
  <si>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</si>
  <si>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</si>
  <si>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</si>
  <si>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</si>
  <si>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</si>
  <si>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</si>
  <si>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</si>
  <si>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</si>
  <si>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</si>
  <si>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</si>
  <si>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</si>
  <si>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</si>
  <si>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</si>
  <si>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</si>
  <si>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</si>
  <si>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</si>
  <si>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</si>
  <si>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</si>
  <si>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</si>
  <si>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</si>
  <si>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</si>
  <si>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</si>
  <si>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</si>
  <si>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</si>
  <si>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</si>
  <si>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</si>
  <si>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</si>
  <si>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</si>
  <si>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</si>
  <si>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</si>
  <si>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</si>
  <si>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</si>
  <si>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</si>
  <si>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</si>
  <si>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</si>
  <si>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</si>
  <si>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</si>
  <si>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</si>
  <si>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</si>
  <si>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</si>
  <si>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</si>
  <si>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</si>
  <si>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</si>
  <si>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</si>
  <si>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</si>
  <si>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</si>
  <si>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</si>
  <si>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</si>
  <si>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</si>
  <si>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</si>
  <si>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</si>
  <si>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</si>
  <si>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</si>
  <si>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</si>
  <si>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</si>
  <si>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</si>
  <si>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</si>
  <si>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</si>
  <si>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</si>
  <si>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</si>
  <si>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</si>
  <si>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</si>
  <si>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</si>
  <si>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</si>
  <si>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</si>
  <si>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</si>
  <si>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</si>
  <si>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</si>
  <si>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</si>
  <si>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</si>
  <si>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</si>
  <si>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</si>
  <si>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</si>
  <si>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</si>
  <si>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</si>
  <si>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</si>
  <si>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</si>
  <si>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</si>
  <si>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</si>
  <si>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</si>
  <si>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</si>
  <si>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</si>
  <si>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</si>
  <si>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</si>
  <si>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</si>
  <si>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</si>
  <si>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</si>
  <si>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</si>
  <si>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</si>
  <si>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</si>
  <si>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</si>
  <si>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</si>
  <si>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</si>
  <si>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</si>
  <si>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</si>
  <si>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</si>
  <si>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</si>
  <si>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</si>
  <si>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</si>
  <si>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</si>
  <si>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</si>
  <si>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</si>
  <si>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</si>
  <si>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</si>
  <si>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</si>
  <si>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</si>
  <si>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</si>
  <si>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</si>
  <si>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</si>
  <si>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</si>
  <si>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</si>
  <si>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</si>
  <si>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</si>
  <si>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</si>
  <si>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</si>
  <si>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</si>
  <si>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</si>
  <si>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</si>
  <si>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</si>
  <si>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</si>
  <si>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</si>
  <si>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</si>
  <si>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</si>
  <si>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</si>
  <si>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</si>
  <si>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</si>
  <si>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</si>
  <si>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</si>
  <si>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</si>
  <si>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</si>
  <si>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</si>
  <si>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</si>
  <si>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</si>
  <si>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</si>
  <si>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</si>
  <si>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</si>
  <si>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</si>
  <si>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</si>
  <si>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</si>
  <si>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</si>
  <si>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</si>
  <si>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</si>
  <si>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</si>
  <si>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</si>
  <si>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</si>
  <si>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</si>
  <si>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</si>
  <si>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</si>
  <si>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</si>
  <si>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</si>
  <si>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</si>
  <si>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</si>
  <si>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</si>
  <si>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</si>
  <si>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</si>
  <si>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</si>
  <si>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</si>
  <si>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</si>
  <si>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</si>
  <si>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</si>
  <si>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</si>
  <si>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</si>
  <si>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</si>
  <si>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</si>
  <si>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</si>
  <si>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</si>
  <si>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</si>
  <si>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</si>
  <si>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</si>
  <si>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</si>
  <si>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</si>
  <si>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</si>
  <si>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</si>
  <si>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</si>
  <si>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</si>
  <si>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</si>
  <si>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</si>
  <si>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</si>
  <si>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</si>
  <si>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</si>
  <si>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</si>
  <si>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</si>
  <si>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</si>
  <si>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</si>
  <si>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</si>
  <si>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</si>
  <si>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</si>
  <si>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</si>
  <si>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</si>
  <si>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</si>
  <si>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</si>
  <si>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</si>
  <si>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</si>
  <si>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</si>
  <si>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</si>
  <si>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</si>
  <si>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</si>
  <si>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</si>
  <si>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</si>
  <si>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</si>
  <si>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</si>
  <si>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</si>
  <si>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</si>
  <si>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</si>
  <si>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</si>
  <si>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</si>
  <si>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</si>
  <si>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</si>
  <si>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</si>
  <si>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</si>
  <si>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</si>
  <si>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</si>
  <si>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</si>
  <si>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</si>
  <si>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</si>
  <si>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</si>
  <si>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</si>
  <si>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</si>
  <si>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</si>
  <si>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</si>
  <si>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</si>
  <si>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</si>
  <si>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</si>
  <si>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</si>
  <si>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</si>
  <si>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</si>
  <si>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</si>
  <si>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</si>
  <si>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</si>
  <si>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</si>
  <si>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</si>
  <si>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</si>
  <si>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</si>
  <si>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</si>
  <si>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</si>
  <si>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</si>
  <si>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</si>
  <si>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</si>
  <si>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</si>
  <si>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</si>
  <si>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</si>
  <si>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</si>
  <si>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</si>
  <si>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</si>
  <si>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</si>
  <si>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</si>
  <si>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</si>
  <si>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</si>
  <si>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</si>
  <si>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</si>
  <si>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</si>
  <si>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</si>
  <si>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</si>
  <si>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</si>
  <si>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</si>
  <si>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</si>
  <si>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</si>
  <si>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</si>
  <si>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</si>
  <si>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</si>
  <si>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</si>
  <si>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</si>
  <si>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</si>
  <si>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</si>
  <si>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</si>
  <si>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</si>
  <si>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</si>
  <si>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</si>
  <si>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</si>
  <si>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</si>
  <si>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</si>
  <si>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</si>
  <si>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</si>
  <si>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</si>
  <si>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</si>
  <si>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</si>
  <si>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</si>
  <si>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</si>
  <si>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</si>
  <si>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</si>
  <si>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</si>
  <si>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</si>
  <si>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</si>
  <si>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</si>
  <si>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</si>
  <si>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</si>
  <si>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</si>
  <si>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</si>
  <si>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</si>
  <si>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</si>
  <si>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</si>
  <si>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</si>
  <si>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</si>
  <si>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</si>
  <si>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</si>
  <si>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</si>
  <si>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</si>
  <si>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</si>
  <si>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</si>
  <si>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</si>
  <si>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</si>
  <si>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</si>
  <si>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</si>
  <si>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</si>
  <si>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</si>
  <si>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</si>
  <si>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</si>
  <si>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</si>
  <si>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</si>
  <si>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</si>
  <si>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</si>
  <si>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</si>
  <si>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</si>
  <si>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</si>
  <si>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</si>
  <si>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</si>
  <si>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</si>
  <si>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</si>
  <si>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</si>
  <si>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</si>
  <si>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</si>
  <si>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</si>
  <si>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</si>
  <si>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</si>
  <si>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</si>
  <si>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</si>
  <si>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</si>
  <si>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</si>
  <si>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</si>
  <si>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</si>
  <si>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</si>
  <si>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</si>
  <si>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</si>
  <si>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</si>
  <si>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</si>
  <si>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</si>
  <si>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</si>
  <si>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</si>
  <si>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</si>
  <si>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</si>
  <si>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</si>
  <si>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</si>
  <si>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</si>
  <si>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</si>
  <si>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</si>
  <si>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</si>
  <si>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</si>
  <si>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</si>
  <si>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</si>
  <si>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</si>
  <si>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</si>
  <si>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</si>
  <si>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</si>
  <si>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</si>
  <si>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</si>
  <si>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</si>
  <si>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</si>
  <si>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</si>
  <si>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311 grant Cena Jána Johanidesa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</si>
  <si>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</si>
  <si>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</si>
  <si>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</si>
  <si>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</si>
  <si>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</si>
  <si>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</si>
  <si>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</si>
  <si>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</si>
  <si>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</si>
  <si>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</si>
  <si>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</si>
  <si>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</si>
  <si>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</si>
  <si>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</si>
  <si>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</si>
  <si>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</si>
  <si>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</si>
  <si>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</si>
  <si>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</si>
  <si>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</si>
  <si>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</si>
  <si>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</si>
  <si>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</si>
  <si>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</si>
  <si>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</si>
  <si>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</si>
  <si>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</si>
  <si>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</si>
  <si>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</si>
  <si>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</si>
  <si>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</si>
  <si>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</si>
  <si>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</si>
  <si>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312001 dotácie voľby, referendum</t>
  </si>
  <si>
    <t>311 grant chránená dielňa</t>
  </si>
  <si>
    <t>292 refundácie, kolky, ostatné príjmy, Nemčeková</t>
  </si>
  <si>
    <t>Príjmy 100-500</t>
  </si>
  <si>
    <t>Výdavky 600-800</t>
  </si>
  <si>
    <t>1.</t>
  </si>
  <si>
    <t>04.4.3. 716</t>
  </si>
  <si>
    <t>01.1.1. 717 002</t>
  </si>
  <si>
    <t>06.4.0. 717 002</t>
  </si>
  <si>
    <t>Modernizácia VO</t>
  </si>
  <si>
    <t>7.</t>
  </si>
  <si>
    <t>04.5.1. 717 002</t>
  </si>
  <si>
    <t>9.</t>
  </si>
  <si>
    <t>09.</t>
  </si>
  <si>
    <t>06.2.0. 717 001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</si>
  <si>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</si>
  <si>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</si>
  <si>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</si>
  <si>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</si>
  <si>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</si>
  <si>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</si>
  <si>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</si>
  <si>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</si>
  <si>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</si>
  <si>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</si>
  <si>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</si>
  <si>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>312001 decentralizačná dotácia - register obyvateľov, reg. adries</t>
  </si>
  <si>
    <t>311 grant - dobrovol. požiarny zbor</t>
  </si>
  <si>
    <t>321 grant SPP</t>
  </si>
  <si>
    <t>311 grant OZ Spectra - hokej</t>
  </si>
  <si>
    <t>312001 audiovizuálny fond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</si>
  <si>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</si>
  <si>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</si>
  <si>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</si>
  <si>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</si>
  <si>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</si>
  <si>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</si>
  <si>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</si>
  <si>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</si>
  <si>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 xml:space="preserve">Rekonštrukcia ciest </t>
  </si>
  <si>
    <t>Rekonštrukcia chodníkov</t>
  </si>
  <si>
    <t>08.2.0. 717 002</t>
  </si>
  <si>
    <t>Ihriská</t>
  </si>
  <si>
    <t>Nový cintorín, oplotenie, chodníky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</si>
  <si>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</si>
  <si>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</si>
  <si>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</si>
  <si>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</si>
  <si>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</si>
  <si>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</si>
  <si>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312008 NSK - šport, kultúra, mapa</t>
  </si>
  <si>
    <t>450 rezervný fond</t>
  </si>
  <si>
    <t>453 účelovo viazané prostriedky z pred. Rokov</t>
  </si>
  <si>
    <t>rozpočet 
2020</t>
  </si>
  <si>
    <t>450 predpokladaný prebytok z predch. Roka</t>
  </si>
  <si>
    <t>312001 Projekt - Úspešne na trhu práce</t>
  </si>
  <si>
    <t>312001 Projekt - Praxou k zamestnávaniu</t>
  </si>
  <si>
    <t>rozpočet 2019</t>
  </si>
  <si>
    <t>rozpočet 2020</t>
  </si>
  <si>
    <t xml:space="preserve">
rozpočet 2020</t>
  </si>
  <si>
    <t>rozpočet
2020</t>
  </si>
  <si>
    <t>Tenis</t>
  </si>
  <si>
    <t xml:space="preserve">321 dotácia z Envirofondu </t>
  </si>
  <si>
    <t>Dopravný generel</t>
  </si>
  <si>
    <t>cudzie zdroje</t>
  </si>
  <si>
    <t>vlastné zdroje</t>
  </si>
  <si>
    <t>úver</t>
  </si>
  <si>
    <t>grant</t>
  </si>
  <si>
    <t>ŠFRB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</si>
  <si>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</si>
  <si>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</si>
  <si>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</si>
  <si>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</si>
  <si>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</si>
  <si>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</si>
  <si>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5.</t>
  </si>
  <si>
    <t>kapitálové výdavky školstvo podľa aktuálnej potreby</t>
  </si>
  <si>
    <t>Klasifikácia</t>
  </si>
  <si>
    <t>rekonštrukcia budovy DK Šaľa</t>
  </si>
  <si>
    <t>Rekonštrukcia parkovísk</t>
  </si>
  <si>
    <t>bežné príjmy</t>
  </si>
  <si>
    <t>kapitálové príjmy</t>
  </si>
  <si>
    <t>Výdavky</t>
  </si>
  <si>
    <t>Finančné operácie</t>
  </si>
  <si>
    <t>lízing</t>
  </si>
  <si>
    <t>SPOLU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</si>
  <si>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</si>
  <si>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</si>
  <si>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</si>
  <si>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</si>
  <si>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</si>
  <si>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</si>
  <si>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</si>
  <si>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</si>
  <si>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</si>
  <si>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</si>
  <si>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</si>
  <si>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</si>
  <si>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</si>
  <si>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ŠJ potraviny</t>
  </si>
  <si>
    <t>BV Normatívne     PK+PDFO</t>
  </si>
  <si>
    <t>Normatívne</t>
  </si>
  <si>
    <t>Osobitné     dotácie</t>
  </si>
  <si>
    <t>Navrh Rozp Pr 9 Vzd 2018</t>
  </si>
  <si>
    <t>2017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</si>
  <si>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</si>
  <si>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</si>
  <si>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</si>
  <si>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</si>
  <si>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</si>
  <si>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</si>
  <si>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</si>
  <si>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</si>
  <si>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</si>
  <si>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</si>
  <si>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</si>
  <si>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</si>
  <si>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</si>
  <si>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</si>
  <si>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</si>
  <si>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</si>
  <si>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</si>
  <si>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</si>
  <si>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</si>
  <si>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</si>
  <si>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</si>
  <si>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</si>
  <si>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</si>
  <si>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</si>
  <si>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</si>
  <si>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</si>
  <si>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</si>
  <si>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</si>
  <si>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</si>
  <si>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</si>
  <si>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</si>
  <si>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</si>
  <si>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</si>
  <si>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</si>
  <si>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</si>
  <si>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</si>
  <si>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</si>
  <si>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</si>
  <si>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</si>
  <si>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</si>
  <si>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</si>
  <si>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</si>
  <si>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</si>
  <si>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</si>
  <si>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</si>
  <si>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</si>
  <si>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</si>
  <si>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</si>
  <si>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</si>
  <si>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</si>
  <si>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</si>
  <si>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</si>
  <si>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</si>
  <si>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</si>
  <si>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</si>
  <si>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</si>
  <si>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</si>
  <si>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</si>
  <si>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</si>
  <si>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</si>
  <si>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</si>
  <si>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skutočnosť 2017</t>
  </si>
  <si>
    <t xml:space="preserve"> plnenie 2017</t>
  </si>
  <si>
    <t>rozpočet 
2021</t>
  </si>
  <si>
    <t xml:space="preserve">
rozpočet 2021</t>
  </si>
  <si>
    <t>rozpočet
2021</t>
  </si>
  <si>
    <t>311 dary, sponzorstvo</t>
  </si>
  <si>
    <t>312001 MK SR - workshop creativity</t>
  </si>
  <si>
    <t>321 grant MVSR - osvetlenie</t>
  </si>
  <si>
    <t>rozpočet 2021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</si>
  <si>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</si>
  <si>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</si>
  <si>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</si>
  <si>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</si>
  <si>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</si>
  <si>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</si>
  <si>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</si>
  <si>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</si>
  <si>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13.</t>
  </si>
  <si>
    <t>DD - kapitálové výdavky</t>
  </si>
  <si>
    <t>Tenis - nafukovacia hala</t>
  </si>
  <si>
    <t>321 dotácia byty</t>
  </si>
  <si>
    <t>311 grant MVSR - hasičská zbrojnica</t>
  </si>
  <si>
    <t>321 Združené prostriedky</t>
  </si>
  <si>
    <t>321 grant MVSR - hasičská zbrojnica</t>
  </si>
  <si>
    <t>ZŠ Ľ. Štúra so ŠJ a ŠKD- stavebné úpravy učebne</t>
  </si>
  <si>
    <t>ZŠ s MŠ P. Pázmaňa s VJM - stavebné úpravy učebne</t>
  </si>
  <si>
    <t>500 kontokorentný úver</t>
  </si>
  <si>
    <t>Tabuľka č. 6  Návrh rozpočtu na rok 2020 v programe 9. Vzdelávanie</t>
  </si>
  <si>
    <t>investície 2020</t>
  </si>
  <si>
    <t>08.4.0. 717 001</t>
  </si>
  <si>
    <t>Rekonštrukcia DK</t>
  </si>
  <si>
    <t>kontokorent</t>
  </si>
  <si>
    <t>rozpočet príjmov 2020</t>
  </si>
  <si>
    <t>Nový cintorín</t>
  </si>
  <si>
    <t>skutočnosť 2018</t>
  </si>
  <si>
    <t>plnenie 2018</t>
  </si>
  <si>
    <t>311 dar GG</t>
  </si>
  <si>
    <t>očakávaná skutočnosť 2019</t>
  </si>
  <si>
    <t>rozpočet 2022</t>
  </si>
  <si>
    <t xml:space="preserve">
rozpočet 2022</t>
  </si>
  <si>
    <t>rozpočet 
2022</t>
  </si>
  <si>
    <t>očakávané plnenie 2019</t>
  </si>
  <si>
    <t>rozpočet
2022</t>
  </si>
  <si>
    <t>292 náhrada škody</t>
  </si>
  <si>
    <t>311 grant MAJK</t>
  </si>
  <si>
    <t>312001 MŽP SR - projekt MsÚ</t>
  </si>
  <si>
    <t>321 grant učebne</t>
  </si>
  <si>
    <t>321 dotácia MsKS Šaľa</t>
  </si>
  <si>
    <t>Plaváreň</t>
  </si>
  <si>
    <t>Lesopark</t>
  </si>
  <si>
    <t>Rekonštrukcia MK</t>
  </si>
  <si>
    <t>ZŠ s MŠ J. Murgaša so ŠJ a ŠKD - učebne</t>
  </si>
  <si>
    <t>133015 daň za rozvoj</t>
  </si>
  <si>
    <t>plnenie k 30.9.2019</t>
  </si>
  <si>
    <t>skutočnosť k 30.9.2019</t>
  </si>
  <si>
    <t>231 príjem z predaja bytov, nebytových priestorov</t>
  </si>
  <si>
    <t>ZŠ s MŠ Bernolákova - odstránenie azbestovej krytiny</t>
  </si>
  <si>
    <t>ZŠ J.C. Hronského so ŠJ a ŠKD - plynový kotol do ŠJ</t>
  </si>
  <si>
    <t>MŠ Hollého so ŠJ - výmena dlažby v kuchyni</t>
  </si>
  <si>
    <t>MŠ 8. mája - maľovanie tried, šatní, kabinetov</t>
  </si>
  <si>
    <t>MŠ Budovateľská so ŠJ - pracovné stoly, nábytok do ŠJ</t>
  </si>
  <si>
    <t>MŠ Družstevná so ŠJ - výmena vzduchotechniky, maľovanie</t>
  </si>
  <si>
    <t>Dotácia strava</t>
  </si>
  <si>
    <t>312001 príjmy MsKS - Zlatá Priadka, FPU</t>
  </si>
  <si>
    <t>investície 2021</t>
  </si>
  <si>
    <t>investície 2022</t>
  </si>
  <si>
    <t>rozpočet výdavkov 2020</t>
  </si>
  <si>
    <t>rezervný fond, fond opráv a údržby</t>
  </si>
  <si>
    <t>ZŠ J. Murgaša so ŠJ a ŠKD - učebne</t>
  </si>
  <si>
    <t>ZŠ L. Štúra so ŠJ a ŠKD - učebne</t>
  </si>
  <si>
    <t>ZŠ s MŠ P. Pázmáňa s VJM - učebne</t>
  </si>
  <si>
    <t>kapitálové výdavky - rezerva</t>
  </si>
  <si>
    <t>11.</t>
  </si>
  <si>
    <t xml:space="preserve">12. </t>
  </si>
  <si>
    <t>prekleňovací úver</t>
  </si>
  <si>
    <t>Tabuľka č. 1 Návrh rozpočtu príjmov na rok 2020 s výhľadom na roky 2021 a 2022</t>
  </si>
  <si>
    <t xml:space="preserve">  Tabuľka č. 2 Návrh rozpočtu výdavkov na rok 2020 s výhľadom na roky 2021 a 2022</t>
  </si>
  <si>
    <t>Tabuľka č. 3 Sumár príjmov a výdavkov na rok 2020 s výhľadom na roky 2021 a 2022</t>
  </si>
  <si>
    <t>Tabuľka č. 4 Investície 2020 - 2022</t>
  </si>
  <si>
    <t>03.1.0. 713 005</t>
  </si>
  <si>
    <t>08.1.0. 712 001</t>
  </si>
  <si>
    <t>06.2.0. 717 002</t>
  </si>
  <si>
    <t>Tabuľka č. 5 Zdroje krytia  výdavkov v roku 2020</t>
  </si>
  <si>
    <t>450 fond opráv a údržby</t>
  </si>
  <si>
    <t>Zber, vývoz a zneškodňovanie odpadu</t>
  </si>
  <si>
    <t>ZŠ s MŠ Bernolákova ul.. so ŠJ a ŠKD</t>
  </si>
  <si>
    <t>Kultúrny dom Veča</t>
  </si>
  <si>
    <t>Nízkoprahové denné centrum</t>
  </si>
  <si>
    <t>OSS riaditeľstvo</t>
  </si>
  <si>
    <t>212003 nájomné a réžie MeT</t>
  </si>
  <si>
    <t>221 správne poplatky register obyvateľov</t>
  </si>
  <si>
    <t>240, 290 ostatné príjmy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</si>
</sst>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sz val="12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20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5" fillId="0" borderId="0"/>
  </cellStyleXfs>
  <cellXfs count="870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0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7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6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6" xfId="1" applyFont="1" applyFill="1" applyBorder="1"/>
    <xf numFmtId="0" fontId="32" fillId="9" borderId="50" xfId="1" applyFont="1" applyFill="1" applyBorder="1"/>
    <xf numFmtId="3" fontId="7" fillId="9" borderId="42" xfId="1" applyNumberFormat="1" applyFont="1" applyFill="1" applyBorder="1"/>
    <xf numFmtId="3" fontId="7" fillId="9" borderId="40" xfId="1" applyNumberFormat="1" applyFont="1" applyFill="1" applyBorder="1"/>
    <xf numFmtId="3" fontId="7" fillId="9" borderId="39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7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8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8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7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5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19" xfId="1" applyNumberFormat="1" applyFont="1" applyFill="1" applyBorder="1"/>
    <xf numFmtId="3" fontId="52" fillId="0" borderId="58" xfId="1" applyNumberFormat="1" applyFont="1" applyFill="1" applyBorder="1"/>
    <xf numFmtId="3" fontId="52" fillId="0" borderId="66" xfId="1" applyNumberFormat="1" applyFont="1" applyFill="1" applyBorder="1"/>
    <xf numFmtId="3" fontId="52" fillId="0" borderId="74" xfId="1" applyNumberFormat="1" applyFont="1" applyFill="1" applyBorder="1"/>
    <xf numFmtId="3" fontId="45" fillId="0" borderId="82" xfId="1" applyNumberFormat="1" applyFont="1" applyFill="1" applyBorder="1"/>
    <xf numFmtId="3" fontId="52" fillId="0" borderId="83" xfId="1" applyNumberFormat="1" applyFont="1" applyFill="1" applyBorder="1"/>
    <xf numFmtId="3" fontId="52" fillId="0" borderId="84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9" xfId="2" applyFont="1" applyBorder="1" applyAlignment="1">
      <alignment horizontal="center" wrapText="1"/>
    </xf>
    <xf numFmtId="3" fontId="14" fillId="0" borderId="102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52" fillId="0" borderId="75" xfId="1" applyNumberFormat="1" applyFont="1" applyFill="1" applyBorder="1"/>
    <xf numFmtId="3" fontId="52" fillId="0" borderId="71" xfId="1" applyNumberFormat="1" applyFont="1" applyFill="1" applyBorder="1"/>
    <xf numFmtId="3" fontId="52" fillId="0" borderId="72" xfId="1" applyNumberFormat="1" applyFont="1" applyFill="1" applyBorder="1"/>
    <xf numFmtId="3" fontId="45" fillId="0" borderId="73" xfId="1" applyNumberFormat="1" applyFont="1" applyFill="1" applyBorder="1"/>
    <xf numFmtId="3" fontId="45" fillId="0" borderId="63" xfId="1" applyNumberFormat="1" applyFont="1" applyFill="1" applyBorder="1"/>
    <xf numFmtId="3" fontId="45" fillId="0" borderId="64" xfId="1" applyNumberFormat="1" applyFont="1" applyFill="1" applyBorder="1"/>
    <xf numFmtId="3" fontId="52" fillId="0" borderId="104" xfId="1" applyNumberFormat="1" applyFont="1" applyFill="1" applyBorder="1"/>
    <xf numFmtId="3" fontId="52" fillId="0" borderId="68" xfId="1" applyNumberFormat="1" applyFont="1" applyFill="1" applyBorder="1"/>
    <xf numFmtId="3" fontId="52" fillId="0" borderId="81" xfId="1" applyNumberFormat="1" applyFont="1" applyFill="1" applyBorder="1"/>
    <xf numFmtId="3" fontId="52" fillId="0" borderId="65" xfId="1" applyNumberFormat="1" applyFont="1" applyFill="1" applyBorder="1"/>
    <xf numFmtId="0" fontId="49" fillId="0" borderId="82" xfId="1" applyFont="1" applyFill="1" applyBorder="1" applyAlignment="1">
      <alignment horizontal="left"/>
    </xf>
    <xf numFmtId="0" fontId="23" fillId="0" borderId="107" xfId="1" applyFont="1" applyFill="1" applyBorder="1" applyAlignment="1">
      <alignment horizontal="left"/>
    </xf>
    <xf numFmtId="0" fontId="23" fillId="0" borderId="83" xfId="1" applyFont="1" applyFill="1" applyBorder="1" applyAlignment="1">
      <alignment horizontal="left"/>
    </xf>
    <xf numFmtId="0" fontId="24" fillId="0" borderId="84" xfId="1" applyFont="1" applyFill="1" applyBorder="1" applyAlignment="1"/>
    <xf numFmtId="0" fontId="24" fillId="0" borderId="84" xfId="1" applyFont="1" applyFill="1" applyBorder="1"/>
    <xf numFmtId="0" fontId="23" fillId="0" borderId="108" xfId="1" applyFont="1" applyFill="1" applyBorder="1" applyAlignment="1">
      <alignment horizontal="left"/>
    </xf>
    <xf numFmtId="0" fontId="24" fillId="0" borderId="109" xfId="1" applyFont="1" applyFill="1" applyBorder="1"/>
    <xf numFmtId="0" fontId="49" fillId="0" borderId="110" xfId="1" applyFont="1" applyFill="1" applyBorder="1"/>
    <xf numFmtId="0" fontId="23" fillId="0" borderId="111" xfId="1" applyFont="1" applyFill="1" applyBorder="1"/>
    <xf numFmtId="0" fontId="24" fillId="0" borderId="94" xfId="1" applyFont="1" applyFill="1" applyBorder="1"/>
    <xf numFmtId="0" fontId="23" fillId="0" borderId="108" xfId="1" applyFont="1" applyFill="1" applyBorder="1"/>
    <xf numFmtId="0" fontId="49" fillId="0" borderId="112" xfId="1" applyFont="1" applyFill="1" applyBorder="1"/>
    <xf numFmtId="0" fontId="25" fillId="0" borderId="113" xfId="1" applyFont="1" applyFill="1" applyBorder="1" applyAlignment="1"/>
    <xf numFmtId="0" fontId="23" fillId="0" borderId="114" xfId="1" applyFont="1" applyFill="1" applyBorder="1" applyAlignment="1">
      <alignment horizontal="left"/>
    </xf>
    <xf numFmtId="0" fontId="25" fillId="0" borderId="111" xfId="1" applyFont="1" applyFill="1" applyBorder="1"/>
    <xf numFmtId="0" fontId="23" fillId="0" borderId="83" xfId="1" applyFont="1" applyFill="1" applyBorder="1"/>
    <xf numFmtId="0" fontId="27" fillId="0" borderId="84" xfId="1" applyFont="1" applyFill="1" applyBorder="1"/>
    <xf numFmtId="0" fontId="23" fillId="0" borderId="114" xfId="1" applyFont="1" applyFill="1" applyBorder="1"/>
    <xf numFmtId="0" fontId="24" fillId="0" borderId="93" xfId="1" applyFont="1" applyFill="1" applyBorder="1"/>
    <xf numFmtId="0" fontId="25" fillId="0" borderId="111" xfId="1" applyFont="1" applyFill="1" applyBorder="1" applyAlignment="1"/>
    <xf numFmtId="0" fontId="23" fillId="0" borderId="85" xfId="1" applyFont="1" applyFill="1" applyBorder="1" applyAlignment="1">
      <alignment horizontal="left"/>
    </xf>
    <xf numFmtId="0" fontId="24" fillId="0" borderId="86" xfId="1" applyFont="1" applyFill="1" applyBorder="1"/>
    <xf numFmtId="0" fontId="31" fillId="0" borderId="83" xfId="1" applyFont="1" applyFill="1" applyBorder="1"/>
    <xf numFmtId="0" fontId="31" fillId="0" borderId="85" xfId="1" applyFont="1" applyFill="1" applyBorder="1"/>
    <xf numFmtId="0" fontId="31" fillId="0" borderId="108" xfId="1" applyFont="1" applyFill="1" applyBorder="1"/>
    <xf numFmtId="0" fontId="49" fillId="0" borderId="115" xfId="1" applyFont="1" applyFill="1" applyBorder="1"/>
    <xf numFmtId="0" fontId="22" fillId="0" borderId="111" xfId="1" applyFont="1" applyFill="1" applyBorder="1"/>
    <xf numFmtId="0" fontId="23" fillId="0" borderId="85" xfId="1" applyFont="1" applyFill="1" applyBorder="1"/>
    <xf numFmtId="0" fontId="23" fillId="0" borderId="74" xfId="1" applyFont="1" applyFill="1" applyBorder="1" applyAlignment="1">
      <alignment horizontal="left"/>
    </xf>
    <xf numFmtId="0" fontId="24" fillId="0" borderId="66" xfId="1" applyFont="1" applyFill="1" applyBorder="1"/>
    <xf numFmtId="0" fontId="23" fillId="0" borderId="74" xfId="1" applyFont="1" applyFill="1" applyBorder="1"/>
    <xf numFmtId="0" fontId="49" fillId="0" borderId="117" xfId="1" applyFont="1" applyFill="1" applyBorder="1"/>
    <xf numFmtId="0" fontId="32" fillId="0" borderId="118" xfId="1" applyFont="1" applyFill="1" applyBorder="1"/>
    <xf numFmtId="0" fontId="23" fillId="0" borderId="75" xfId="1" applyFont="1" applyFill="1" applyBorder="1"/>
    <xf numFmtId="3" fontId="45" fillId="0" borderId="120" xfId="1" applyNumberFormat="1" applyFont="1" applyFill="1" applyBorder="1"/>
    <xf numFmtId="3" fontId="45" fillId="0" borderId="107" xfId="1" applyNumberFormat="1" applyFont="1" applyFill="1" applyBorder="1"/>
    <xf numFmtId="3" fontId="52" fillId="0" borderId="69" xfId="1" applyNumberFormat="1" applyFont="1" applyFill="1" applyBorder="1"/>
    <xf numFmtId="0" fontId="56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3" fontId="57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0" fontId="59" fillId="0" borderId="0" xfId="0" applyFont="1" applyFill="1"/>
    <xf numFmtId="0" fontId="57" fillId="0" borderId="87" xfId="0" applyFont="1" applyFill="1" applyBorder="1" applyAlignment="1">
      <alignment horizontal="left"/>
    </xf>
    <xf numFmtId="3" fontId="50" fillId="0" borderId="88" xfId="0" applyNumberFormat="1" applyFont="1" applyFill="1" applyBorder="1" applyAlignment="1">
      <alignment horizontal="left"/>
    </xf>
    <xf numFmtId="3" fontId="14" fillId="0" borderId="88" xfId="0" applyNumberFormat="1" applyFont="1" applyFill="1" applyBorder="1" applyAlignment="1">
      <alignment horizontal="right"/>
    </xf>
    <xf numFmtId="0" fontId="60" fillId="0" borderId="1" xfId="0" applyFont="1" applyFill="1" applyBorder="1" applyAlignment="1">
      <alignment horizontal="left"/>
    </xf>
    <xf numFmtId="3" fontId="60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9" fillId="0" borderId="0" xfId="0" applyFont="1" applyFill="1" applyAlignment="1"/>
    <xf numFmtId="0" fontId="59" fillId="0" borderId="0" xfId="0" applyFont="1" applyFill="1" applyBorder="1" applyAlignment="1"/>
    <xf numFmtId="0" fontId="46" fillId="0" borderId="122" xfId="1" applyFont="1" applyBorder="1"/>
    <xf numFmtId="3" fontId="53" fillId="0" borderId="123" xfId="1" applyNumberFormat="1" applyFont="1" applyFill="1" applyBorder="1"/>
    <xf numFmtId="0" fontId="46" fillId="0" borderId="124" xfId="1" applyFont="1" applyBorder="1"/>
    <xf numFmtId="0" fontId="46" fillId="0" borderId="125" xfId="1" applyFont="1" applyBorder="1"/>
    <xf numFmtId="3" fontId="53" fillId="0" borderId="97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6" xfId="1" applyFont="1" applyBorder="1"/>
    <xf numFmtId="3" fontId="53" fillId="0" borderId="101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6" xfId="1" applyFont="1" applyBorder="1"/>
    <xf numFmtId="3" fontId="20" fillId="0" borderId="101" xfId="1" applyNumberFormat="1" applyFont="1" applyFill="1" applyBorder="1" applyAlignment="1">
      <alignment horizontal="center" wrapText="1"/>
    </xf>
    <xf numFmtId="3" fontId="20" fillId="0" borderId="98" xfId="1" applyNumberFormat="1" applyFont="1" applyFill="1" applyBorder="1" applyAlignment="1">
      <alignment horizontal="center" wrapText="1"/>
    </xf>
    <xf numFmtId="3" fontId="50" fillId="0" borderId="89" xfId="0" applyNumberFormat="1" applyFont="1" applyFill="1" applyBorder="1" applyAlignment="1"/>
    <xf numFmtId="3" fontId="14" fillId="0" borderId="89" xfId="0" applyNumberFormat="1" applyFont="1" applyFill="1" applyBorder="1" applyAlignment="1">
      <alignment horizontal="right"/>
    </xf>
    <xf numFmtId="0" fontId="57" fillId="0" borderId="88" xfId="0" applyFont="1" applyFill="1" applyBorder="1" applyAlignment="1">
      <alignment horizontal="left"/>
    </xf>
    <xf numFmtId="3" fontId="34" fillId="0" borderId="88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58" fillId="0" borderId="5" xfId="0" applyNumberFormat="1" applyFont="1" applyFill="1" applyBorder="1"/>
    <xf numFmtId="3" fontId="34" fillId="0" borderId="87" xfId="0" applyNumberFormat="1" applyFont="1" applyFill="1" applyBorder="1"/>
    <xf numFmtId="0" fontId="14" fillId="0" borderId="127" xfId="0" applyFont="1" applyFill="1" applyBorder="1" applyAlignment="1">
      <alignment horizontal="left"/>
    </xf>
    <xf numFmtId="3" fontId="14" fillId="0" borderId="127" xfId="0" applyNumberFormat="1" applyFont="1" applyFill="1" applyBorder="1"/>
    <xf numFmtId="0" fontId="62" fillId="0" borderId="0" xfId="0" applyFont="1" applyFill="1"/>
    <xf numFmtId="0" fontId="0" fillId="0" borderId="0" xfId="0" applyFont="1" applyFill="1"/>
    <xf numFmtId="3" fontId="45" fillId="0" borderId="128" xfId="1" applyNumberFormat="1" applyFont="1" applyFill="1" applyBorder="1"/>
    <xf numFmtId="3" fontId="52" fillId="0" borderId="129" xfId="1" applyNumberFormat="1" applyFont="1" applyFill="1" applyBorder="1"/>
    <xf numFmtId="3" fontId="14" fillId="0" borderId="89" xfId="1" applyNumberFormat="1" applyFont="1" applyFill="1" applyBorder="1" applyAlignment="1">
      <alignment horizontal="center" wrapText="1"/>
    </xf>
    <xf numFmtId="3" fontId="37" fillId="0" borderId="121" xfId="1" applyNumberFormat="1" applyFont="1" applyFill="1" applyBorder="1"/>
    <xf numFmtId="3" fontId="37" fillId="0" borderId="131" xfId="1" applyNumberFormat="1" applyFont="1" applyFill="1" applyBorder="1"/>
    <xf numFmtId="3" fontId="37" fillId="0" borderId="132" xfId="1" applyNumberFormat="1" applyFont="1" applyFill="1" applyBorder="1"/>
    <xf numFmtId="0" fontId="37" fillId="0" borderId="0" xfId="1" applyFont="1"/>
    <xf numFmtId="3" fontId="37" fillId="0" borderId="133" xfId="1" applyNumberFormat="1" applyFont="1" applyBorder="1"/>
    <xf numFmtId="3" fontId="37" fillId="0" borderId="131" xfId="1" applyNumberFormat="1" applyFont="1" applyBorder="1"/>
    <xf numFmtId="3" fontId="37" fillId="0" borderId="132" xfId="1" applyNumberFormat="1" applyFont="1" applyBorder="1"/>
    <xf numFmtId="0" fontId="64" fillId="0" borderId="0" xfId="0" applyFont="1"/>
    <xf numFmtId="3" fontId="45" fillId="0" borderId="141" xfId="1" applyNumberFormat="1" applyFont="1" applyFill="1" applyBorder="1"/>
    <xf numFmtId="3" fontId="52" fillId="0" borderId="142" xfId="1" applyNumberFormat="1" applyFont="1" applyFill="1" applyBorder="1"/>
    <xf numFmtId="3" fontId="45" fillId="0" borderId="62" xfId="1" applyNumberFormat="1" applyFont="1" applyFill="1" applyBorder="1"/>
    <xf numFmtId="3" fontId="52" fillId="0" borderId="70" xfId="1" applyNumberFormat="1" applyFont="1" applyFill="1" applyBorder="1"/>
    <xf numFmtId="3" fontId="14" fillId="0" borderId="101" xfId="1" applyNumberFormat="1" applyFont="1" applyFill="1" applyBorder="1" applyAlignment="1">
      <alignment horizontal="center" wrapText="1"/>
    </xf>
    <xf numFmtId="3" fontId="14" fillId="0" borderId="98" xfId="1" applyNumberFormat="1" applyFont="1" applyFill="1" applyBorder="1" applyAlignment="1">
      <alignment horizontal="center" wrapText="1"/>
    </xf>
    <xf numFmtId="4" fontId="60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6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45" xfId="1" applyNumberFormat="1" applyFont="1" applyFill="1" applyBorder="1"/>
    <xf numFmtId="3" fontId="52" fillId="0" borderId="146" xfId="1" applyNumberFormat="1" applyFont="1" applyFill="1" applyBorder="1"/>
    <xf numFmtId="3" fontId="52" fillId="0" borderId="147" xfId="1" applyNumberFormat="1" applyFont="1" applyFill="1" applyBorder="1"/>
    <xf numFmtId="3" fontId="48" fillId="0" borderId="146" xfId="1" applyNumberFormat="1" applyFont="1" applyFill="1" applyBorder="1" applyAlignment="1">
      <alignment horizontal="right"/>
    </xf>
    <xf numFmtId="3" fontId="45" fillId="0" borderId="148" xfId="1" applyNumberFormat="1" applyFont="1" applyFill="1" applyBorder="1"/>
    <xf numFmtId="3" fontId="52" fillId="0" borderId="149" xfId="1" applyNumberFormat="1" applyFont="1" applyFill="1" applyBorder="1"/>
    <xf numFmtId="3" fontId="52" fillId="0" borderId="150" xfId="1" applyNumberFormat="1" applyFont="1" applyFill="1" applyBorder="1"/>
    <xf numFmtId="3" fontId="1" fillId="0" borderId="34" xfId="1" applyNumberFormat="1" applyFont="1" applyFill="1" applyBorder="1"/>
    <xf numFmtId="3" fontId="21" fillId="0" borderId="152" xfId="1" applyNumberFormat="1" applyFont="1" applyFill="1" applyBorder="1" applyAlignment="1">
      <alignment horizontal="center" vertical="center" wrapText="1"/>
    </xf>
    <xf numFmtId="3" fontId="21" fillId="0" borderId="153" xfId="1" applyNumberFormat="1" applyFont="1" applyFill="1" applyBorder="1" applyAlignment="1">
      <alignment horizontal="center" vertical="center" wrapText="1"/>
    </xf>
    <xf numFmtId="3" fontId="2" fillId="0" borderId="154" xfId="1" applyNumberFormat="1" applyFont="1" applyFill="1" applyBorder="1" applyAlignment="1">
      <alignment horizontal="right"/>
    </xf>
    <xf numFmtId="3" fontId="1" fillId="0" borderId="155" xfId="1" applyNumberFormat="1" applyFont="1" applyFill="1" applyBorder="1"/>
    <xf numFmtId="3" fontId="52" fillId="0" borderId="156" xfId="1" applyNumberFormat="1" applyFont="1" applyFill="1" applyBorder="1"/>
    <xf numFmtId="3" fontId="52" fillId="0" borderId="157" xfId="1" applyNumberFormat="1" applyFont="1" applyFill="1" applyBorder="1"/>
    <xf numFmtId="3" fontId="21" fillId="0" borderId="158" xfId="1" applyNumberFormat="1" applyFont="1" applyFill="1" applyBorder="1" applyAlignment="1">
      <alignment horizontal="center" vertical="center" wrapText="1"/>
    </xf>
    <xf numFmtId="3" fontId="2" fillId="0" borderId="159" xfId="1" applyNumberFormat="1" applyFont="1" applyFill="1" applyBorder="1" applyAlignment="1">
      <alignment horizontal="right"/>
    </xf>
    <xf numFmtId="3" fontId="1" fillId="0" borderId="160" xfId="1" applyNumberFormat="1" applyFont="1" applyFill="1" applyBorder="1"/>
    <xf numFmtId="3" fontId="45" fillId="0" borderId="161" xfId="1" applyNumberFormat="1" applyFont="1" applyFill="1" applyBorder="1"/>
    <xf numFmtId="3" fontId="52" fillId="0" borderId="162" xfId="1" applyNumberFormat="1" applyFont="1" applyFill="1" applyBorder="1"/>
    <xf numFmtId="3" fontId="52" fillId="0" borderId="151" xfId="1" applyNumberFormat="1" applyFont="1" applyFill="1" applyBorder="1"/>
    <xf numFmtId="3" fontId="52" fillId="0" borderId="163" xfId="1" applyNumberFormat="1" applyFont="1" applyFill="1" applyBorder="1"/>
    <xf numFmtId="3" fontId="48" fillId="0" borderId="151" xfId="1" applyNumberFormat="1" applyFont="1" applyFill="1" applyBorder="1" applyAlignment="1">
      <alignment horizontal="right"/>
    </xf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63" xfId="1" applyNumberFormat="1" applyFont="1" applyFill="1" applyBorder="1" applyAlignment="1">
      <alignment horizontal="center" vertical="center" wrapText="1"/>
    </xf>
    <xf numFmtId="3" fontId="2" fillId="0" borderId="164" xfId="1" applyNumberFormat="1" applyFont="1" applyFill="1" applyBorder="1" applyAlignment="1">
      <alignment horizontal="right"/>
    </xf>
    <xf numFmtId="3" fontId="52" fillId="0" borderId="165" xfId="1" applyNumberFormat="1" applyFont="1" applyFill="1" applyBorder="1"/>
    <xf numFmtId="0" fontId="27" fillId="0" borderId="109" xfId="1" applyFont="1" applyFill="1" applyBorder="1"/>
    <xf numFmtId="0" fontId="24" fillId="0" borderId="92" xfId="1" applyFont="1" applyFill="1" applyBorder="1"/>
    <xf numFmtId="0" fontId="24" fillId="0" borderId="116" xfId="1" applyFont="1" applyFill="1" applyBorder="1"/>
    <xf numFmtId="3" fontId="48" fillId="0" borderId="68" xfId="1" applyNumberFormat="1" applyFont="1" applyFill="1" applyBorder="1" applyAlignment="1">
      <alignment horizontal="right"/>
    </xf>
    <xf numFmtId="3" fontId="48" fillId="0" borderId="69" xfId="1" applyNumberFormat="1" applyFont="1" applyFill="1" applyBorder="1" applyAlignment="1">
      <alignment horizontal="right"/>
    </xf>
    <xf numFmtId="3" fontId="48" fillId="0" borderId="163" xfId="1" applyNumberFormat="1" applyFont="1" applyFill="1" applyBorder="1" applyAlignment="1">
      <alignment horizontal="right"/>
    </xf>
    <xf numFmtId="3" fontId="48" fillId="0" borderId="147" xfId="1" applyNumberFormat="1" applyFont="1" applyFill="1" applyBorder="1" applyAlignment="1">
      <alignment horizontal="right"/>
    </xf>
    <xf numFmtId="3" fontId="45" fillId="0" borderId="166" xfId="1" applyNumberFormat="1" applyFont="1" applyFill="1" applyBorder="1"/>
    <xf numFmtId="3" fontId="45" fillId="0" borderId="78" xfId="1" applyNumberFormat="1" applyFont="1" applyFill="1" applyBorder="1"/>
    <xf numFmtId="3" fontId="45" fillId="0" borderId="96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7" xfId="0" applyNumberFormat="1" applyFont="1" applyFill="1" applyBorder="1"/>
    <xf numFmtId="4" fontId="20" fillId="0" borderId="35" xfId="0" applyNumberFormat="1" applyFont="1" applyFill="1" applyBorder="1" applyAlignment="1">
      <alignment horizontal="right"/>
    </xf>
    <xf numFmtId="4" fontId="14" fillId="0" borderId="89" xfId="0" applyNumberFormat="1" applyFont="1" applyFill="1" applyBorder="1" applyAlignment="1">
      <alignment horizontal="right"/>
    </xf>
    <xf numFmtId="4" fontId="34" fillId="0" borderId="87" xfId="0" applyNumberFormat="1" applyFont="1" applyFill="1" applyBorder="1"/>
    <xf numFmtId="4" fontId="34" fillId="0" borderId="88" xfId="0" applyNumberFormat="1" applyFont="1" applyFill="1" applyBorder="1"/>
    <xf numFmtId="4" fontId="14" fillId="0" borderId="88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9" fillId="0" borderId="0" xfId="0" applyNumberFormat="1" applyFont="1" applyFill="1"/>
    <xf numFmtId="3" fontId="21" fillId="0" borderId="168" xfId="1" applyNumberFormat="1" applyFont="1" applyFill="1" applyBorder="1" applyAlignment="1">
      <alignment horizontal="center" vertical="center" wrapText="1"/>
    </xf>
    <xf numFmtId="3" fontId="2" fillId="0" borderId="169" xfId="1" applyNumberFormat="1" applyFont="1" applyFill="1" applyBorder="1" applyAlignment="1">
      <alignment horizontal="right"/>
    </xf>
    <xf numFmtId="3" fontId="48" fillId="0" borderId="165" xfId="1" applyNumberFormat="1" applyFont="1" applyFill="1" applyBorder="1" applyAlignment="1">
      <alignment horizontal="right"/>
    </xf>
    <xf numFmtId="3" fontId="45" fillId="0" borderId="137" xfId="1" applyNumberFormat="1" applyFont="1" applyFill="1" applyBorder="1"/>
    <xf numFmtId="3" fontId="1" fillId="0" borderId="167" xfId="1" applyNumberFormat="1" applyFont="1" applyFill="1" applyBorder="1"/>
    <xf numFmtId="3" fontId="1" fillId="0" borderId="94" xfId="1" applyNumberFormat="1" applyFont="1" applyFill="1" applyBorder="1"/>
    <xf numFmtId="0" fontId="23" fillId="0" borderId="112" xfId="1" applyFont="1" applyFill="1" applyBorder="1"/>
    <xf numFmtId="3" fontId="52" fillId="0" borderId="167" xfId="1" applyNumberFormat="1" applyFont="1" applyFill="1" applyBorder="1"/>
    <xf numFmtId="3" fontId="52" fillId="0" borderId="79" xfId="1" applyNumberFormat="1" applyFont="1" applyFill="1" applyBorder="1"/>
    <xf numFmtId="3" fontId="52" fillId="0" borderId="176" xfId="1" applyNumberFormat="1" applyFont="1" applyFill="1" applyBorder="1"/>
    <xf numFmtId="0" fontId="23" fillId="0" borderId="177" xfId="1" applyFont="1" applyFill="1" applyBorder="1"/>
    <xf numFmtId="0" fontId="24" fillId="0" borderId="178" xfId="1" applyFont="1" applyFill="1" applyBorder="1"/>
    <xf numFmtId="3" fontId="52" fillId="0" borderId="179" xfId="1" applyNumberFormat="1" applyFont="1" applyFill="1" applyBorder="1"/>
    <xf numFmtId="3" fontId="52" fillId="0" borderId="180" xfId="1" applyNumberFormat="1" applyFont="1" applyFill="1" applyBorder="1"/>
    <xf numFmtId="3" fontId="45" fillId="0" borderId="112" xfId="1" applyNumberFormat="1" applyFont="1" applyFill="1" applyBorder="1"/>
    <xf numFmtId="3" fontId="45" fillId="0" borderId="113" xfId="1" applyNumberFormat="1" applyFont="1" applyFill="1" applyBorder="1"/>
    <xf numFmtId="3" fontId="45" fillId="0" borderId="181" xfId="1" applyNumberFormat="1" applyFont="1" applyFill="1" applyBorder="1"/>
    <xf numFmtId="3" fontId="52" fillId="0" borderId="182" xfId="1" applyNumberFormat="1" applyFont="1" applyFill="1" applyBorder="1"/>
    <xf numFmtId="3" fontId="52" fillId="0" borderId="183" xfId="1" applyNumberFormat="1" applyFont="1" applyFill="1" applyBorder="1"/>
    <xf numFmtId="3" fontId="52" fillId="0" borderId="184" xfId="1" applyNumberFormat="1" applyFont="1" applyFill="1" applyBorder="1"/>
    <xf numFmtId="3" fontId="52" fillId="0" borderId="77" xfId="1" applyNumberFormat="1" applyFont="1" applyFill="1" applyBorder="1"/>
    <xf numFmtId="3" fontId="52" fillId="0" borderId="185" xfId="1" applyNumberFormat="1" applyFont="1" applyFill="1" applyBorder="1"/>
    <xf numFmtId="0" fontId="13" fillId="0" borderId="0" xfId="0" applyFont="1"/>
    <xf numFmtId="0" fontId="62" fillId="0" borderId="0" xfId="0" applyFont="1" applyAlignment="1">
      <alignment horizontal="center"/>
    </xf>
    <xf numFmtId="0" fontId="67" fillId="0" borderId="0" xfId="0" applyFont="1"/>
    <xf numFmtId="0" fontId="31" fillId="0" borderId="58" xfId="3" applyFont="1" applyFill="1" applyBorder="1" applyAlignment="1">
      <alignment vertical="center"/>
    </xf>
    <xf numFmtId="49" fontId="69" fillId="0" borderId="193" xfId="5" applyNumberFormat="1" applyFont="1" applyFill="1" applyBorder="1" applyAlignment="1">
      <alignment vertical="center" wrapText="1"/>
    </xf>
    <xf numFmtId="49" fontId="69" fillId="0" borderId="194" xfId="5" applyNumberFormat="1" applyFont="1" applyFill="1" applyBorder="1" applyAlignment="1">
      <alignment vertical="center" wrapText="1"/>
    </xf>
    <xf numFmtId="49" fontId="69" fillId="0" borderId="148" xfId="5" applyNumberFormat="1" applyFont="1" applyFill="1" applyBorder="1" applyAlignment="1">
      <alignment vertical="center" wrapText="1"/>
    </xf>
    <xf numFmtId="49" fontId="69" fillId="0" borderId="102" xfId="5" applyNumberFormat="1" applyFont="1" applyFill="1" applyBorder="1" applyAlignment="1">
      <alignment horizontal="center" vertical="center" wrapText="1"/>
    </xf>
    <xf numFmtId="49" fontId="69" fillId="0" borderId="75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21" fillId="0" borderId="72" xfId="5" applyNumberFormat="1" applyFont="1" applyFill="1" applyBorder="1" applyAlignment="1">
      <alignment horizontal="center" vertical="center" wrapText="1"/>
    </xf>
    <xf numFmtId="49" fontId="31" fillId="0" borderId="102" xfId="3" applyNumberFormat="1" applyFont="1" applyFill="1" applyBorder="1" applyAlignment="1">
      <alignment horizontal="right" wrapText="1"/>
    </xf>
    <xf numFmtId="0" fontId="31" fillId="0" borderId="103" xfId="3" applyFont="1" applyFill="1" applyBorder="1" applyAlignment="1">
      <alignment horizontal="right" vertical="center"/>
    </xf>
    <xf numFmtId="3" fontId="31" fillId="0" borderId="103" xfId="3" applyNumberFormat="1" applyFont="1" applyFill="1" applyBorder="1" applyAlignment="1">
      <alignment horizontal="right" vertical="center"/>
    </xf>
    <xf numFmtId="3" fontId="31" fillId="0" borderId="172" xfId="3" applyNumberFormat="1" applyFont="1" applyFill="1" applyBorder="1" applyAlignment="1">
      <alignment horizontal="right" vertical="center"/>
    </xf>
    <xf numFmtId="3" fontId="7" fillId="0" borderId="63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2" fontId="31" fillId="0" borderId="104" xfId="3" applyNumberFormat="1" applyFont="1" applyFill="1" applyBorder="1" applyAlignment="1">
      <alignment horizontal="center" wrapText="1"/>
    </xf>
    <xf numFmtId="0" fontId="29" fillId="0" borderId="68" xfId="3" applyFont="1" applyFill="1" applyBorder="1" applyAlignment="1">
      <alignment horizontal="left" vertical="center"/>
    </xf>
    <xf numFmtId="3" fontId="31" fillId="0" borderId="68" xfId="3" applyNumberFormat="1" applyFont="1" applyFill="1" applyBorder="1" applyAlignment="1">
      <alignment horizontal="right" vertical="center"/>
    </xf>
    <xf numFmtId="3" fontId="70" fillId="0" borderId="68" xfId="5" applyNumberFormat="1" applyFont="1" applyFill="1" applyBorder="1" applyAlignment="1">
      <alignment horizontal="right" vertical="center"/>
    </xf>
    <xf numFmtId="3" fontId="70" fillId="0" borderId="68" xfId="5" applyNumberFormat="1" applyFont="1" applyFill="1" applyBorder="1" applyAlignment="1">
      <alignment horizontal="right" vertical="center" wrapText="1"/>
    </xf>
    <xf numFmtId="3" fontId="31" fillId="0" borderId="68" xfId="5" applyNumberFormat="1" applyFont="1" applyFill="1" applyBorder="1" applyAlignment="1">
      <alignment horizontal="right" vertical="center" wrapText="1"/>
    </xf>
    <xf numFmtId="3" fontId="7" fillId="0" borderId="68" xfId="5" applyNumberFormat="1" applyFont="1" applyFill="1" applyBorder="1" applyAlignment="1">
      <alignment horizontal="right" vertical="center" wrapText="1"/>
    </xf>
    <xf numFmtId="3" fontId="1" fillId="0" borderId="68" xfId="5" applyNumberFormat="1" applyFill="1" applyBorder="1" applyAlignment="1">
      <alignment horizontal="right" vertical="center"/>
    </xf>
    <xf numFmtId="3" fontId="31" fillId="0" borderId="68" xfId="3" applyNumberFormat="1" applyFont="1" applyFill="1" applyBorder="1" applyAlignment="1">
      <alignment horizontal="right" vertical="center" wrapText="1"/>
    </xf>
    <xf numFmtId="3" fontId="31" fillId="0" borderId="165" xfId="3" applyNumberFormat="1" applyFont="1" applyFill="1" applyBorder="1" applyAlignment="1">
      <alignment horizontal="right" vertical="center" wrapText="1"/>
    </xf>
    <xf numFmtId="3" fontId="1" fillId="0" borderId="104" xfId="5" applyNumberFormat="1" applyFont="1" applyFill="1" applyBorder="1"/>
    <xf numFmtId="3" fontId="1" fillId="0" borderId="68" xfId="5" applyNumberFormat="1" applyFont="1" applyFill="1" applyBorder="1"/>
    <xf numFmtId="3" fontId="1" fillId="0" borderId="69" xfId="5" applyNumberFormat="1" applyFont="1" applyFill="1" applyBorder="1"/>
    <xf numFmtId="49" fontId="70" fillId="0" borderId="99" xfId="3" applyNumberFormat="1" applyFont="1" applyFill="1" applyBorder="1"/>
    <xf numFmtId="3" fontId="71" fillId="0" borderId="134" xfId="3" applyNumberFormat="1" applyFont="1" applyFill="1" applyBorder="1" applyAlignment="1"/>
    <xf numFmtId="3" fontId="72" fillId="0" borderId="134" xfId="3" applyNumberFormat="1" applyFont="1" applyFill="1" applyBorder="1" applyAlignment="1"/>
    <xf numFmtId="3" fontId="72" fillId="0" borderId="100" xfId="3" applyNumberFormat="1" applyFont="1" applyFill="1" applyBorder="1" applyAlignment="1"/>
    <xf numFmtId="3" fontId="7" fillId="0" borderId="99" xfId="5" applyNumberFormat="1" applyFont="1" applyFill="1" applyBorder="1"/>
    <xf numFmtId="3" fontId="7" fillId="0" borderId="134" xfId="5" applyNumberFormat="1" applyFont="1" applyFill="1" applyBorder="1"/>
    <xf numFmtId="3" fontId="7" fillId="0" borderId="189" xfId="5" applyNumberFormat="1" applyFont="1" applyFill="1" applyBorder="1"/>
    <xf numFmtId="49" fontId="73" fillId="0" borderId="102" xfId="3" applyNumberFormat="1" applyFont="1" applyFill="1" applyBorder="1"/>
    <xf numFmtId="0" fontId="31" fillId="0" borderId="103" xfId="3" applyFont="1" applyFill="1" applyBorder="1"/>
    <xf numFmtId="3" fontId="31" fillId="0" borderId="103" xfId="3" applyNumberFormat="1" applyFont="1" applyFill="1" applyBorder="1"/>
    <xf numFmtId="3" fontId="70" fillId="0" borderId="103" xfId="3" applyNumberFormat="1" applyFont="1" applyFill="1" applyBorder="1"/>
    <xf numFmtId="3" fontId="70" fillId="0" borderId="63" xfId="3" applyNumberFormat="1" applyFont="1" applyFill="1" applyBorder="1"/>
    <xf numFmtId="3" fontId="70" fillId="0" borderId="173" xfId="3" applyNumberFormat="1" applyFont="1" applyFill="1" applyBorder="1"/>
    <xf numFmtId="3" fontId="1" fillId="0" borderId="102" xfId="5" applyNumberFormat="1" applyFont="1" applyFill="1" applyBorder="1"/>
    <xf numFmtId="3" fontId="1" fillId="0" borderId="103" xfId="5" applyNumberFormat="1" applyFont="1" applyFill="1" applyBorder="1"/>
    <xf numFmtId="3" fontId="1" fillId="0" borderId="130" xfId="5" applyNumberFormat="1" applyFont="1" applyFill="1" applyBorder="1"/>
    <xf numFmtId="49" fontId="73" fillId="0" borderId="74" xfId="3" applyNumberFormat="1" applyFont="1" applyFill="1" applyBorder="1"/>
    <xf numFmtId="0" fontId="31" fillId="0" borderId="58" xfId="3" applyFont="1" applyFill="1" applyBorder="1"/>
    <xf numFmtId="3" fontId="70" fillId="0" borderId="58" xfId="3" applyNumberFormat="1" applyFont="1" applyFill="1" applyBorder="1"/>
    <xf numFmtId="3" fontId="1" fillId="0" borderId="74" xfId="5" applyNumberFormat="1" applyFont="1" applyFill="1" applyBorder="1"/>
    <xf numFmtId="3" fontId="1" fillId="0" borderId="58" xfId="5" applyNumberFormat="1" applyFont="1" applyFill="1" applyBorder="1"/>
    <xf numFmtId="3" fontId="1" fillId="0" borderId="66" xfId="5" applyNumberFormat="1" applyFont="1" applyFill="1" applyBorder="1"/>
    <xf numFmtId="3" fontId="74" fillId="0" borderId="58" xfId="3" applyNumberFormat="1" applyFont="1" applyFill="1" applyBorder="1"/>
    <xf numFmtId="3" fontId="7" fillId="0" borderId="74" xfId="3" applyNumberFormat="1" applyFont="1" applyFill="1" applyBorder="1"/>
    <xf numFmtId="3" fontId="1" fillId="0" borderId="65" xfId="5" applyNumberFormat="1" applyFont="1" applyFill="1" applyBorder="1"/>
    <xf numFmtId="49" fontId="73" fillId="0" borderId="104" xfId="3" applyNumberFormat="1" applyFont="1" applyFill="1" applyBorder="1"/>
    <xf numFmtId="0" fontId="31" fillId="0" borderId="68" xfId="3" applyFont="1" applyFill="1" applyBorder="1"/>
    <xf numFmtId="3" fontId="70" fillId="0" borderId="68" xfId="3" applyNumberFormat="1" applyFont="1" applyFill="1" applyBorder="1"/>
    <xf numFmtId="3" fontId="70" fillId="0" borderId="71" xfId="3" applyNumberFormat="1" applyFont="1" applyFill="1" applyBorder="1"/>
    <xf numFmtId="49" fontId="71" fillId="0" borderId="99" xfId="3" applyNumberFormat="1" applyFont="1" applyFill="1" applyBorder="1"/>
    <xf numFmtId="0" fontId="75" fillId="0" borderId="134" xfId="6" applyFont="1" applyFill="1" applyBorder="1"/>
    <xf numFmtId="3" fontId="7" fillId="0" borderId="100" xfId="5" applyNumberFormat="1" applyFont="1" applyFill="1" applyBorder="1"/>
    <xf numFmtId="3" fontId="70" fillId="0" borderId="172" xfId="3" applyNumberFormat="1" applyFont="1" applyFill="1" applyBorder="1"/>
    <xf numFmtId="49" fontId="73" fillId="0" borderId="99" xfId="3" applyNumberFormat="1" applyFont="1" applyFill="1" applyBorder="1"/>
    <xf numFmtId="0" fontId="76" fillId="0" borderId="134" xfId="6" applyFont="1" applyFill="1" applyBorder="1"/>
    <xf numFmtId="3" fontId="70" fillId="0" borderId="81" xfId="3" applyNumberFormat="1" applyFont="1" applyFill="1" applyBorder="1"/>
    <xf numFmtId="0" fontId="1" fillId="0" borderId="66" xfId="5" applyFont="1" applyFill="1" applyBorder="1"/>
    <xf numFmtId="3" fontId="74" fillId="0" borderId="103" xfId="3" applyNumberFormat="1" applyFont="1" applyFill="1" applyBorder="1"/>
    <xf numFmtId="0" fontId="77" fillId="0" borderId="119" xfId="5" applyFont="1" applyFill="1" applyBorder="1" applyAlignment="1">
      <alignment vertical="center" wrapText="1"/>
    </xf>
    <xf numFmtId="0" fontId="31" fillId="0" borderId="164" xfId="5" applyFont="1" applyFill="1" applyBorder="1" applyAlignment="1"/>
    <xf numFmtId="3" fontId="70" fillId="0" borderId="134" xfId="3" applyNumberFormat="1" applyFont="1" applyFill="1" applyBorder="1"/>
    <xf numFmtId="3" fontId="70" fillId="0" borderId="100" xfId="3" applyNumberFormat="1" applyFont="1" applyFill="1" applyBorder="1"/>
    <xf numFmtId="3" fontId="7" fillId="0" borderId="164" xfId="5" applyNumberFormat="1" applyFont="1" applyFill="1" applyBorder="1"/>
    <xf numFmtId="3" fontId="1" fillId="0" borderId="134" xfId="5" applyNumberFormat="1" applyFont="1" applyFill="1" applyBorder="1"/>
    <xf numFmtId="0" fontId="1" fillId="0" borderId="189" xfId="5" applyFont="1" applyFill="1" applyBorder="1"/>
    <xf numFmtId="0" fontId="77" fillId="0" borderId="102" xfId="5" applyFont="1" applyFill="1" applyBorder="1" applyAlignment="1">
      <alignment vertical="center" wrapText="1"/>
    </xf>
    <xf numFmtId="0" fontId="73" fillId="0" borderId="160" xfId="5" applyFont="1" applyFill="1" applyBorder="1" applyAlignment="1"/>
    <xf numFmtId="3" fontId="73" fillId="0" borderId="103" xfId="3" applyNumberFormat="1" applyFont="1" applyFill="1" applyBorder="1"/>
    <xf numFmtId="3" fontId="78" fillId="0" borderId="102" xfId="5" applyNumberFormat="1" applyFont="1" applyFill="1" applyBorder="1"/>
    <xf numFmtId="3" fontId="78" fillId="0" borderId="174" xfId="5" applyNumberFormat="1" applyFont="1" applyFill="1" applyBorder="1"/>
    <xf numFmtId="0" fontId="1" fillId="0" borderId="130" xfId="5" applyFont="1" applyFill="1" applyBorder="1"/>
    <xf numFmtId="0" fontId="77" fillId="0" borderId="74" xfId="5" applyFont="1" applyFill="1" applyBorder="1" applyAlignment="1">
      <alignment vertical="center" wrapText="1"/>
    </xf>
    <xf numFmtId="0" fontId="73" fillId="0" borderId="67" xfId="5" applyFont="1" applyFill="1" applyBorder="1" applyAlignment="1"/>
    <xf numFmtId="3" fontId="73" fillId="0" borderId="58" xfId="3" applyNumberFormat="1" applyFont="1" applyFill="1" applyBorder="1"/>
    <xf numFmtId="3" fontId="78" fillId="0" borderId="65" xfId="5" applyNumberFormat="1" applyFont="1" applyFill="1" applyBorder="1"/>
    <xf numFmtId="0" fontId="77" fillId="0" borderId="104" xfId="5" applyFont="1" applyFill="1" applyBorder="1" applyAlignment="1">
      <alignment vertical="center" wrapText="1"/>
    </xf>
    <xf numFmtId="3" fontId="73" fillId="0" borderId="68" xfId="3" applyNumberFormat="1" applyFont="1" applyFill="1" applyBorder="1"/>
    <xf numFmtId="3" fontId="70" fillId="0" borderId="165" xfId="3" applyNumberFormat="1" applyFont="1" applyFill="1" applyBorder="1"/>
    <xf numFmtId="3" fontId="78" fillId="0" borderId="67" xfId="5" applyNumberFormat="1" applyFont="1" applyFill="1" applyBorder="1"/>
    <xf numFmtId="0" fontId="1" fillId="0" borderId="69" xfId="5" applyFont="1" applyFill="1" applyBorder="1"/>
    <xf numFmtId="0" fontId="31" fillId="0" borderId="134" xfId="5" applyFont="1" applyFill="1" applyBorder="1" applyAlignment="1"/>
    <xf numFmtId="3" fontId="7" fillId="0" borderId="73" xfId="5" applyNumberFormat="1" applyFont="1" applyFill="1" applyBorder="1" applyAlignment="1">
      <alignment horizontal="right"/>
    </xf>
    <xf numFmtId="3" fontId="61" fillId="0" borderId="78" xfId="0" applyNumberFormat="1" applyFont="1" applyBorder="1" applyAlignment="1">
      <alignment horizontal="center" vertical="center" wrapText="1"/>
    </xf>
    <xf numFmtId="3" fontId="61" fillId="0" borderId="192" xfId="0" applyNumberFormat="1" applyFont="1" applyBorder="1" applyAlignment="1">
      <alignment horizontal="center" vertical="center" wrapText="1"/>
    </xf>
    <xf numFmtId="3" fontId="61" fillId="0" borderId="99" xfId="0" applyNumberFormat="1" applyFont="1" applyBorder="1" applyAlignment="1">
      <alignment horizontal="center" vertical="center" wrapText="1"/>
    </xf>
    <xf numFmtId="3" fontId="61" fillId="0" borderId="134" xfId="0" applyNumberFormat="1" applyFont="1" applyBorder="1" applyAlignment="1">
      <alignment horizontal="center" vertical="center" wrapText="1"/>
    </xf>
    <xf numFmtId="3" fontId="61" fillId="0" borderId="189" xfId="0" applyNumberFormat="1" applyFont="1" applyBorder="1" applyAlignment="1">
      <alignment horizontal="center" vertical="center" wrapText="1"/>
    </xf>
    <xf numFmtId="3" fontId="61" fillId="15" borderId="119" xfId="0" applyNumberFormat="1" applyFont="1" applyFill="1" applyBorder="1" applyAlignment="1">
      <alignment horizontal="right" vertical="center" wrapText="1"/>
    </xf>
    <xf numFmtId="3" fontId="61" fillId="15" borderId="99" xfId="0" applyNumberFormat="1" applyFont="1" applyFill="1" applyBorder="1" applyAlignment="1">
      <alignment horizontal="center" vertical="center" wrapText="1"/>
    </xf>
    <xf numFmtId="3" fontId="61" fillId="15" borderId="134" xfId="0" applyNumberFormat="1" applyFont="1" applyFill="1" applyBorder="1" applyAlignment="1">
      <alignment horizontal="center" vertical="center" wrapText="1"/>
    </xf>
    <xf numFmtId="3" fontId="61" fillId="15" borderId="99" xfId="0" applyNumberFormat="1" applyFont="1" applyFill="1" applyBorder="1" applyAlignment="1">
      <alignment horizontal="right" vertical="center" wrapText="1"/>
    </xf>
    <xf numFmtId="0" fontId="59" fillId="0" borderId="172" xfId="0" applyFont="1" applyBorder="1"/>
    <xf numFmtId="3" fontId="59" fillId="0" borderId="171" xfId="0" applyNumberFormat="1" applyFont="1" applyBorder="1"/>
    <xf numFmtId="3" fontId="59" fillId="0" borderId="102" xfId="0" applyNumberFormat="1" applyFont="1" applyBorder="1"/>
    <xf numFmtId="3" fontId="59" fillId="0" borderId="103" xfId="0" applyNumberFormat="1" applyFont="1" applyBorder="1"/>
    <xf numFmtId="3" fontId="59" fillId="0" borderId="130" xfId="0" applyNumberFormat="1" applyFont="1" applyBorder="1"/>
    <xf numFmtId="0" fontId="52" fillId="0" borderId="172" xfId="0" applyFont="1" applyBorder="1"/>
    <xf numFmtId="3" fontId="52" fillId="0" borderId="171" xfId="0" applyNumberFormat="1" applyFont="1" applyBorder="1"/>
    <xf numFmtId="3" fontId="52" fillId="0" borderId="102" xfId="0" applyNumberFormat="1" applyFont="1" applyBorder="1"/>
    <xf numFmtId="3" fontId="52" fillId="0" borderId="103" xfId="0" applyNumberFormat="1" applyFont="1" applyBorder="1"/>
    <xf numFmtId="3" fontId="52" fillId="0" borderId="58" xfId="0" applyNumberFormat="1" applyFont="1" applyBorder="1"/>
    <xf numFmtId="0" fontId="52" fillId="0" borderId="66" xfId="0" applyFont="1" applyBorder="1"/>
    <xf numFmtId="0" fontId="59" fillId="0" borderId="81" xfId="0" applyFont="1" applyBorder="1"/>
    <xf numFmtId="3" fontId="59" fillId="0" borderId="139" xfId="0" applyNumberFormat="1" applyFont="1" applyBorder="1"/>
    <xf numFmtId="3" fontId="59" fillId="0" borderId="74" xfId="0" applyNumberFormat="1" applyFont="1" applyBorder="1"/>
    <xf numFmtId="3" fontId="59" fillId="0" borderId="58" xfId="0" applyNumberFormat="1" applyFont="1" applyBorder="1"/>
    <xf numFmtId="3" fontId="59" fillId="0" borderId="66" xfId="0" applyNumberFormat="1" applyFont="1" applyBorder="1"/>
    <xf numFmtId="0" fontId="59" fillId="0" borderId="66" xfId="0" applyFont="1" applyBorder="1"/>
    <xf numFmtId="0" fontId="59" fillId="0" borderId="165" xfId="0" applyFont="1" applyBorder="1"/>
    <xf numFmtId="3" fontId="59" fillId="0" borderId="140" xfId="0" applyNumberFormat="1" applyFont="1" applyBorder="1"/>
    <xf numFmtId="3" fontId="59" fillId="0" borderId="104" xfId="0" applyNumberFormat="1" applyFont="1" applyBorder="1"/>
    <xf numFmtId="3" fontId="59" fillId="0" borderId="68" xfId="0" applyNumberFormat="1" applyFont="1" applyBorder="1"/>
    <xf numFmtId="0" fontId="59" fillId="0" borderId="69" xfId="0" applyFont="1" applyBorder="1"/>
    <xf numFmtId="3" fontId="59" fillId="0" borderId="131" xfId="0" applyNumberFormat="1" applyFont="1" applyBorder="1"/>
    <xf numFmtId="3" fontId="59" fillId="0" borderId="65" xfId="0" applyNumberFormat="1" applyFont="1" applyBorder="1"/>
    <xf numFmtId="3" fontId="59" fillId="0" borderId="132" xfId="0" applyNumberFormat="1" applyFont="1" applyBorder="1"/>
    <xf numFmtId="3" fontId="59" fillId="0" borderId="69" xfId="0" applyNumberFormat="1" applyFont="1" applyBorder="1"/>
    <xf numFmtId="3" fontId="59" fillId="0" borderId="67" xfId="0" applyNumberFormat="1" applyFont="1" applyBorder="1"/>
    <xf numFmtId="3" fontId="63" fillId="0" borderId="164" xfId="0" applyNumberFormat="1" applyFont="1" applyBorder="1" applyAlignment="1"/>
    <xf numFmtId="3" fontId="63" fillId="0" borderId="134" xfId="0" applyNumberFormat="1" applyFont="1" applyBorder="1" applyAlignment="1"/>
    <xf numFmtId="3" fontId="63" fillId="0" borderId="99" xfId="0" applyNumberFormat="1" applyFont="1" applyBorder="1" applyAlignment="1"/>
    <xf numFmtId="3" fontId="63" fillId="0" borderId="189" xfId="0" applyNumberFormat="1" applyFont="1" applyBorder="1" applyAlignment="1"/>
    <xf numFmtId="0" fontId="61" fillId="0" borderId="0" xfId="0" applyFont="1" applyAlignment="1">
      <alignment horizontal="center" vertical="center"/>
    </xf>
    <xf numFmtId="0" fontId="61" fillId="0" borderId="0" xfId="0" applyFont="1"/>
    <xf numFmtId="3" fontId="61" fillId="0" borderId="0" xfId="0" applyNumberFormat="1" applyFont="1"/>
    <xf numFmtId="0" fontId="59" fillId="0" borderId="0" xfId="0" applyFont="1" applyAlignment="1">
      <alignment horizontal="center" vertical="center"/>
    </xf>
    <xf numFmtId="0" fontId="59" fillId="0" borderId="0" xfId="0" applyFont="1"/>
    <xf numFmtId="3" fontId="59" fillId="0" borderId="0" xfId="0" applyNumberFormat="1" applyFont="1"/>
    <xf numFmtId="3" fontId="1" fillId="0" borderId="196" xfId="1" applyNumberFormat="1" applyFont="1" applyFill="1" applyBorder="1"/>
    <xf numFmtId="3" fontId="14" fillId="0" borderId="136" xfId="1" applyNumberFormat="1" applyFont="1" applyFill="1" applyBorder="1" applyAlignment="1">
      <alignment horizontal="center" wrapText="1"/>
    </xf>
    <xf numFmtId="0" fontId="79" fillId="0" borderId="111" xfId="1" applyFont="1" applyFill="1" applyBorder="1"/>
    <xf numFmtId="3" fontId="45" fillId="0" borderId="193" xfId="1" applyNumberFormat="1" applyFont="1" applyFill="1" applyBorder="1"/>
    <xf numFmtId="3" fontId="52" fillId="0" borderId="139" xfId="1" applyNumberFormat="1" applyFont="1" applyFill="1" applyBorder="1"/>
    <xf numFmtId="3" fontId="52" fillId="0" borderId="197" xfId="1" applyNumberFormat="1" applyFont="1" applyFill="1" applyBorder="1"/>
    <xf numFmtId="3" fontId="52" fillId="0" borderId="198" xfId="1" applyNumberFormat="1" applyFont="1" applyFill="1" applyBorder="1"/>
    <xf numFmtId="3" fontId="21" fillId="0" borderId="199" xfId="1" applyNumberFormat="1" applyFont="1" applyFill="1" applyBorder="1" applyAlignment="1">
      <alignment horizontal="center" vertical="center" wrapText="1"/>
    </xf>
    <xf numFmtId="3" fontId="21" fillId="0" borderId="147" xfId="1" applyNumberFormat="1" applyFont="1" applyFill="1" applyBorder="1" applyAlignment="1">
      <alignment horizontal="center" vertical="center" wrapText="1"/>
    </xf>
    <xf numFmtId="3" fontId="2" fillId="0" borderId="136" xfId="1" applyNumberFormat="1" applyFont="1" applyFill="1" applyBorder="1" applyAlignment="1">
      <alignment horizontal="right"/>
    </xf>
    <xf numFmtId="3" fontId="2" fillId="0" borderId="90" xfId="1" applyNumberFormat="1" applyFont="1" applyFill="1" applyBorder="1" applyAlignment="1">
      <alignment horizontal="right"/>
    </xf>
    <xf numFmtId="3" fontId="2" fillId="0" borderId="170" xfId="1" applyNumberFormat="1" applyFont="1" applyFill="1" applyBorder="1" applyAlignment="1">
      <alignment horizontal="right"/>
    </xf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201" xfId="1" applyNumberFormat="1" applyFont="1" applyFill="1" applyBorder="1" applyAlignment="1">
      <alignment horizontal="right"/>
    </xf>
    <xf numFmtId="3" fontId="2" fillId="0" borderId="202" xfId="1" applyNumberFormat="1" applyFont="1" applyFill="1" applyBorder="1" applyAlignment="1">
      <alignment horizontal="right"/>
    </xf>
    <xf numFmtId="3" fontId="2" fillId="0" borderId="203" xfId="1" applyNumberFormat="1" applyFont="1" applyFill="1" applyBorder="1" applyAlignment="1">
      <alignment horizontal="right"/>
    </xf>
    <xf numFmtId="0" fontId="6" fillId="0" borderId="201" xfId="1" applyFont="1" applyFill="1" applyBorder="1"/>
    <xf numFmtId="0" fontId="6" fillId="0" borderId="203" xfId="1" applyFont="1" applyFill="1" applyBorder="1"/>
    <xf numFmtId="3" fontId="34" fillId="0" borderId="0" xfId="0" applyNumberFormat="1" applyFont="1" applyFill="1" applyBorder="1"/>
    <xf numFmtId="0" fontId="61" fillId="0" borderId="90" xfId="0" applyFont="1" applyFill="1" applyBorder="1" applyAlignment="1">
      <alignment horizontal="center"/>
    </xf>
    <xf numFmtId="0" fontId="61" fillId="0" borderId="89" xfId="0" applyFont="1" applyFill="1" applyBorder="1" applyAlignment="1">
      <alignment horizontal="center"/>
    </xf>
    <xf numFmtId="0" fontId="57" fillId="0" borderId="130" xfId="0" applyFont="1" applyFill="1" applyBorder="1"/>
    <xf numFmtId="0" fontId="57" fillId="0" borderId="190" xfId="0" applyFont="1" applyFill="1" applyBorder="1"/>
    <xf numFmtId="0" fontId="57" fillId="0" borderId="66" xfId="0" applyFont="1" applyFill="1" applyBorder="1"/>
    <xf numFmtId="0" fontId="57" fillId="0" borderId="149" xfId="0" applyFont="1" applyFill="1" applyBorder="1"/>
    <xf numFmtId="3" fontId="57" fillId="0" borderId="131" xfId="0" applyNumberFormat="1" applyFont="1" applyFill="1" applyBorder="1"/>
    <xf numFmtId="0" fontId="57" fillId="0" borderId="74" xfId="0" applyFont="1" applyFill="1" applyBorder="1" applyAlignment="1">
      <alignment horizontal="center" vertical="center"/>
    </xf>
    <xf numFmtId="0" fontId="34" fillId="0" borderId="149" xfId="0" applyFont="1" applyFill="1" applyBorder="1"/>
    <xf numFmtId="0" fontId="57" fillId="0" borderId="104" xfId="0" applyFont="1" applyFill="1" applyBorder="1" applyAlignment="1">
      <alignment horizontal="center" vertical="center"/>
    </xf>
    <xf numFmtId="0" fontId="57" fillId="0" borderId="69" xfId="0" applyFont="1" applyFill="1" applyBorder="1"/>
    <xf numFmtId="0" fontId="57" fillId="0" borderId="188" xfId="0" applyFont="1" applyFill="1" applyBorder="1"/>
    <xf numFmtId="3" fontId="61" fillId="0" borderId="89" xfId="0" applyNumberFormat="1" applyFont="1" applyFill="1" applyBorder="1"/>
    <xf numFmtId="0" fontId="57" fillId="0" borderId="0" xfId="0" applyFont="1" applyFill="1"/>
    <xf numFmtId="3" fontId="57" fillId="0" borderId="139" xfId="0" applyNumberFormat="1" applyFont="1" applyFill="1" applyBorder="1"/>
    <xf numFmtId="0" fontId="61" fillId="0" borderId="138" xfId="0" applyFont="1" applyFill="1" applyBorder="1" applyAlignment="1">
      <alignment horizontal="center"/>
    </xf>
    <xf numFmtId="3" fontId="57" fillId="0" borderId="193" xfId="0" applyNumberFormat="1" applyFont="1" applyFill="1" applyBorder="1"/>
    <xf numFmtId="3" fontId="57" fillId="0" borderId="197" xfId="0" applyNumberFormat="1" applyFont="1" applyFill="1" applyBorder="1"/>
    <xf numFmtId="3" fontId="59" fillId="0" borderId="71" xfId="0" applyNumberFormat="1" applyFont="1" applyBorder="1"/>
    <xf numFmtId="3" fontId="59" fillId="0" borderId="75" xfId="0" applyNumberFormat="1" applyFont="1" applyBorder="1"/>
    <xf numFmtId="3" fontId="59" fillId="0" borderId="191" xfId="0" applyNumberFormat="1" applyFont="1" applyBorder="1"/>
    <xf numFmtId="3" fontId="52" fillId="0" borderId="139" xfId="0" applyNumberFormat="1" applyFont="1" applyBorder="1"/>
    <xf numFmtId="3" fontId="61" fillId="15" borderId="119" xfId="0" applyNumberFormat="1" applyFont="1" applyFill="1" applyBorder="1" applyAlignment="1">
      <alignment vertical="center" wrapText="1"/>
    </xf>
    <xf numFmtId="3" fontId="61" fillId="15" borderId="99" xfId="0" applyNumberFormat="1" applyFont="1" applyFill="1" applyBorder="1" applyAlignment="1">
      <alignment vertical="center" wrapText="1"/>
    </xf>
    <xf numFmtId="3" fontId="61" fillId="15" borderId="134" xfId="0" applyNumberFormat="1" applyFont="1" applyFill="1" applyBorder="1" applyAlignment="1">
      <alignment vertical="center" wrapText="1"/>
    </xf>
    <xf numFmtId="3" fontId="61" fillId="15" borderId="90" xfId="0" applyNumberFormat="1" applyFont="1" applyFill="1" applyBorder="1" applyAlignment="1">
      <alignment vertical="center" wrapText="1"/>
    </xf>
    <xf numFmtId="3" fontId="59" fillId="0" borderId="121" xfId="0" applyNumberFormat="1" applyFont="1" applyBorder="1"/>
    <xf numFmtId="3" fontId="59" fillId="0" borderId="174" xfId="0" applyNumberFormat="1" applyFont="1" applyBorder="1"/>
    <xf numFmtId="3" fontId="61" fillId="15" borderId="89" xfId="0" applyNumberFormat="1" applyFont="1" applyFill="1" applyBorder="1"/>
    <xf numFmtId="3" fontId="61" fillId="15" borderId="99" xfId="0" applyNumberFormat="1" applyFont="1" applyFill="1" applyBorder="1"/>
    <xf numFmtId="3" fontId="61" fillId="15" borderId="134" xfId="0" applyNumberFormat="1" applyFont="1" applyFill="1" applyBorder="1"/>
    <xf numFmtId="3" fontId="61" fillId="15" borderId="164" xfId="0" applyNumberFormat="1" applyFont="1" applyFill="1" applyBorder="1"/>
    <xf numFmtId="3" fontId="61" fillId="15" borderId="189" xfId="0" applyNumberFormat="1" applyFont="1" applyFill="1" applyBorder="1"/>
    <xf numFmtId="3" fontId="2" fillId="0" borderId="99" xfId="1" applyNumberFormat="1" applyFont="1" applyFill="1" applyBorder="1" applyAlignment="1">
      <alignment horizontal="right"/>
    </xf>
    <xf numFmtId="3" fontId="2" fillId="0" borderId="134" xfId="1" applyNumberFormat="1" applyFont="1" applyFill="1" applyBorder="1" applyAlignment="1">
      <alignment horizontal="right"/>
    </xf>
    <xf numFmtId="3" fontId="80" fillId="0" borderId="5" xfId="0" applyNumberFormat="1" applyFont="1" applyFill="1" applyBorder="1"/>
    <xf numFmtId="3" fontId="70" fillId="0" borderId="79" xfId="3" applyNumberFormat="1" applyFont="1" applyFill="1" applyBorder="1"/>
    <xf numFmtId="0" fontId="57" fillId="0" borderId="167" xfId="0" applyFont="1" applyFill="1" applyBorder="1" applyAlignment="1">
      <alignment horizontal="center" vertical="center"/>
    </xf>
    <xf numFmtId="0" fontId="59" fillId="0" borderId="167" xfId="0" applyFont="1" applyBorder="1" applyAlignment="1">
      <alignment horizontal="center" vertical="center"/>
    </xf>
    <xf numFmtId="0" fontId="59" fillId="0" borderId="104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  <xf numFmtId="0" fontId="61" fillId="0" borderId="105" xfId="0" applyFont="1" applyFill="1" applyBorder="1" applyAlignment="1">
      <alignment horizontal="center"/>
    </xf>
    <xf numFmtId="3" fontId="61" fillId="0" borderId="119" xfId="0" applyNumberFormat="1" applyFont="1" applyFill="1" applyBorder="1"/>
    <xf numFmtId="0" fontId="0" fillId="0" borderId="131" xfId="0" applyBorder="1"/>
    <xf numFmtId="0" fontId="0" fillId="0" borderId="121" xfId="0" applyBorder="1"/>
    <xf numFmtId="3" fontId="57" fillId="0" borderId="191" xfId="0" applyNumberFormat="1" applyFont="1" applyFill="1" applyBorder="1"/>
    <xf numFmtId="0" fontId="61" fillId="0" borderId="99" xfId="0" applyFont="1" applyFill="1" applyBorder="1" applyAlignment="1"/>
    <xf numFmtId="0" fontId="61" fillId="0" borderId="134" xfId="0" applyFont="1" applyFill="1" applyBorder="1" applyAlignment="1"/>
    <xf numFmtId="0" fontId="61" fillId="0" borderId="189" xfId="0" applyFont="1" applyFill="1" applyBorder="1" applyAlignment="1"/>
    <xf numFmtId="3" fontId="53" fillId="0" borderId="200" xfId="1" applyNumberFormat="1" applyFont="1" applyFill="1" applyBorder="1"/>
    <xf numFmtId="3" fontId="53" fillId="0" borderId="7" xfId="1" applyNumberFormat="1" applyFont="1" applyFill="1" applyBorder="1"/>
    <xf numFmtId="0" fontId="51" fillId="0" borderId="41" xfId="0" applyFont="1" applyFill="1" applyBorder="1" applyAlignment="1">
      <alignment horizontal="center" wrapText="1"/>
    </xf>
    <xf numFmtId="0" fontId="51" fillId="0" borderId="0" xfId="1" applyFont="1" applyFill="1" applyBorder="1" applyAlignment="1">
      <alignment horizontal="center"/>
    </xf>
    <xf numFmtId="3" fontId="47" fillId="0" borderId="105" xfId="1" applyNumberFormat="1" applyFont="1" applyFill="1" applyBorder="1" applyAlignment="1">
      <alignment horizontal="center"/>
    </xf>
    <xf numFmtId="3" fontId="47" fillId="0" borderId="137" xfId="1" applyNumberFormat="1" applyFont="1" applyFill="1" applyBorder="1" applyAlignment="1">
      <alignment horizontal="center"/>
    </xf>
    <xf numFmtId="3" fontId="47" fillId="0" borderId="96" xfId="1" applyNumberFormat="1" applyFont="1" applyFill="1" applyBorder="1" applyAlignment="1">
      <alignment horizontal="center"/>
    </xf>
    <xf numFmtId="3" fontId="47" fillId="0" borderId="143" xfId="1" applyNumberFormat="1" applyFont="1" applyFill="1" applyBorder="1" applyAlignment="1">
      <alignment horizontal="center"/>
    </xf>
    <xf numFmtId="3" fontId="47" fillId="0" borderId="48" xfId="1" applyNumberFormat="1" applyFont="1" applyFill="1" applyBorder="1" applyAlignment="1">
      <alignment horizontal="center"/>
    </xf>
    <xf numFmtId="3" fontId="47" fillId="0" borderId="144" xfId="1" applyNumberFormat="1" applyFont="1" applyFill="1" applyBorder="1" applyAlignment="1">
      <alignment horizontal="center"/>
    </xf>
    <xf numFmtId="0" fontId="14" fillId="0" borderId="105" xfId="1" applyFont="1" applyFill="1" applyBorder="1" applyAlignment="1">
      <alignment horizontal="left" vertical="center"/>
    </xf>
    <xf numFmtId="0" fontId="14" fillId="0" borderId="96" xfId="1" applyFont="1" applyFill="1" applyBorder="1" applyAlignment="1">
      <alignment horizontal="left" vertical="center"/>
    </xf>
    <xf numFmtId="0" fontId="14" fillId="0" borderId="106" xfId="1" applyFont="1" applyFill="1" applyBorder="1" applyAlignment="1">
      <alignment horizontal="left" vertical="center"/>
    </xf>
    <xf numFmtId="0" fontId="14" fillId="0" borderId="91" xfId="1" applyFont="1" applyFill="1" applyBorder="1" applyAlignment="1">
      <alignment horizontal="left" vertical="center"/>
    </xf>
    <xf numFmtId="3" fontId="47" fillId="0" borderId="32" xfId="1" applyNumberFormat="1" applyFont="1" applyFill="1" applyBorder="1" applyAlignment="1">
      <alignment horizontal="center" wrapText="1"/>
    </xf>
    <xf numFmtId="3" fontId="47" fillId="0" borderId="80" xfId="1" applyNumberFormat="1" applyFont="1" applyFill="1" applyBorder="1" applyAlignment="1">
      <alignment horizontal="center" wrapText="1"/>
    </xf>
    <xf numFmtId="3" fontId="47" fillId="0" borderId="35" xfId="1" applyNumberFormat="1" applyFont="1" applyFill="1" applyBorder="1" applyAlignment="1">
      <alignment horizontal="center" wrapText="1"/>
    </xf>
    <xf numFmtId="3" fontId="47" fillId="0" borderId="95" xfId="1" applyNumberFormat="1" applyFont="1" applyFill="1" applyBorder="1" applyAlignment="1">
      <alignment horizontal="center" wrapText="1"/>
    </xf>
    <xf numFmtId="3" fontId="47" fillId="0" borderId="48" xfId="1" applyNumberFormat="1" applyFont="1" applyFill="1" applyBorder="1" applyAlignment="1">
      <alignment horizontal="center" wrapText="1"/>
    </xf>
    <xf numFmtId="3" fontId="47" fillId="0" borderId="9" xfId="1" applyNumberFormat="1" applyFont="1" applyFill="1" applyBorder="1" applyAlignment="1">
      <alignment horizontal="center" wrapText="1"/>
    </xf>
    <xf numFmtId="3" fontId="47" fillId="0" borderId="80" xfId="1" applyNumberFormat="1" applyFont="1" applyFill="1" applyBorder="1" applyAlignment="1">
      <alignment horizontal="center"/>
    </xf>
    <xf numFmtId="3" fontId="47" fillId="0" borderId="35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3" fontId="14" fillId="0" borderId="100" xfId="1" applyNumberFormat="1" applyFont="1" applyBorder="1" applyAlignment="1">
      <alignment horizontal="center" vertical="center"/>
    </xf>
    <xf numFmtId="3" fontId="14" fillId="0" borderId="90" xfId="1" applyNumberFormat="1" applyFont="1" applyBorder="1" applyAlignment="1">
      <alignment horizontal="center" vertical="center"/>
    </xf>
    <xf numFmtId="3" fontId="34" fillId="0" borderId="103" xfId="1" applyNumberFormat="1" applyFont="1" applyBorder="1" applyAlignment="1">
      <alignment horizontal="left"/>
    </xf>
    <xf numFmtId="0" fontId="44" fillId="0" borderId="130" xfId="2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7" fillId="0" borderId="136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37" xfId="1" applyNumberFormat="1" applyFont="1" applyBorder="1" applyAlignment="1">
      <alignment horizontal="center"/>
    </xf>
    <xf numFmtId="3" fontId="14" fillId="0" borderId="135" xfId="1" applyNumberFormat="1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1" fillId="0" borderId="135" xfId="0" applyNumberFormat="1" applyFont="1" applyFill="1" applyBorder="1" applyAlignment="1">
      <alignment horizontal="center"/>
    </xf>
    <xf numFmtId="0" fontId="57" fillId="0" borderId="74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102" xfId="0" applyFont="1" applyFill="1" applyBorder="1" applyAlignment="1">
      <alignment horizontal="center" vertical="center"/>
    </xf>
    <xf numFmtId="0" fontId="61" fillId="0" borderId="99" xfId="0" applyFont="1" applyFill="1" applyBorder="1" applyAlignment="1">
      <alignment horizontal="center"/>
    </xf>
    <xf numFmtId="0" fontId="61" fillId="0" borderId="189" xfId="0" applyFont="1" applyFill="1" applyBorder="1" applyAlignment="1">
      <alignment horizontal="center"/>
    </xf>
    <xf numFmtId="0" fontId="59" fillId="0" borderId="74" xfId="0" applyFont="1" applyBorder="1" applyAlignment="1">
      <alignment horizontal="left" vertical="center"/>
    </xf>
    <xf numFmtId="0" fontId="59" fillId="0" borderId="81" xfId="0" applyFont="1" applyBorder="1" applyAlignment="1">
      <alignment horizontal="left" vertical="center"/>
    </xf>
    <xf numFmtId="0" fontId="59" fillId="0" borderId="75" xfId="0" applyFont="1" applyBorder="1" applyAlignment="1">
      <alignment horizontal="left" vertical="center"/>
    </xf>
    <xf numFmtId="0" fontId="59" fillId="0" borderId="129" xfId="0" applyFont="1" applyBorder="1" applyAlignment="1">
      <alignment horizontal="left" vertical="center"/>
    </xf>
    <xf numFmtId="3" fontId="63" fillId="0" borderId="138" xfId="0" applyNumberFormat="1" applyFont="1" applyBorder="1" applyAlignment="1">
      <alignment horizontal="center"/>
    </xf>
    <xf numFmtId="3" fontId="63" fillId="0" borderId="88" xfId="0" applyNumberFormat="1" applyFont="1" applyBorder="1" applyAlignment="1">
      <alignment horizontal="center"/>
    </xf>
    <xf numFmtId="3" fontId="63" fillId="0" borderId="119" xfId="0" applyNumberFormat="1" applyFont="1" applyBorder="1" applyAlignment="1">
      <alignment horizontal="center"/>
    </xf>
    <xf numFmtId="3" fontId="63" fillId="0" borderId="136" xfId="0" applyNumberFormat="1" applyFont="1" applyBorder="1" applyAlignment="1">
      <alignment horizontal="center"/>
    </xf>
    <xf numFmtId="3" fontId="63" fillId="0" borderId="90" xfId="0" applyNumberFormat="1" applyFont="1" applyBorder="1" applyAlignment="1">
      <alignment horizontal="center"/>
    </xf>
    <xf numFmtId="0" fontId="63" fillId="0" borderId="105" xfId="0" applyFont="1" applyBorder="1" applyAlignment="1">
      <alignment horizontal="center" vertical="center"/>
    </xf>
    <xf numFmtId="0" fontId="63" fillId="0" borderId="96" xfId="0" applyFont="1" applyBorder="1" applyAlignment="1">
      <alignment horizontal="center" vertical="center"/>
    </xf>
    <xf numFmtId="0" fontId="63" fillId="0" borderId="106" xfId="0" applyFont="1" applyBorder="1" applyAlignment="1">
      <alignment horizontal="center" vertical="center"/>
    </xf>
    <xf numFmtId="0" fontId="63" fillId="0" borderId="91" xfId="0" applyFont="1" applyBorder="1" applyAlignment="1">
      <alignment horizontal="center" vertical="center"/>
    </xf>
    <xf numFmtId="0" fontId="59" fillId="0" borderId="139" xfId="0" applyFont="1" applyBorder="1" applyAlignment="1">
      <alignment horizontal="left" vertical="center"/>
    </xf>
    <xf numFmtId="0" fontId="59" fillId="0" borderId="149" xfId="0" applyFont="1" applyBorder="1" applyAlignment="1">
      <alignment horizontal="left" vertical="center"/>
    </xf>
    <xf numFmtId="0" fontId="59" fillId="0" borderId="104" xfId="0" applyFont="1" applyBorder="1" applyAlignment="1">
      <alignment horizontal="center" vertical="center"/>
    </xf>
    <xf numFmtId="0" fontId="59" fillId="0" borderId="102" xfId="0" applyFont="1" applyBorder="1" applyAlignment="1">
      <alignment horizontal="center" vertical="center"/>
    </xf>
    <xf numFmtId="0" fontId="59" fillId="0" borderId="167" xfId="0" applyFont="1" applyBorder="1" applyAlignment="1">
      <alignment horizontal="center" vertical="center"/>
    </xf>
    <xf numFmtId="3" fontId="61" fillId="0" borderId="119" xfId="0" applyNumberFormat="1" applyFont="1" applyBorder="1" applyAlignment="1">
      <alignment horizontal="center" vertical="center" wrapText="1"/>
    </xf>
    <xf numFmtId="3" fontId="61" fillId="0" borderId="136" xfId="0" applyNumberFormat="1" applyFont="1" applyBorder="1" applyAlignment="1">
      <alignment horizontal="center" vertical="center" wrapText="1"/>
    </xf>
    <xf numFmtId="3" fontId="61" fillId="0" borderId="90" xfId="0" applyNumberFormat="1" applyFont="1" applyBorder="1" applyAlignment="1">
      <alignment horizontal="center" vertical="center" wrapText="1"/>
    </xf>
    <xf numFmtId="0" fontId="59" fillId="0" borderId="102" xfId="0" applyFont="1" applyBorder="1" applyAlignment="1">
      <alignment horizontal="left" vertical="center"/>
    </xf>
    <xf numFmtId="0" fontId="59" fillId="0" borderId="172" xfId="0" applyFont="1" applyBorder="1" applyAlignment="1">
      <alignment horizontal="left" vertical="center"/>
    </xf>
    <xf numFmtId="0" fontId="61" fillId="15" borderId="99" xfId="0" applyFont="1" applyFill="1" applyBorder="1" applyAlignment="1">
      <alignment horizontal="left"/>
    </xf>
    <xf numFmtId="0" fontId="61" fillId="15" borderId="100" xfId="0" applyFont="1" applyFill="1" applyBorder="1" applyAlignment="1">
      <alignment horizontal="left"/>
    </xf>
    <xf numFmtId="0" fontId="59" fillId="0" borderId="74" xfId="0" applyFont="1" applyBorder="1" applyAlignment="1">
      <alignment horizontal="center" vertical="center"/>
    </xf>
    <xf numFmtId="3" fontId="56" fillId="0" borderId="135" xfId="0" applyNumberFormat="1" applyFont="1" applyBorder="1" applyAlignment="1">
      <alignment horizontal="center"/>
    </xf>
    <xf numFmtId="0" fontId="61" fillId="15" borderId="119" xfId="0" applyFont="1" applyFill="1" applyBorder="1" applyAlignment="1">
      <alignment horizontal="left"/>
    </xf>
    <xf numFmtId="0" fontId="61" fillId="15" borderId="90" xfId="0" applyFont="1" applyFill="1" applyBorder="1" applyAlignment="1">
      <alignment horizontal="left"/>
    </xf>
    <xf numFmtId="0" fontId="61" fillId="0" borderId="138" xfId="0" applyFont="1" applyFill="1" applyBorder="1" applyAlignment="1">
      <alignment horizontal="center" vertical="center" wrapText="1"/>
    </xf>
    <xf numFmtId="0" fontId="61" fillId="0" borderId="87" xfId="0" applyFont="1" applyFill="1" applyBorder="1" applyAlignment="1">
      <alignment horizontal="center" vertical="center" wrapText="1"/>
    </xf>
    <xf numFmtId="0" fontId="61" fillId="0" borderId="88" xfId="0" applyFont="1" applyFill="1" applyBorder="1" applyAlignment="1">
      <alignment horizontal="center" vertical="center" wrapText="1"/>
    </xf>
    <xf numFmtId="0" fontId="61" fillId="0" borderId="105" xfId="0" applyFont="1" applyFill="1" applyBorder="1" applyAlignment="1">
      <alignment horizontal="center" vertical="center"/>
    </xf>
    <xf numFmtId="0" fontId="61" fillId="0" borderId="137" xfId="0" applyFont="1" applyFill="1" applyBorder="1" applyAlignment="1">
      <alignment horizontal="center" vertical="center"/>
    </xf>
    <xf numFmtId="0" fontId="61" fillId="0" borderId="196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106" xfId="0" applyFont="1" applyFill="1" applyBorder="1" applyAlignment="1">
      <alignment horizontal="center" vertical="center"/>
    </xf>
    <xf numFmtId="0" fontId="61" fillId="0" borderId="135" xfId="0" applyFont="1" applyFill="1" applyBorder="1" applyAlignment="1">
      <alignment horizontal="center" vertical="center"/>
    </xf>
    <xf numFmtId="0" fontId="61" fillId="0" borderId="119" xfId="0" applyFont="1" applyFill="1" applyBorder="1" applyAlignment="1">
      <alignment horizontal="center" vertical="center" wrapText="1"/>
    </xf>
    <xf numFmtId="0" fontId="61" fillId="0" borderId="136" xfId="0" applyFont="1" applyFill="1" applyBorder="1" applyAlignment="1">
      <alignment horizontal="center" vertical="center" wrapText="1"/>
    </xf>
    <xf numFmtId="0" fontId="61" fillId="0" borderId="90" xfId="0" applyFont="1" applyFill="1" applyBorder="1" applyAlignment="1">
      <alignment horizontal="center" vertical="center" wrapText="1"/>
    </xf>
    <xf numFmtId="0" fontId="77" fillId="0" borderId="119" xfId="5" applyFont="1" applyFill="1" applyBorder="1" applyAlignment="1">
      <alignment horizontal="center" vertical="center" wrapText="1"/>
    </xf>
    <xf numFmtId="0" fontId="77" fillId="0" borderId="164" xfId="5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31" fillId="0" borderId="68" xfId="5" applyFont="1" applyFill="1" applyBorder="1" applyAlignment="1">
      <alignment horizontal="center" vertical="center" wrapText="1"/>
    </xf>
    <xf numFmtId="0" fontId="31" fillId="0" borderId="79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70" fillId="0" borderId="68" xfId="5" applyFont="1" applyFill="1" applyBorder="1" applyAlignment="1">
      <alignment horizontal="center" vertical="center"/>
    </xf>
    <xf numFmtId="0" fontId="70" fillId="0" borderId="77" xfId="5" applyFont="1" applyFill="1" applyBorder="1" applyAlignment="1">
      <alignment horizontal="center" vertical="center"/>
    </xf>
    <xf numFmtId="0" fontId="70" fillId="0" borderId="68" xfId="5" applyFont="1" applyFill="1" applyBorder="1" applyAlignment="1">
      <alignment horizontal="center" vertical="center" wrapText="1"/>
    </xf>
    <xf numFmtId="0" fontId="70" fillId="0" borderId="77" xfId="5" applyFont="1" applyFill="1" applyBorder="1" applyAlignment="1">
      <alignment horizontal="center" vertical="center" wrapText="1"/>
    </xf>
    <xf numFmtId="49" fontId="21" fillId="0" borderId="81" xfId="5" applyNumberFormat="1" applyFont="1" applyFill="1" applyBorder="1" applyAlignment="1">
      <alignment horizontal="center" vertical="center" wrapText="1"/>
    </xf>
    <xf numFmtId="49" fontId="21" fillId="0" borderId="186" xfId="5" applyNumberFormat="1" applyFont="1" applyFill="1" applyBorder="1" applyAlignment="1">
      <alignment horizontal="center" vertical="center" wrapText="1"/>
    </xf>
    <xf numFmtId="49" fontId="21" fillId="0" borderId="149" xfId="5" applyNumberFormat="1" applyFont="1" applyFill="1" applyBorder="1" applyAlignment="1">
      <alignment horizontal="center" vertical="center" wrapText="1"/>
    </xf>
    <xf numFmtId="0" fontId="68" fillId="0" borderId="105" xfId="3" applyFont="1" applyFill="1" applyBorder="1" applyAlignment="1">
      <alignment horizontal="center" vertical="center" wrapText="1"/>
    </xf>
    <xf numFmtId="0" fontId="68" fillId="0" borderId="137" xfId="3" applyFont="1" applyFill="1" applyBorder="1" applyAlignment="1">
      <alignment horizontal="center" vertical="center" wrapText="1"/>
    </xf>
    <xf numFmtId="0" fontId="14" fillId="0" borderId="165" xfId="4" applyFont="1" applyFill="1" applyBorder="1" applyAlignment="1">
      <alignment horizontal="center"/>
    </xf>
    <xf numFmtId="0" fontId="14" fillId="0" borderId="187" xfId="4" applyFont="1" applyFill="1" applyBorder="1" applyAlignment="1">
      <alignment horizontal="center"/>
    </xf>
    <xf numFmtId="0" fontId="14" fillId="0" borderId="67" xfId="4" applyFont="1" applyFill="1" applyBorder="1" applyAlignment="1">
      <alignment horizontal="center"/>
    </xf>
    <xf numFmtId="49" fontId="31" fillId="0" borderId="166" xfId="3" applyNumberFormat="1" applyFont="1" applyFill="1" applyBorder="1" applyAlignment="1">
      <alignment horizontal="center" textRotation="90" wrapText="1"/>
    </xf>
    <xf numFmtId="49" fontId="31" fillId="0" borderId="167" xfId="3" applyNumberFormat="1" applyFont="1" applyFill="1" applyBorder="1" applyAlignment="1">
      <alignment horizontal="center" textRotation="90" wrapText="1"/>
    </xf>
    <xf numFmtId="49" fontId="31" fillId="0" borderId="184" xfId="3" applyNumberFormat="1" applyFont="1" applyFill="1" applyBorder="1" applyAlignment="1">
      <alignment horizontal="center" textRotation="90" wrapText="1"/>
    </xf>
    <xf numFmtId="0" fontId="31" fillId="0" borderId="192" xfId="3" applyFont="1" applyFill="1" applyBorder="1" applyAlignment="1">
      <alignment horizontal="center" vertical="center" wrapText="1"/>
    </xf>
    <xf numFmtId="0" fontId="31" fillId="0" borderId="79" xfId="3" applyFont="1" applyFill="1" applyBorder="1" applyAlignment="1">
      <alignment horizontal="center" vertical="center" wrapText="1"/>
    </xf>
    <xf numFmtId="0" fontId="31" fillId="0" borderId="77" xfId="3" applyFont="1" applyFill="1" applyBorder="1" applyAlignment="1">
      <alignment horizontal="center" vertical="center" wrapText="1"/>
    </xf>
    <xf numFmtId="0" fontId="31" fillId="0" borderId="128" xfId="3" applyFont="1" applyFill="1" applyBorder="1" applyAlignment="1">
      <alignment horizontal="center" vertical="center"/>
    </xf>
    <xf numFmtId="0" fontId="31" fillId="0" borderId="194" xfId="3" applyFont="1" applyFill="1" applyBorder="1" applyAlignment="1">
      <alignment horizontal="center" vertical="center"/>
    </xf>
    <xf numFmtId="0" fontId="31" fillId="0" borderId="62" xfId="3" applyFont="1" applyFill="1" applyBorder="1" applyAlignment="1">
      <alignment horizontal="center" vertical="center"/>
    </xf>
    <xf numFmtId="0" fontId="31" fillId="0" borderId="195" xfId="3" applyFont="1" applyFill="1" applyBorder="1" applyAlignment="1">
      <alignment horizontal="center" vertical="center" wrapText="1"/>
    </xf>
    <xf numFmtId="0" fontId="31" fillId="0" borderId="175" xfId="3" applyFont="1" applyFill="1" applyBorder="1" applyAlignment="1">
      <alignment horizontal="center" vertical="center" wrapText="1"/>
    </xf>
    <xf numFmtId="0" fontId="31" fillId="0" borderId="185" xfId="3" applyFont="1" applyFill="1" applyBorder="1" applyAlignment="1">
      <alignment horizontal="center" vertical="center" wrapText="1"/>
    </xf>
    <xf numFmtId="49" fontId="69" fillId="0" borderId="105" xfId="5" applyNumberFormat="1" applyFont="1" applyFill="1" applyBorder="1" applyAlignment="1">
      <alignment horizontal="center" vertical="center" wrapText="1"/>
    </xf>
    <xf numFmtId="49" fontId="69" fillId="0" borderId="137" xfId="5" applyNumberFormat="1" applyFont="1" applyFill="1" applyBorder="1" applyAlignment="1">
      <alignment horizontal="center" vertical="center" wrapText="1"/>
    </xf>
    <xf numFmtId="49" fontId="69" fillId="0" borderId="96" xfId="5" applyNumberFormat="1" applyFont="1" applyFill="1" applyBorder="1" applyAlignment="1">
      <alignment horizontal="center" vertical="center" wrapText="1"/>
    </xf>
    <xf numFmtId="49" fontId="69" fillId="0" borderId="106" xfId="5" applyNumberFormat="1" applyFont="1" applyFill="1" applyBorder="1" applyAlignment="1">
      <alignment horizontal="center" vertical="center" wrapText="1"/>
    </xf>
    <xf numFmtId="49" fontId="69" fillId="0" borderId="135" xfId="5" applyNumberFormat="1" applyFont="1" applyFill="1" applyBorder="1" applyAlignment="1">
      <alignment horizontal="center" vertical="center" wrapText="1"/>
    </xf>
    <xf numFmtId="49" fontId="69" fillId="0" borderId="91" xfId="5" applyNumberFormat="1" applyFont="1" applyFill="1" applyBorder="1" applyAlignment="1">
      <alignment horizontal="center" vertical="center" wrapText="1"/>
    </xf>
    <xf numFmtId="0" fontId="31" fillId="0" borderId="81" xfId="3" applyFont="1" applyFill="1" applyBorder="1" applyAlignment="1">
      <alignment horizontal="center" vertical="center"/>
    </xf>
    <xf numFmtId="0" fontId="31" fillId="0" borderId="186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81" xfId="5" applyFont="1" applyFill="1" applyBorder="1" applyAlignment="1">
      <alignment horizontal="center"/>
    </xf>
    <xf numFmtId="0" fontId="31" fillId="0" borderId="186" xfId="5" applyFont="1" applyFill="1" applyBorder="1" applyAlignment="1">
      <alignment horizontal="center"/>
    </xf>
    <xf numFmtId="0" fontId="31" fillId="0" borderId="65" xfId="5" applyFont="1" applyFill="1" applyBorder="1" applyAlignment="1">
      <alignment horizontal="center"/>
    </xf>
    <xf numFmtId="0" fontId="31" fillId="0" borderId="68" xfId="3" applyFont="1" applyFill="1" applyBorder="1" applyAlignment="1">
      <alignment horizontal="center" vertical="center"/>
    </xf>
    <xf numFmtId="0" fontId="31" fillId="0" borderId="79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2" fontId="31" fillId="0" borderId="79" xfId="5" applyNumberFormat="1" applyFont="1" applyFill="1" applyBorder="1" applyAlignment="1">
      <alignment horizontal="center" vertical="center" wrapText="1"/>
    </xf>
    <xf numFmtId="2" fontId="31" fillId="0" borderId="77" xfId="5" applyNumberFormat="1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Schv&#225;len&#253;%20rozpo&#269;et%202019/tabu&#318;ky%20%20podrobn&#233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20/Schv&#225;len&#253;%20rozpo&#269;et%202020%20-%20november/tabu&#318;ky%20%20podrobn&#233;%20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H5">
            <v>66603.259999999995</v>
          </cell>
          <cell r="I5">
            <v>0</v>
          </cell>
          <cell r="J5">
            <v>0</v>
          </cell>
        </row>
        <row r="15">
          <cell r="H15">
            <v>33301.229999999996</v>
          </cell>
          <cell r="I15">
            <v>0</v>
          </cell>
          <cell r="J15">
            <v>0</v>
          </cell>
        </row>
        <row r="26">
          <cell r="H26">
            <v>45254.14</v>
          </cell>
          <cell r="I26">
            <v>0</v>
          </cell>
          <cell r="J26">
            <v>0</v>
          </cell>
        </row>
        <row r="31">
          <cell r="H31">
            <v>2500.8999999999996</v>
          </cell>
          <cell r="I31">
            <v>0</v>
          </cell>
          <cell r="J31">
            <v>0</v>
          </cell>
        </row>
        <row r="38">
          <cell r="H38">
            <v>11465.310000000001</v>
          </cell>
          <cell r="I38">
            <v>0</v>
          </cell>
          <cell r="J38">
            <v>0</v>
          </cell>
        </row>
        <row r="51">
          <cell r="H51">
            <v>6420</v>
          </cell>
          <cell r="I51">
            <v>0</v>
          </cell>
          <cell r="J51">
            <v>0</v>
          </cell>
        </row>
        <row r="55">
          <cell r="H55">
            <v>1619.9499999999998</v>
          </cell>
          <cell r="I55">
            <v>122698.12</v>
          </cell>
          <cell r="J55">
            <v>0</v>
          </cell>
        </row>
        <row r="66">
          <cell r="H66">
            <v>62791.450000000004</v>
          </cell>
          <cell r="I66">
            <v>0</v>
          </cell>
          <cell r="J66">
            <v>0</v>
          </cell>
        </row>
        <row r="73">
          <cell r="H73">
            <v>4000</v>
          </cell>
          <cell r="I73">
            <v>0</v>
          </cell>
          <cell r="J73">
            <v>0</v>
          </cell>
        </row>
        <row r="77">
          <cell r="H77">
            <v>6706.8700000000008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</sheetData>
      <sheetData sheetId="1" refreshError="1">
        <row r="5">
          <cell r="H5">
            <v>174.32</v>
          </cell>
          <cell r="I5">
            <v>0</v>
          </cell>
          <cell r="J5">
            <v>0</v>
          </cell>
        </row>
        <row r="7">
          <cell r="H7">
            <v>5374.42</v>
          </cell>
          <cell r="I7">
            <v>0</v>
          </cell>
          <cell r="J7">
            <v>0</v>
          </cell>
        </row>
        <row r="12">
          <cell r="H12">
            <v>28450.58</v>
          </cell>
          <cell r="I12">
            <v>0</v>
          </cell>
          <cell r="J12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3000</v>
          </cell>
          <cell r="I29">
            <v>0</v>
          </cell>
          <cell r="J29">
            <v>0</v>
          </cell>
        </row>
        <row r="32">
          <cell r="H32">
            <v>10277.939999999999</v>
          </cell>
          <cell r="I32">
            <v>0</v>
          </cell>
          <cell r="J32">
            <v>0</v>
          </cell>
        </row>
        <row r="46">
          <cell r="H46">
            <v>8976.119999999999</v>
          </cell>
          <cell r="I46">
            <v>0</v>
          </cell>
          <cell r="J46">
            <v>0</v>
          </cell>
        </row>
        <row r="51">
          <cell r="H51">
            <v>3997.79</v>
          </cell>
          <cell r="I51">
            <v>0</v>
          </cell>
          <cell r="J51">
            <v>0</v>
          </cell>
        </row>
      </sheetData>
      <sheetData sheetId="2" refreshError="1">
        <row r="4">
          <cell r="H4">
            <v>56476.99</v>
          </cell>
          <cell r="I4">
            <v>26985.919999999998</v>
          </cell>
          <cell r="J4">
            <v>0</v>
          </cell>
        </row>
        <row r="18">
          <cell r="H18">
            <v>5028.0999999999995</v>
          </cell>
          <cell r="I18">
            <v>0</v>
          </cell>
          <cell r="J18">
            <v>0</v>
          </cell>
        </row>
        <row r="24">
          <cell r="H24">
            <v>889.87000000000012</v>
          </cell>
          <cell r="I24">
            <v>0</v>
          </cell>
          <cell r="J24">
            <v>0</v>
          </cell>
        </row>
        <row r="29">
          <cell r="H29">
            <v>1067.68</v>
          </cell>
          <cell r="I29">
            <v>0</v>
          </cell>
          <cell r="J29">
            <v>0</v>
          </cell>
        </row>
        <row r="32">
          <cell r="H32">
            <v>163316.50000000006</v>
          </cell>
          <cell r="I32">
            <v>387</v>
          </cell>
          <cell r="J32">
            <v>0</v>
          </cell>
        </row>
        <row r="80">
          <cell r="H80">
            <v>8219</v>
          </cell>
          <cell r="I80">
            <v>4</v>
          </cell>
          <cell r="J80">
            <v>0</v>
          </cell>
        </row>
        <row r="84">
          <cell r="H84">
            <v>4281.7</v>
          </cell>
          <cell r="I84">
            <v>0</v>
          </cell>
          <cell r="J84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</sheetData>
      <sheetData sheetId="3" refreshError="1">
        <row r="4">
          <cell r="H4">
            <v>24710.9</v>
          </cell>
          <cell r="I4">
            <v>0</v>
          </cell>
          <cell r="J4">
            <v>0</v>
          </cell>
        </row>
        <row r="17">
          <cell r="H17">
            <v>20748.82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</sheetData>
      <sheetData sheetId="4" refreshError="1">
        <row r="5">
          <cell r="H5">
            <v>458885.63999999978</v>
          </cell>
          <cell r="I5">
            <v>0</v>
          </cell>
          <cell r="J5">
            <v>14127.23</v>
          </cell>
        </row>
        <row r="55">
          <cell r="H55">
            <v>86528.76</v>
          </cell>
          <cell r="I55">
            <v>16705.919999999998</v>
          </cell>
          <cell r="J55">
            <v>0</v>
          </cell>
        </row>
        <row r="75">
          <cell r="H75">
            <v>45720.94</v>
          </cell>
          <cell r="I75">
            <v>0</v>
          </cell>
          <cell r="J75">
            <v>0</v>
          </cell>
        </row>
        <row r="78">
          <cell r="H78">
            <v>48834.889999999992</v>
          </cell>
          <cell r="I78">
            <v>0</v>
          </cell>
          <cell r="J78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8">
          <cell r="H88">
            <v>4175.16</v>
          </cell>
          <cell r="I88">
            <v>886.68</v>
          </cell>
          <cell r="J88">
            <v>0</v>
          </cell>
        </row>
        <row r="104">
          <cell r="H104">
            <v>1188</v>
          </cell>
          <cell r="I104">
            <v>252111.37</v>
          </cell>
          <cell r="J104">
            <v>0</v>
          </cell>
        </row>
        <row r="111">
          <cell r="H111">
            <v>56144.74</v>
          </cell>
          <cell r="I111">
            <v>0</v>
          </cell>
          <cell r="J111">
            <v>0</v>
          </cell>
        </row>
        <row r="114">
          <cell r="H114">
            <v>110495.67</v>
          </cell>
          <cell r="I114">
            <v>0</v>
          </cell>
          <cell r="J114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3">
          <cell r="H123">
            <v>7000</v>
          </cell>
          <cell r="I123">
            <v>0</v>
          </cell>
          <cell r="J123">
            <v>0</v>
          </cell>
        </row>
      </sheetData>
      <sheetData sheetId="5" refreshError="1">
        <row r="5">
          <cell r="H5">
            <v>2959.68</v>
          </cell>
          <cell r="I5">
            <v>0</v>
          </cell>
          <cell r="J5">
            <v>0</v>
          </cell>
        </row>
        <row r="10">
          <cell r="H10">
            <v>515270.39</v>
          </cell>
          <cell r="I10">
            <v>8924.6299999999992</v>
          </cell>
          <cell r="J10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0">
          <cell r="H30">
            <v>105011.51</v>
          </cell>
          <cell r="I30">
            <v>0</v>
          </cell>
          <cell r="J3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>
            <v>159969.53</v>
          </cell>
          <cell r="J7">
            <v>0</v>
          </cell>
        </row>
        <row r="15">
          <cell r="H15">
            <v>75086.039999999994</v>
          </cell>
          <cell r="I15">
            <v>0</v>
          </cell>
          <cell r="J15">
            <v>0</v>
          </cell>
        </row>
        <row r="17">
          <cell r="H17">
            <v>199724.64</v>
          </cell>
          <cell r="I17">
            <v>0</v>
          </cell>
          <cell r="J17">
            <v>0</v>
          </cell>
        </row>
        <row r="19">
          <cell r="H19">
            <v>68678.720000000001</v>
          </cell>
          <cell r="I19">
            <v>0</v>
          </cell>
          <cell r="J19">
            <v>0</v>
          </cell>
        </row>
        <row r="25">
          <cell r="H25">
            <v>30148.2</v>
          </cell>
          <cell r="I25">
            <v>0</v>
          </cell>
          <cell r="J25">
            <v>0</v>
          </cell>
        </row>
        <row r="27">
          <cell r="H27">
            <v>3016.95</v>
          </cell>
          <cell r="I27">
            <v>0</v>
          </cell>
          <cell r="J27">
            <v>0</v>
          </cell>
        </row>
        <row r="30">
          <cell r="H30">
            <v>0</v>
          </cell>
          <cell r="I30">
            <v>1897.86</v>
          </cell>
          <cell r="J30">
            <v>0</v>
          </cell>
        </row>
        <row r="32">
          <cell r="H32">
            <v>39115.480000000003</v>
          </cell>
          <cell r="I32">
            <v>20000</v>
          </cell>
          <cell r="J32">
            <v>0</v>
          </cell>
        </row>
        <row r="35">
          <cell r="H35">
            <v>0</v>
          </cell>
          <cell r="I35">
            <v>10000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</sheetData>
      <sheetData sheetId="7" refreshError="1">
        <row r="4">
          <cell r="H4">
            <v>74226</v>
          </cell>
          <cell r="I4">
            <v>0</v>
          </cell>
          <cell r="J4">
            <v>0</v>
          </cell>
        </row>
        <row r="7">
          <cell r="H7">
            <v>5000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2735.57</v>
          </cell>
          <cell r="I4">
            <v>0</v>
          </cell>
          <cell r="J4">
            <v>0</v>
          </cell>
        </row>
        <row r="19">
          <cell r="H19">
            <v>160305</v>
          </cell>
        </row>
        <row r="20">
          <cell r="H20">
            <v>306516</v>
          </cell>
        </row>
        <row r="21">
          <cell r="H21">
            <v>373292</v>
          </cell>
        </row>
        <row r="23">
          <cell r="H23">
            <v>204658</v>
          </cell>
          <cell r="I23">
            <v>49950.7</v>
          </cell>
        </row>
        <row r="24">
          <cell r="H24">
            <v>210514</v>
          </cell>
          <cell r="I24">
            <v>2150</v>
          </cell>
        </row>
        <row r="25">
          <cell r="H25">
            <v>209041</v>
          </cell>
        </row>
        <row r="26">
          <cell r="H26">
            <v>40350</v>
          </cell>
        </row>
        <row r="28">
          <cell r="H28">
            <v>385658</v>
          </cell>
          <cell r="I28">
            <v>13227</v>
          </cell>
          <cell r="J28">
            <v>0</v>
          </cell>
        </row>
        <row r="31">
          <cell r="H31">
            <v>665775</v>
          </cell>
          <cell r="I31">
            <v>155908.87999999998</v>
          </cell>
          <cell r="J31">
            <v>0</v>
          </cell>
        </row>
        <row r="35">
          <cell r="H35">
            <v>1135704</v>
          </cell>
          <cell r="I35">
            <v>0</v>
          </cell>
          <cell r="J35">
            <v>0</v>
          </cell>
        </row>
        <row r="40">
          <cell r="H40">
            <v>762938.1</v>
          </cell>
          <cell r="I40">
            <v>7000</v>
          </cell>
          <cell r="J40">
            <v>0</v>
          </cell>
        </row>
        <row r="43">
          <cell r="H43">
            <v>784249</v>
          </cell>
          <cell r="I43">
            <v>22995.94</v>
          </cell>
          <cell r="J43">
            <v>0</v>
          </cell>
        </row>
        <row r="46">
          <cell r="H46">
            <v>437491</v>
          </cell>
          <cell r="I46">
            <v>13978.87</v>
          </cell>
          <cell r="J46">
            <v>0</v>
          </cell>
        </row>
        <row r="50">
          <cell r="H50">
            <v>448600</v>
          </cell>
        </row>
        <row r="51">
          <cell r="H51">
            <v>171321</v>
          </cell>
        </row>
        <row r="52">
          <cell r="H52">
            <v>228525.15000000002</v>
          </cell>
          <cell r="I52">
            <v>0</v>
          </cell>
          <cell r="J52">
            <v>0</v>
          </cell>
        </row>
        <row r="69">
          <cell r="H69">
            <v>354247.7</v>
          </cell>
        </row>
        <row r="70">
          <cell r="H70">
            <v>3000</v>
          </cell>
          <cell r="I70">
            <v>0</v>
          </cell>
          <cell r="J70">
            <v>0</v>
          </cell>
        </row>
      </sheetData>
      <sheetData sheetId="9" refreshError="1">
        <row r="4">
          <cell r="H4">
            <v>4684.4799999999996</v>
          </cell>
          <cell r="I4">
            <v>0</v>
          </cell>
          <cell r="J4">
            <v>0</v>
          </cell>
        </row>
        <row r="12">
          <cell r="H12">
            <v>38628.360000000008</v>
          </cell>
          <cell r="I12">
            <v>0</v>
          </cell>
          <cell r="J12">
            <v>0</v>
          </cell>
        </row>
        <row r="29">
          <cell r="H29">
            <v>39572.840000000004</v>
          </cell>
          <cell r="I29">
            <v>23132.400000000001</v>
          </cell>
          <cell r="J29">
            <v>0</v>
          </cell>
        </row>
        <row r="45">
          <cell r="H45">
            <v>16311.189999999999</v>
          </cell>
          <cell r="I45">
            <v>35400</v>
          </cell>
          <cell r="J45">
            <v>0</v>
          </cell>
        </row>
        <row r="55">
          <cell r="H55">
            <v>127282.05</v>
          </cell>
          <cell r="I55">
            <v>265472.82</v>
          </cell>
          <cell r="J55">
            <v>0</v>
          </cell>
        </row>
        <row r="73">
          <cell r="H73">
            <v>7639.5599999999995</v>
          </cell>
          <cell r="I73">
            <v>0</v>
          </cell>
          <cell r="J73">
            <v>0</v>
          </cell>
        </row>
        <row r="80">
          <cell r="H80">
            <v>485.13</v>
          </cell>
          <cell r="I80">
            <v>0</v>
          </cell>
          <cell r="J80">
            <v>0</v>
          </cell>
        </row>
        <row r="91">
          <cell r="H91">
            <v>54800</v>
          </cell>
          <cell r="I91">
            <v>0</v>
          </cell>
          <cell r="J91">
            <v>0</v>
          </cell>
        </row>
      </sheetData>
      <sheetData sheetId="10" refreshError="1">
        <row r="4">
          <cell r="H4">
            <v>12590.36</v>
          </cell>
          <cell r="I4">
            <v>0</v>
          </cell>
          <cell r="J4">
            <v>0</v>
          </cell>
        </row>
        <row r="18">
          <cell r="H18">
            <v>139313.45000000001</v>
          </cell>
          <cell r="I18">
            <v>0</v>
          </cell>
          <cell r="J18">
            <v>0</v>
          </cell>
        </row>
        <row r="25">
          <cell r="H25">
            <v>4010.85</v>
          </cell>
          <cell r="I25">
            <v>3891.24</v>
          </cell>
          <cell r="J25">
            <v>0</v>
          </cell>
        </row>
        <row r="35">
          <cell r="H35">
            <v>528015.86</v>
          </cell>
          <cell r="I35">
            <v>0</v>
          </cell>
          <cell r="J35">
            <v>0</v>
          </cell>
        </row>
        <row r="110">
          <cell r="H110">
            <v>14968.659999999998</v>
          </cell>
          <cell r="I110">
            <v>0</v>
          </cell>
          <cell r="J110">
            <v>0</v>
          </cell>
        </row>
        <row r="122">
          <cell r="H122">
            <v>420</v>
          </cell>
          <cell r="I122">
            <v>0</v>
          </cell>
          <cell r="J122">
            <v>0</v>
          </cell>
        </row>
        <row r="125">
          <cell r="H125">
            <v>5000</v>
          </cell>
          <cell r="I125">
            <v>0</v>
          </cell>
          <cell r="J125">
            <v>0</v>
          </cell>
        </row>
      </sheetData>
      <sheetData sheetId="11" refreshError="1">
        <row r="5">
          <cell r="H5">
            <v>325533.99</v>
          </cell>
          <cell r="I5">
            <v>0</v>
          </cell>
          <cell r="J5">
            <v>0</v>
          </cell>
        </row>
        <row r="18">
          <cell r="H18">
            <v>1070</v>
          </cell>
          <cell r="I18">
            <v>0</v>
          </cell>
          <cell r="J18">
            <v>0</v>
          </cell>
        </row>
        <row r="20">
          <cell r="H20">
            <v>2434.04</v>
          </cell>
          <cell r="I20">
            <v>4808.1499999999996</v>
          </cell>
          <cell r="J20">
            <v>0</v>
          </cell>
        </row>
        <row r="37">
          <cell r="H37">
            <v>355.2</v>
          </cell>
          <cell r="I37">
            <v>0</v>
          </cell>
          <cell r="J37">
            <v>0</v>
          </cell>
        </row>
        <row r="41">
          <cell r="H41">
            <v>3614.3199999999997</v>
          </cell>
          <cell r="I41">
            <v>0</v>
          </cell>
          <cell r="J41">
            <v>0</v>
          </cell>
        </row>
        <row r="44">
          <cell r="H44">
            <v>13540.400000000001</v>
          </cell>
          <cell r="I44">
            <v>24845.96</v>
          </cell>
          <cell r="J44">
            <v>0</v>
          </cell>
        </row>
        <row r="58">
          <cell r="H58">
            <v>486.61</v>
          </cell>
          <cell r="I58">
            <v>0</v>
          </cell>
          <cell r="J58">
            <v>0</v>
          </cell>
        </row>
        <row r="60">
          <cell r="H60">
            <v>27003.919999999998</v>
          </cell>
          <cell r="I60">
            <v>0</v>
          </cell>
          <cell r="J60">
            <v>0</v>
          </cell>
        </row>
        <row r="64">
          <cell r="H64">
            <v>32276.370000000003</v>
          </cell>
          <cell r="I64">
            <v>24537.8</v>
          </cell>
          <cell r="J64">
            <v>0</v>
          </cell>
        </row>
        <row r="86">
          <cell r="H86">
            <v>0</v>
          </cell>
          <cell r="I86">
            <v>5719.2</v>
          </cell>
          <cell r="J86">
            <v>0</v>
          </cell>
        </row>
      </sheetData>
      <sheetData sheetId="12" refreshError="1">
        <row r="5">
          <cell r="H5">
            <v>12870</v>
          </cell>
          <cell r="I5">
            <v>0</v>
          </cell>
          <cell r="J5">
            <v>0</v>
          </cell>
        </row>
        <row r="8">
          <cell r="H8">
            <v>2140.3200000000002</v>
          </cell>
          <cell r="I8">
            <v>0</v>
          </cell>
          <cell r="J8">
            <v>0</v>
          </cell>
        </row>
        <row r="14">
          <cell r="H14">
            <v>61350</v>
          </cell>
          <cell r="I14">
            <v>0</v>
          </cell>
          <cell r="J14">
            <v>0</v>
          </cell>
        </row>
        <row r="17">
          <cell r="H17">
            <v>57070</v>
          </cell>
          <cell r="I17">
            <v>0</v>
          </cell>
          <cell r="J17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1">
          <cell r="H21">
            <v>43430</v>
          </cell>
          <cell r="I21">
            <v>0</v>
          </cell>
          <cell r="J21">
            <v>0</v>
          </cell>
        </row>
        <row r="25">
          <cell r="H25">
            <v>32300</v>
          </cell>
          <cell r="I25">
            <v>0</v>
          </cell>
          <cell r="J25">
            <v>0</v>
          </cell>
        </row>
        <row r="27">
          <cell r="H27">
            <v>23460</v>
          </cell>
          <cell r="I27">
            <v>0</v>
          </cell>
          <cell r="J27">
            <v>0</v>
          </cell>
        </row>
        <row r="29">
          <cell r="H29">
            <v>671697.46</v>
          </cell>
          <cell r="I29">
            <v>1334.64</v>
          </cell>
          <cell r="J29">
            <v>0</v>
          </cell>
        </row>
        <row r="44">
          <cell r="H44">
            <v>90300</v>
          </cell>
          <cell r="I44">
            <v>0</v>
          </cell>
          <cell r="J44">
            <v>0</v>
          </cell>
        </row>
        <row r="48">
          <cell r="H48">
            <v>36040</v>
          </cell>
          <cell r="I48">
            <v>0</v>
          </cell>
          <cell r="J48">
            <v>0</v>
          </cell>
        </row>
        <row r="52">
          <cell r="H52">
            <v>640</v>
          </cell>
          <cell r="I52">
            <v>0</v>
          </cell>
          <cell r="J52">
            <v>0</v>
          </cell>
        </row>
        <row r="54">
          <cell r="H54">
            <v>40190</v>
          </cell>
          <cell r="I54">
            <v>0</v>
          </cell>
          <cell r="J54">
            <v>0</v>
          </cell>
        </row>
        <row r="57">
          <cell r="H57">
            <v>4670</v>
          </cell>
          <cell r="I57">
            <v>0</v>
          </cell>
          <cell r="J57">
            <v>0</v>
          </cell>
        </row>
        <row r="59">
          <cell r="H59">
            <v>510.2</v>
          </cell>
          <cell r="I59">
            <v>0</v>
          </cell>
          <cell r="J59">
            <v>0</v>
          </cell>
        </row>
        <row r="71">
          <cell r="H71">
            <v>21005.609999999997</v>
          </cell>
          <cell r="I71">
            <v>0</v>
          </cell>
          <cell r="J71">
            <v>0</v>
          </cell>
        </row>
        <row r="95">
          <cell r="H95">
            <v>0</v>
          </cell>
          <cell r="I95">
            <v>0</v>
          </cell>
          <cell r="J95">
            <v>0</v>
          </cell>
        </row>
        <row r="97">
          <cell r="H97">
            <v>94332.040000000008</v>
          </cell>
          <cell r="I97">
            <v>0</v>
          </cell>
          <cell r="J97">
            <v>0</v>
          </cell>
        </row>
      </sheetData>
      <sheetData sheetId="13" refreshError="1">
        <row r="22">
          <cell r="H22">
            <v>283239.01</v>
          </cell>
          <cell r="I22">
            <v>0</v>
          </cell>
          <cell r="J22">
            <v>62192.93</v>
          </cell>
        </row>
      </sheetData>
      <sheetData sheetId="14" refreshError="1">
        <row r="4">
          <cell r="H4">
            <v>1502684.53</v>
          </cell>
          <cell r="I4">
            <v>0</v>
          </cell>
          <cell r="J4">
            <v>0</v>
          </cell>
        </row>
        <row r="96">
          <cell r="H96">
            <v>53360.05</v>
          </cell>
          <cell r="I96">
            <v>0</v>
          </cell>
          <cell r="J96">
            <v>3253989.74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K5">
            <v>73126.78</v>
          </cell>
          <cell r="L5">
            <v>0</v>
          </cell>
          <cell r="M5">
            <v>0</v>
          </cell>
          <cell r="N5">
            <v>95400</v>
          </cell>
          <cell r="O5">
            <v>0</v>
          </cell>
          <cell r="P5">
            <v>0</v>
          </cell>
          <cell r="Q5">
            <v>62694.41</v>
          </cell>
          <cell r="R5">
            <v>0</v>
          </cell>
          <cell r="S5">
            <v>0</v>
          </cell>
          <cell r="T5">
            <v>86100</v>
          </cell>
          <cell r="U5">
            <v>0</v>
          </cell>
          <cell r="V5">
            <v>0</v>
          </cell>
          <cell r="W5">
            <v>95000</v>
          </cell>
          <cell r="X5">
            <v>0</v>
          </cell>
          <cell r="Y5">
            <v>0</v>
          </cell>
          <cell r="Z5">
            <v>101900</v>
          </cell>
          <cell r="AA5">
            <v>0</v>
          </cell>
          <cell r="AB5">
            <v>0</v>
          </cell>
          <cell r="AC5">
            <v>108900</v>
          </cell>
          <cell r="AD5">
            <v>0</v>
          </cell>
          <cell r="AE5">
            <v>0</v>
          </cell>
        </row>
        <row r="16">
          <cell r="K16">
            <v>39538.14</v>
          </cell>
          <cell r="L16">
            <v>0</v>
          </cell>
          <cell r="M16">
            <v>0</v>
          </cell>
          <cell r="N16">
            <v>40200</v>
          </cell>
          <cell r="O16">
            <v>0</v>
          </cell>
          <cell r="P16">
            <v>0</v>
          </cell>
          <cell r="Q16">
            <v>27804.930000000004</v>
          </cell>
          <cell r="R16">
            <v>0</v>
          </cell>
          <cell r="S16">
            <v>0</v>
          </cell>
          <cell r="T16">
            <v>37990</v>
          </cell>
          <cell r="U16">
            <v>0</v>
          </cell>
          <cell r="V16">
            <v>0</v>
          </cell>
          <cell r="W16">
            <v>43650</v>
          </cell>
          <cell r="X16">
            <v>0</v>
          </cell>
          <cell r="Y16">
            <v>0</v>
          </cell>
          <cell r="Z16">
            <v>47800</v>
          </cell>
          <cell r="AA16">
            <v>0</v>
          </cell>
          <cell r="AB16">
            <v>0</v>
          </cell>
          <cell r="AC16">
            <v>50800</v>
          </cell>
          <cell r="AD16">
            <v>0</v>
          </cell>
          <cell r="AE16">
            <v>0</v>
          </cell>
        </row>
        <row r="28">
          <cell r="K28">
            <v>59966.950000000004</v>
          </cell>
          <cell r="L28">
            <v>0</v>
          </cell>
          <cell r="M28">
            <v>0</v>
          </cell>
          <cell r="N28">
            <v>37395</v>
          </cell>
          <cell r="O28">
            <v>0</v>
          </cell>
          <cell r="P28">
            <v>0</v>
          </cell>
          <cell r="Q28">
            <v>35289.009999999995</v>
          </cell>
          <cell r="R28">
            <v>0</v>
          </cell>
          <cell r="S28">
            <v>0</v>
          </cell>
          <cell r="T28">
            <v>37000</v>
          </cell>
          <cell r="U28">
            <v>0</v>
          </cell>
          <cell r="V28">
            <v>0</v>
          </cell>
          <cell r="W28">
            <v>69000</v>
          </cell>
          <cell r="X28">
            <v>0</v>
          </cell>
          <cell r="Y28">
            <v>0</v>
          </cell>
          <cell r="Z28">
            <v>68200</v>
          </cell>
          <cell r="AA28">
            <v>0</v>
          </cell>
          <cell r="AB28">
            <v>0</v>
          </cell>
          <cell r="AC28">
            <v>68200</v>
          </cell>
          <cell r="AD28">
            <v>0</v>
          </cell>
          <cell r="AE28">
            <v>0</v>
          </cell>
        </row>
        <row r="33">
          <cell r="K33">
            <v>3843.56</v>
          </cell>
          <cell r="L33">
            <v>0</v>
          </cell>
          <cell r="M33">
            <v>0</v>
          </cell>
          <cell r="N33">
            <v>4800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4000</v>
          </cell>
          <cell r="U33">
            <v>0</v>
          </cell>
          <cell r="V33">
            <v>0</v>
          </cell>
          <cell r="W33">
            <v>4500</v>
          </cell>
          <cell r="X33">
            <v>0</v>
          </cell>
          <cell r="Y33">
            <v>0</v>
          </cell>
          <cell r="Z33">
            <v>4500</v>
          </cell>
          <cell r="AA33">
            <v>0</v>
          </cell>
          <cell r="AB33">
            <v>0</v>
          </cell>
          <cell r="AC33">
            <v>4500</v>
          </cell>
          <cell r="AD33">
            <v>0</v>
          </cell>
          <cell r="AE33">
            <v>0</v>
          </cell>
        </row>
        <row r="40">
          <cell r="K40">
            <v>18873.04</v>
          </cell>
          <cell r="L40">
            <v>0</v>
          </cell>
          <cell r="M40">
            <v>0</v>
          </cell>
          <cell r="N40">
            <v>26088</v>
          </cell>
          <cell r="O40">
            <v>0</v>
          </cell>
          <cell r="P40">
            <v>0</v>
          </cell>
          <cell r="Q40">
            <v>3078.61</v>
          </cell>
          <cell r="R40">
            <v>0</v>
          </cell>
          <cell r="S40">
            <v>0</v>
          </cell>
          <cell r="T40">
            <v>10000</v>
          </cell>
          <cell r="U40">
            <v>0</v>
          </cell>
          <cell r="V40">
            <v>0</v>
          </cell>
          <cell r="W40">
            <v>24200</v>
          </cell>
          <cell r="X40">
            <v>0</v>
          </cell>
          <cell r="Y40">
            <v>0</v>
          </cell>
          <cell r="Z40">
            <v>20200</v>
          </cell>
          <cell r="AA40">
            <v>0</v>
          </cell>
          <cell r="AB40">
            <v>0</v>
          </cell>
          <cell r="AC40">
            <v>30200</v>
          </cell>
          <cell r="AD40">
            <v>0</v>
          </cell>
          <cell r="AE40">
            <v>0</v>
          </cell>
        </row>
        <row r="55">
          <cell r="K55">
            <v>0</v>
          </cell>
          <cell r="L55">
            <v>68928</v>
          </cell>
          <cell r="M55">
            <v>0</v>
          </cell>
          <cell r="N55">
            <v>10130</v>
          </cell>
          <cell r="O55">
            <v>84000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23560</v>
          </cell>
          <cell r="V55">
            <v>0</v>
          </cell>
          <cell r="W55">
            <v>25500</v>
          </cell>
          <cell r="X55">
            <v>55000</v>
          </cell>
          <cell r="Y55">
            <v>0</v>
          </cell>
          <cell r="Z55">
            <v>15000</v>
          </cell>
          <cell r="AA55">
            <v>0</v>
          </cell>
          <cell r="AB55">
            <v>0</v>
          </cell>
          <cell r="AC55">
            <v>17500</v>
          </cell>
          <cell r="AD55">
            <v>0</v>
          </cell>
          <cell r="AE55">
            <v>0</v>
          </cell>
        </row>
        <row r="59">
          <cell r="K59">
            <v>473.97999999999996</v>
          </cell>
          <cell r="L59">
            <v>67770.17</v>
          </cell>
          <cell r="M59">
            <v>0</v>
          </cell>
          <cell r="N59">
            <v>8600</v>
          </cell>
          <cell r="O59">
            <v>100000</v>
          </cell>
          <cell r="P59">
            <v>0</v>
          </cell>
          <cell r="Q59">
            <v>1581.46</v>
          </cell>
          <cell r="R59">
            <v>28251.4</v>
          </cell>
          <cell r="S59">
            <v>0</v>
          </cell>
          <cell r="T59">
            <v>3400</v>
          </cell>
          <cell r="U59">
            <v>50000</v>
          </cell>
          <cell r="V59">
            <v>0</v>
          </cell>
          <cell r="W59">
            <v>10100</v>
          </cell>
          <cell r="X59">
            <v>70000</v>
          </cell>
          <cell r="Y59">
            <v>0</v>
          </cell>
          <cell r="Z59">
            <v>9250</v>
          </cell>
          <cell r="AA59">
            <v>50000</v>
          </cell>
          <cell r="AB59">
            <v>0</v>
          </cell>
          <cell r="AC59">
            <v>9250</v>
          </cell>
          <cell r="AD59">
            <v>50000</v>
          </cell>
          <cell r="AE59">
            <v>0</v>
          </cell>
        </row>
        <row r="76">
          <cell r="K76">
            <v>76364.48000000001</v>
          </cell>
          <cell r="L76">
            <v>0</v>
          </cell>
          <cell r="M76">
            <v>0</v>
          </cell>
          <cell r="N76">
            <v>82500</v>
          </cell>
          <cell r="O76">
            <v>0</v>
          </cell>
          <cell r="P76">
            <v>0</v>
          </cell>
          <cell r="Q76">
            <v>64301.749999999985</v>
          </cell>
          <cell r="R76">
            <v>0</v>
          </cell>
          <cell r="S76">
            <v>0</v>
          </cell>
          <cell r="T76">
            <v>85740</v>
          </cell>
          <cell r="U76">
            <v>0</v>
          </cell>
          <cell r="V76">
            <v>0</v>
          </cell>
          <cell r="W76">
            <v>106600</v>
          </cell>
          <cell r="X76">
            <v>0</v>
          </cell>
          <cell r="Y76">
            <v>0</v>
          </cell>
          <cell r="Z76">
            <v>99500</v>
          </cell>
          <cell r="AA76">
            <v>0</v>
          </cell>
          <cell r="AB76">
            <v>0</v>
          </cell>
          <cell r="AC76">
            <v>106500</v>
          </cell>
          <cell r="AD76">
            <v>0</v>
          </cell>
          <cell r="AE76">
            <v>0</v>
          </cell>
        </row>
        <row r="85">
          <cell r="K85">
            <v>5450</v>
          </cell>
          <cell r="L85">
            <v>0</v>
          </cell>
          <cell r="M85">
            <v>0</v>
          </cell>
          <cell r="N85">
            <v>6000</v>
          </cell>
          <cell r="O85">
            <v>0</v>
          </cell>
          <cell r="P85">
            <v>0</v>
          </cell>
          <cell r="Q85">
            <v>5928</v>
          </cell>
          <cell r="R85">
            <v>0</v>
          </cell>
          <cell r="S85">
            <v>0</v>
          </cell>
          <cell r="T85">
            <v>6000</v>
          </cell>
          <cell r="U85">
            <v>0</v>
          </cell>
          <cell r="V85">
            <v>0</v>
          </cell>
          <cell r="W85">
            <v>7000</v>
          </cell>
          <cell r="X85">
            <v>0</v>
          </cell>
          <cell r="Y85">
            <v>0</v>
          </cell>
          <cell r="Z85">
            <v>7000</v>
          </cell>
          <cell r="AA85">
            <v>0</v>
          </cell>
          <cell r="AB85">
            <v>0</v>
          </cell>
          <cell r="AC85">
            <v>7000</v>
          </cell>
          <cell r="AD85">
            <v>0</v>
          </cell>
          <cell r="AE85">
            <v>0</v>
          </cell>
        </row>
        <row r="89">
          <cell r="K89">
            <v>6541.25</v>
          </cell>
          <cell r="L89">
            <v>0</v>
          </cell>
          <cell r="M89">
            <v>0</v>
          </cell>
          <cell r="N89">
            <v>7270</v>
          </cell>
          <cell r="O89">
            <v>0</v>
          </cell>
          <cell r="P89">
            <v>0</v>
          </cell>
          <cell r="Q89">
            <v>4937.54</v>
          </cell>
          <cell r="R89">
            <v>0</v>
          </cell>
          <cell r="S89">
            <v>0</v>
          </cell>
          <cell r="T89">
            <v>5000</v>
          </cell>
          <cell r="U89">
            <v>0</v>
          </cell>
          <cell r="V89">
            <v>0</v>
          </cell>
          <cell r="W89">
            <v>8170</v>
          </cell>
          <cell r="X89">
            <v>0</v>
          </cell>
          <cell r="Y89">
            <v>0</v>
          </cell>
          <cell r="Z89">
            <v>7170</v>
          </cell>
          <cell r="AA89">
            <v>0</v>
          </cell>
          <cell r="AB89">
            <v>0</v>
          </cell>
          <cell r="AC89">
            <v>7170</v>
          </cell>
          <cell r="AD89">
            <v>0</v>
          </cell>
          <cell r="AE89">
            <v>0</v>
          </cell>
        </row>
        <row r="92"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</sheetData>
      <sheetData sheetId="1">
        <row r="5">
          <cell r="K5">
            <v>231.12</v>
          </cell>
          <cell r="L5">
            <v>0</v>
          </cell>
          <cell r="M5">
            <v>0</v>
          </cell>
          <cell r="N5">
            <v>800</v>
          </cell>
          <cell r="O5">
            <v>0</v>
          </cell>
          <cell r="P5">
            <v>0</v>
          </cell>
          <cell r="Q5">
            <v>16.2</v>
          </cell>
          <cell r="R5">
            <v>0</v>
          </cell>
          <cell r="S5">
            <v>0</v>
          </cell>
          <cell r="T5">
            <v>600</v>
          </cell>
          <cell r="U5">
            <v>0</v>
          </cell>
          <cell r="V5">
            <v>0</v>
          </cell>
          <cell r="W5">
            <v>820</v>
          </cell>
          <cell r="X5">
            <v>0</v>
          </cell>
          <cell r="Y5">
            <v>0</v>
          </cell>
          <cell r="Z5">
            <v>500</v>
          </cell>
          <cell r="AA5">
            <v>0</v>
          </cell>
          <cell r="AB5">
            <v>0</v>
          </cell>
          <cell r="AC5">
            <v>500</v>
          </cell>
          <cell r="AD5">
            <v>0</v>
          </cell>
          <cell r="AE5">
            <v>0</v>
          </cell>
        </row>
        <row r="7">
          <cell r="K7">
            <v>5627.3499999999995</v>
          </cell>
          <cell r="L7">
            <v>0</v>
          </cell>
          <cell r="M7">
            <v>0</v>
          </cell>
          <cell r="N7">
            <v>9070</v>
          </cell>
          <cell r="O7">
            <v>0</v>
          </cell>
          <cell r="P7">
            <v>0</v>
          </cell>
          <cell r="Q7">
            <v>3177.4</v>
          </cell>
          <cell r="R7">
            <v>0</v>
          </cell>
          <cell r="S7">
            <v>0</v>
          </cell>
          <cell r="T7">
            <v>7000</v>
          </cell>
          <cell r="U7">
            <v>0</v>
          </cell>
          <cell r="V7">
            <v>0</v>
          </cell>
          <cell r="W7">
            <v>9200</v>
          </cell>
          <cell r="X7">
            <v>0</v>
          </cell>
          <cell r="Y7">
            <v>0</v>
          </cell>
          <cell r="Z7">
            <v>8620</v>
          </cell>
          <cell r="AA7">
            <v>0</v>
          </cell>
          <cell r="AB7">
            <v>0</v>
          </cell>
          <cell r="AC7">
            <v>8620</v>
          </cell>
          <cell r="AD7">
            <v>0</v>
          </cell>
          <cell r="AE7">
            <v>0</v>
          </cell>
        </row>
        <row r="12">
          <cell r="K12">
            <v>23316.080000000002</v>
          </cell>
          <cell r="L12">
            <v>0</v>
          </cell>
          <cell r="M12">
            <v>0</v>
          </cell>
          <cell r="N12">
            <v>19950</v>
          </cell>
          <cell r="O12">
            <v>0</v>
          </cell>
          <cell r="P12">
            <v>0</v>
          </cell>
          <cell r="Q12">
            <v>16129.54</v>
          </cell>
          <cell r="R12">
            <v>0</v>
          </cell>
          <cell r="S12">
            <v>0</v>
          </cell>
          <cell r="T12">
            <v>19000</v>
          </cell>
          <cell r="U12">
            <v>0</v>
          </cell>
          <cell r="V12">
            <v>0</v>
          </cell>
          <cell r="W12">
            <v>14050</v>
          </cell>
          <cell r="X12">
            <v>0</v>
          </cell>
          <cell r="Y12">
            <v>0</v>
          </cell>
          <cell r="Z12">
            <v>14050</v>
          </cell>
          <cell r="AA12">
            <v>0</v>
          </cell>
          <cell r="AB12">
            <v>0</v>
          </cell>
          <cell r="AC12">
            <v>14050</v>
          </cell>
          <cell r="AD12">
            <v>0</v>
          </cell>
          <cell r="AE12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3000</v>
          </cell>
          <cell r="X27">
            <v>0</v>
          </cell>
          <cell r="Y27">
            <v>0</v>
          </cell>
          <cell r="Z27">
            <v>2000</v>
          </cell>
          <cell r="AA27">
            <v>0</v>
          </cell>
          <cell r="AB27">
            <v>0</v>
          </cell>
          <cell r="AC27">
            <v>2000</v>
          </cell>
          <cell r="AD27">
            <v>0</v>
          </cell>
          <cell r="AE27">
            <v>0</v>
          </cell>
        </row>
        <row r="29">
          <cell r="K29">
            <v>3000</v>
          </cell>
          <cell r="L29">
            <v>0</v>
          </cell>
          <cell r="M29">
            <v>0</v>
          </cell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  <cell r="W29">
            <v>5000</v>
          </cell>
          <cell r="X29">
            <v>0</v>
          </cell>
          <cell r="Y29">
            <v>0</v>
          </cell>
          <cell r="Z29">
            <v>5000</v>
          </cell>
          <cell r="AA29">
            <v>0</v>
          </cell>
          <cell r="AB29">
            <v>0</v>
          </cell>
          <cell r="AC29">
            <v>5000</v>
          </cell>
          <cell r="AD29">
            <v>0</v>
          </cell>
          <cell r="AE29">
            <v>0</v>
          </cell>
        </row>
        <row r="32">
          <cell r="K32">
            <v>8039.57</v>
          </cell>
          <cell r="L32">
            <v>0</v>
          </cell>
          <cell r="M32">
            <v>0</v>
          </cell>
          <cell r="N32">
            <v>10800</v>
          </cell>
          <cell r="O32">
            <v>0</v>
          </cell>
          <cell r="P32">
            <v>0</v>
          </cell>
          <cell r="Q32">
            <v>6858.9499999999989</v>
          </cell>
          <cell r="R32">
            <v>0</v>
          </cell>
          <cell r="S32">
            <v>0</v>
          </cell>
          <cell r="T32">
            <v>6900</v>
          </cell>
          <cell r="U32">
            <v>0</v>
          </cell>
          <cell r="V32">
            <v>0</v>
          </cell>
          <cell r="W32">
            <v>12800</v>
          </cell>
          <cell r="X32">
            <v>0</v>
          </cell>
          <cell r="Y32">
            <v>0</v>
          </cell>
          <cell r="Z32">
            <v>12800</v>
          </cell>
          <cell r="AA32">
            <v>0</v>
          </cell>
          <cell r="AB32">
            <v>0</v>
          </cell>
          <cell r="AC32">
            <v>12800</v>
          </cell>
          <cell r="AD32">
            <v>0</v>
          </cell>
          <cell r="AE32">
            <v>0</v>
          </cell>
        </row>
        <row r="46">
          <cell r="K46">
            <v>1408</v>
          </cell>
          <cell r="L46">
            <v>0</v>
          </cell>
          <cell r="M46">
            <v>0</v>
          </cell>
          <cell r="N46">
            <v>4600</v>
          </cell>
          <cell r="O46">
            <v>0</v>
          </cell>
          <cell r="P46">
            <v>0</v>
          </cell>
          <cell r="Q46">
            <v>1000</v>
          </cell>
          <cell r="R46">
            <v>0</v>
          </cell>
          <cell r="S46">
            <v>0</v>
          </cell>
          <cell r="T46">
            <v>2000</v>
          </cell>
          <cell r="U46">
            <v>0</v>
          </cell>
          <cell r="V46">
            <v>0</v>
          </cell>
          <cell r="W46">
            <v>1800</v>
          </cell>
          <cell r="X46">
            <v>0</v>
          </cell>
          <cell r="Y46">
            <v>0</v>
          </cell>
          <cell r="Z46">
            <v>1800</v>
          </cell>
          <cell r="AA46">
            <v>0</v>
          </cell>
          <cell r="AB46">
            <v>0</v>
          </cell>
          <cell r="AC46">
            <v>1800</v>
          </cell>
          <cell r="AD46">
            <v>0</v>
          </cell>
          <cell r="AE46">
            <v>0</v>
          </cell>
        </row>
        <row r="51">
          <cell r="K51">
            <v>14113.509999999998</v>
          </cell>
          <cell r="L51">
            <v>0</v>
          </cell>
          <cell r="M51">
            <v>0</v>
          </cell>
          <cell r="N51">
            <v>11900</v>
          </cell>
          <cell r="O51">
            <v>0</v>
          </cell>
          <cell r="P51">
            <v>0</v>
          </cell>
          <cell r="Q51">
            <v>4243.1000000000004</v>
          </cell>
          <cell r="R51">
            <v>0</v>
          </cell>
          <cell r="S51">
            <v>0</v>
          </cell>
          <cell r="T51">
            <v>11000</v>
          </cell>
          <cell r="U51">
            <v>0</v>
          </cell>
          <cell r="V51">
            <v>0</v>
          </cell>
          <cell r="W51">
            <v>10900</v>
          </cell>
          <cell r="X51">
            <v>0</v>
          </cell>
          <cell r="Y51">
            <v>0</v>
          </cell>
          <cell r="Z51">
            <v>10900</v>
          </cell>
          <cell r="AA51">
            <v>0</v>
          </cell>
          <cell r="AB51">
            <v>0</v>
          </cell>
          <cell r="AC51">
            <v>10900</v>
          </cell>
          <cell r="AD51">
            <v>0</v>
          </cell>
          <cell r="AE51">
            <v>0</v>
          </cell>
        </row>
      </sheetData>
      <sheetData sheetId="2">
        <row r="4">
          <cell r="K4">
            <v>45003.060000000005</v>
          </cell>
          <cell r="L4">
            <v>3870</v>
          </cell>
          <cell r="M4">
            <v>0</v>
          </cell>
          <cell r="N4">
            <v>77180</v>
          </cell>
          <cell r="O4">
            <v>900</v>
          </cell>
          <cell r="P4">
            <v>0</v>
          </cell>
          <cell r="Q4">
            <v>44833.8</v>
          </cell>
          <cell r="R4">
            <v>822</v>
          </cell>
          <cell r="S4">
            <v>0</v>
          </cell>
          <cell r="T4">
            <v>65000</v>
          </cell>
          <cell r="U4">
            <v>822</v>
          </cell>
          <cell r="V4">
            <v>0</v>
          </cell>
          <cell r="W4">
            <v>63840</v>
          </cell>
          <cell r="X4">
            <v>0</v>
          </cell>
          <cell r="Y4">
            <v>0</v>
          </cell>
          <cell r="Z4">
            <v>62000</v>
          </cell>
          <cell r="AA4">
            <v>0</v>
          </cell>
          <cell r="AB4">
            <v>0</v>
          </cell>
          <cell r="AC4">
            <v>62000</v>
          </cell>
          <cell r="AD4">
            <v>0</v>
          </cell>
          <cell r="AE4">
            <v>0</v>
          </cell>
        </row>
        <row r="20">
          <cell r="K20">
            <v>4061.41</v>
          </cell>
          <cell r="L20">
            <v>0</v>
          </cell>
          <cell r="M20">
            <v>0</v>
          </cell>
          <cell r="N20">
            <v>21000</v>
          </cell>
          <cell r="O20">
            <v>0</v>
          </cell>
          <cell r="P20">
            <v>0</v>
          </cell>
          <cell r="Q20">
            <v>13517.27</v>
          </cell>
          <cell r="R20">
            <v>0</v>
          </cell>
          <cell r="S20">
            <v>0</v>
          </cell>
          <cell r="T20">
            <v>20000</v>
          </cell>
          <cell r="U20">
            <v>0</v>
          </cell>
          <cell r="V20">
            <v>0</v>
          </cell>
          <cell r="W20">
            <v>158000</v>
          </cell>
          <cell r="X20">
            <v>0</v>
          </cell>
          <cell r="Y20">
            <v>0</v>
          </cell>
          <cell r="Z20">
            <v>128000</v>
          </cell>
          <cell r="AA20">
            <v>0</v>
          </cell>
          <cell r="AB20">
            <v>0</v>
          </cell>
          <cell r="AC20">
            <v>128000</v>
          </cell>
          <cell r="AD20">
            <v>0</v>
          </cell>
          <cell r="AE20">
            <v>0</v>
          </cell>
        </row>
        <row r="26">
          <cell r="K26">
            <v>1201</v>
          </cell>
          <cell r="L26">
            <v>0</v>
          </cell>
          <cell r="M26">
            <v>0</v>
          </cell>
          <cell r="N26">
            <v>2000</v>
          </cell>
          <cell r="O26">
            <v>0</v>
          </cell>
          <cell r="P26">
            <v>0</v>
          </cell>
          <cell r="Q26">
            <v>954.08</v>
          </cell>
          <cell r="R26">
            <v>0</v>
          </cell>
          <cell r="S26">
            <v>0</v>
          </cell>
          <cell r="T26">
            <v>1500</v>
          </cell>
          <cell r="U26">
            <v>0</v>
          </cell>
          <cell r="V26">
            <v>0</v>
          </cell>
          <cell r="W26">
            <v>1900</v>
          </cell>
          <cell r="X26">
            <v>0</v>
          </cell>
          <cell r="Y26">
            <v>0</v>
          </cell>
          <cell r="Z26">
            <v>1800</v>
          </cell>
          <cell r="AA26">
            <v>0</v>
          </cell>
          <cell r="AB26">
            <v>0</v>
          </cell>
          <cell r="AC26">
            <v>1800</v>
          </cell>
          <cell r="AD26">
            <v>0</v>
          </cell>
          <cell r="AE26">
            <v>0</v>
          </cell>
        </row>
        <row r="31">
          <cell r="K31">
            <v>2357.02</v>
          </cell>
          <cell r="L31">
            <v>0</v>
          </cell>
          <cell r="M31">
            <v>0</v>
          </cell>
          <cell r="N31">
            <v>3005</v>
          </cell>
          <cell r="O31">
            <v>0</v>
          </cell>
          <cell r="P31">
            <v>0</v>
          </cell>
          <cell r="Q31">
            <v>3001.7</v>
          </cell>
          <cell r="R31">
            <v>0</v>
          </cell>
          <cell r="S31">
            <v>0</v>
          </cell>
          <cell r="T31">
            <v>3000</v>
          </cell>
          <cell r="U31">
            <v>0</v>
          </cell>
          <cell r="V31">
            <v>0</v>
          </cell>
          <cell r="W31">
            <v>3200</v>
          </cell>
          <cell r="X31">
            <v>0</v>
          </cell>
          <cell r="Y31">
            <v>0</v>
          </cell>
          <cell r="Z31">
            <v>3200</v>
          </cell>
          <cell r="AA31">
            <v>0</v>
          </cell>
          <cell r="AB31">
            <v>0</v>
          </cell>
          <cell r="AC31">
            <v>3200</v>
          </cell>
          <cell r="AD31">
            <v>0</v>
          </cell>
          <cell r="AE31">
            <v>0</v>
          </cell>
        </row>
        <row r="34">
          <cell r="K34">
            <v>173217.00000000003</v>
          </cell>
          <cell r="L34">
            <v>2051072.15</v>
          </cell>
          <cell r="M34">
            <v>0</v>
          </cell>
          <cell r="N34">
            <v>199453</v>
          </cell>
          <cell r="O34">
            <v>194455</v>
          </cell>
          <cell r="P34">
            <v>0</v>
          </cell>
          <cell r="Q34">
            <v>127102.39</v>
          </cell>
          <cell r="R34">
            <v>193105.36</v>
          </cell>
          <cell r="S34">
            <v>0</v>
          </cell>
          <cell r="T34">
            <v>180350</v>
          </cell>
          <cell r="U34">
            <v>193130</v>
          </cell>
          <cell r="V34">
            <v>0</v>
          </cell>
          <cell r="W34">
            <v>228120</v>
          </cell>
          <cell r="X34">
            <v>0</v>
          </cell>
          <cell r="Y34">
            <v>0</v>
          </cell>
          <cell r="Z34">
            <v>188340</v>
          </cell>
          <cell r="AA34">
            <v>0</v>
          </cell>
          <cell r="AB34">
            <v>0</v>
          </cell>
          <cell r="AC34">
            <v>199700</v>
          </cell>
          <cell r="AD34">
            <v>0</v>
          </cell>
          <cell r="AE34">
            <v>0</v>
          </cell>
        </row>
        <row r="85">
          <cell r="K85">
            <v>1930.1399999999999</v>
          </cell>
          <cell r="L85">
            <v>66723.81</v>
          </cell>
          <cell r="M85">
            <v>0</v>
          </cell>
          <cell r="N85">
            <v>10101</v>
          </cell>
          <cell r="O85">
            <v>16145</v>
          </cell>
          <cell r="P85">
            <v>0</v>
          </cell>
          <cell r="Q85">
            <v>4577.01</v>
          </cell>
          <cell r="R85">
            <v>16140.1</v>
          </cell>
          <cell r="S85">
            <v>0</v>
          </cell>
          <cell r="T85">
            <v>6000</v>
          </cell>
          <cell r="U85">
            <v>16140</v>
          </cell>
          <cell r="V85">
            <v>0</v>
          </cell>
          <cell r="W85">
            <v>7500</v>
          </cell>
          <cell r="X85">
            <v>0</v>
          </cell>
          <cell r="Y85">
            <v>0</v>
          </cell>
          <cell r="Z85">
            <v>9000</v>
          </cell>
          <cell r="AA85">
            <v>0</v>
          </cell>
          <cell r="AB85">
            <v>0</v>
          </cell>
          <cell r="AC85">
            <v>11000</v>
          </cell>
          <cell r="AD85">
            <v>0</v>
          </cell>
          <cell r="AE85">
            <v>0</v>
          </cell>
        </row>
        <row r="89">
          <cell r="K89">
            <v>6711.8</v>
          </cell>
          <cell r="L89">
            <v>0</v>
          </cell>
          <cell r="M89">
            <v>0</v>
          </cell>
          <cell r="N89">
            <v>9500</v>
          </cell>
          <cell r="O89">
            <v>0</v>
          </cell>
          <cell r="P89">
            <v>0</v>
          </cell>
          <cell r="Q89">
            <v>8283.7199999999993</v>
          </cell>
          <cell r="R89">
            <v>0</v>
          </cell>
          <cell r="S89">
            <v>0</v>
          </cell>
          <cell r="T89">
            <v>11500</v>
          </cell>
          <cell r="U89">
            <v>0</v>
          </cell>
          <cell r="V89">
            <v>0</v>
          </cell>
          <cell r="W89">
            <v>9000</v>
          </cell>
          <cell r="X89">
            <v>0</v>
          </cell>
          <cell r="Y89">
            <v>0</v>
          </cell>
          <cell r="Z89">
            <v>6500</v>
          </cell>
          <cell r="AA89">
            <v>0</v>
          </cell>
          <cell r="AB89">
            <v>0</v>
          </cell>
          <cell r="AC89">
            <v>9500</v>
          </cell>
          <cell r="AD89">
            <v>0</v>
          </cell>
          <cell r="AE89">
            <v>0</v>
          </cell>
        </row>
        <row r="95">
          <cell r="K95">
            <v>27.35</v>
          </cell>
          <cell r="L95">
            <v>0</v>
          </cell>
          <cell r="M95">
            <v>0</v>
          </cell>
          <cell r="N95">
            <v>600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600</v>
          </cell>
          <cell r="X95">
            <v>0</v>
          </cell>
          <cell r="Y95">
            <v>0</v>
          </cell>
          <cell r="Z95">
            <v>600</v>
          </cell>
          <cell r="AA95">
            <v>0</v>
          </cell>
          <cell r="AB95">
            <v>0</v>
          </cell>
          <cell r="AC95">
            <v>600</v>
          </cell>
          <cell r="AD95">
            <v>0</v>
          </cell>
          <cell r="AE95">
            <v>0</v>
          </cell>
        </row>
      </sheetData>
      <sheetData sheetId="3">
        <row r="4">
          <cell r="K4">
            <v>22668.84</v>
          </cell>
          <cell r="L4">
            <v>0</v>
          </cell>
          <cell r="M4">
            <v>0</v>
          </cell>
          <cell r="N4">
            <v>30750</v>
          </cell>
          <cell r="O4">
            <v>0</v>
          </cell>
          <cell r="P4">
            <v>0</v>
          </cell>
          <cell r="Q4">
            <v>22205.7</v>
          </cell>
          <cell r="R4">
            <v>0</v>
          </cell>
          <cell r="S4">
            <v>0</v>
          </cell>
          <cell r="T4">
            <v>30500</v>
          </cell>
          <cell r="U4">
            <v>0</v>
          </cell>
          <cell r="V4">
            <v>0</v>
          </cell>
          <cell r="W4">
            <v>31450</v>
          </cell>
          <cell r="X4">
            <v>0</v>
          </cell>
          <cell r="Y4">
            <v>0</v>
          </cell>
          <cell r="Z4">
            <v>30750</v>
          </cell>
          <cell r="AA4">
            <v>0</v>
          </cell>
          <cell r="AB4">
            <v>0</v>
          </cell>
          <cell r="AC4">
            <v>30750</v>
          </cell>
          <cell r="AD4">
            <v>0</v>
          </cell>
          <cell r="AE4">
            <v>0</v>
          </cell>
        </row>
        <row r="17">
          <cell r="K17">
            <v>22410.2</v>
          </cell>
          <cell r="L17">
            <v>0</v>
          </cell>
          <cell r="M17">
            <v>0</v>
          </cell>
          <cell r="N17">
            <v>23200</v>
          </cell>
          <cell r="O17">
            <v>0</v>
          </cell>
          <cell r="P17">
            <v>0</v>
          </cell>
          <cell r="Q17">
            <v>16817.05</v>
          </cell>
          <cell r="R17">
            <v>0</v>
          </cell>
          <cell r="S17">
            <v>0</v>
          </cell>
          <cell r="T17">
            <v>23050</v>
          </cell>
          <cell r="U17">
            <v>0</v>
          </cell>
          <cell r="V17">
            <v>0</v>
          </cell>
          <cell r="W17">
            <v>25350</v>
          </cell>
          <cell r="X17">
            <v>0</v>
          </cell>
          <cell r="Y17">
            <v>0</v>
          </cell>
          <cell r="Z17">
            <v>27200</v>
          </cell>
          <cell r="AA17">
            <v>0</v>
          </cell>
          <cell r="AB17">
            <v>0</v>
          </cell>
          <cell r="AC17">
            <v>29700</v>
          </cell>
          <cell r="AD17">
            <v>0</v>
          </cell>
          <cell r="AE1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2000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2000</v>
          </cell>
          <cell r="U28">
            <v>0</v>
          </cell>
          <cell r="V28">
            <v>0</v>
          </cell>
          <cell r="W28">
            <v>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K30"/>
          <cell r="L30"/>
          <cell r="M30"/>
          <cell r="N30"/>
          <cell r="O30"/>
          <cell r="P30"/>
          <cell r="Q30">
            <v>0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>
        <row r="5">
          <cell r="K5">
            <v>516795.72000000003</v>
          </cell>
          <cell r="L5">
            <v>0</v>
          </cell>
          <cell r="M5">
            <v>14365.76</v>
          </cell>
          <cell r="N5">
            <v>575470</v>
          </cell>
          <cell r="O5">
            <v>6100</v>
          </cell>
          <cell r="P5">
            <v>13500</v>
          </cell>
          <cell r="Q5">
            <v>400819.32</v>
          </cell>
          <cell r="R5">
            <v>0</v>
          </cell>
          <cell r="S5">
            <v>10070.950000000001</v>
          </cell>
          <cell r="T5">
            <v>545100</v>
          </cell>
          <cell r="U5">
            <v>6100</v>
          </cell>
          <cell r="V5">
            <v>13500</v>
          </cell>
          <cell r="W5">
            <v>645470</v>
          </cell>
          <cell r="X5">
            <v>9000</v>
          </cell>
          <cell r="Y5">
            <v>0</v>
          </cell>
          <cell r="Z5">
            <v>636260</v>
          </cell>
          <cell r="AA5">
            <v>0</v>
          </cell>
          <cell r="AB5">
            <v>0</v>
          </cell>
          <cell r="AC5">
            <v>661260</v>
          </cell>
          <cell r="AD5">
            <v>0</v>
          </cell>
          <cell r="AE5">
            <v>0</v>
          </cell>
        </row>
        <row r="60">
          <cell r="K60">
            <v>97906.209999999992</v>
          </cell>
          <cell r="L60">
            <v>0</v>
          </cell>
          <cell r="M60">
            <v>0</v>
          </cell>
          <cell r="N60">
            <v>110400</v>
          </cell>
          <cell r="O60">
            <v>0</v>
          </cell>
          <cell r="P60">
            <v>0</v>
          </cell>
          <cell r="Q60">
            <v>79862.489999999991</v>
          </cell>
          <cell r="R60">
            <v>0</v>
          </cell>
          <cell r="S60">
            <v>0</v>
          </cell>
          <cell r="T60">
            <v>113200</v>
          </cell>
          <cell r="U60">
            <v>0</v>
          </cell>
          <cell r="V60">
            <v>0</v>
          </cell>
          <cell r="W60">
            <v>133600</v>
          </cell>
          <cell r="X60">
            <v>0</v>
          </cell>
          <cell r="Y60">
            <v>0</v>
          </cell>
          <cell r="Z60">
            <v>140800</v>
          </cell>
          <cell r="AA60">
            <v>0</v>
          </cell>
          <cell r="AB60">
            <v>0</v>
          </cell>
          <cell r="AC60">
            <v>142800</v>
          </cell>
          <cell r="AD60">
            <v>0</v>
          </cell>
          <cell r="AE60">
            <v>0</v>
          </cell>
        </row>
        <row r="80">
          <cell r="K80">
            <v>51328.92</v>
          </cell>
          <cell r="L80">
            <v>0</v>
          </cell>
          <cell r="M80">
            <v>0</v>
          </cell>
          <cell r="N80">
            <v>55000</v>
          </cell>
          <cell r="O80">
            <v>0</v>
          </cell>
          <cell r="P80">
            <v>0</v>
          </cell>
          <cell r="Q80">
            <v>41746.36</v>
          </cell>
          <cell r="R80">
            <v>0</v>
          </cell>
          <cell r="S80">
            <v>0</v>
          </cell>
          <cell r="T80">
            <v>57000</v>
          </cell>
          <cell r="U80">
            <v>0</v>
          </cell>
          <cell r="V80">
            <v>0</v>
          </cell>
          <cell r="W80">
            <v>64000</v>
          </cell>
          <cell r="X80">
            <v>0</v>
          </cell>
          <cell r="Y80">
            <v>0</v>
          </cell>
          <cell r="Z80">
            <v>67000</v>
          </cell>
          <cell r="AA80">
            <v>0</v>
          </cell>
          <cell r="AB80">
            <v>0</v>
          </cell>
          <cell r="AC80">
            <v>69000</v>
          </cell>
          <cell r="AD80">
            <v>0</v>
          </cell>
          <cell r="AE80">
            <v>0</v>
          </cell>
        </row>
        <row r="83">
          <cell r="K83">
            <v>54009.369999999995</v>
          </cell>
          <cell r="L83">
            <v>0</v>
          </cell>
          <cell r="M83">
            <v>0</v>
          </cell>
          <cell r="N83">
            <v>57000</v>
          </cell>
          <cell r="O83">
            <v>0</v>
          </cell>
          <cell r="P83">
            <v>0</v>
          </cell>
          <cell r="Q83">
            <v>41543.170000000006</v>
          </cell>
          <cell r="R83"/>
          <cell r="S83">
            <v>0</v>
          </cell>
          <cell r="T83">
            <v>59500</v>
          </cell>
          <cell r="U83">
            <v>0</v>
          </cell>
          <cell r="V83">
            <v>0</v>
          </cell>
          <cell r="W83">
            <v>64800</v>
          </cell>
          <cell r="X83">
            <v>0</v>
          </cell>
          <cell r="Y83">
            <v>0</v>
          </cell>
          <cell r="Z83">
            <v>67800</v>
          </cell>
          <cell r="AA83">
            <v>0</v>
          </cell>
          <cell r="AB83">
            <v>0</v>
          </cell>
          <cell r="AC83">
            <v>69800</v>
          </cell>
          <cell r="AD83">
            <v>0</v>
          </cell>
          <cell r="AE83">
            <v>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3">
          <cell r="K93">
            <v>3677.6800000000003</v>
          </cell>
          <cell r="L93">
            <v>0</v>
          </cell>
          <cell r="M93">
            <v>0</v>
          </cell>
          <cell r="N93">
            <v>31320</v>
          </cell>
          <cell r="O93">
            <v>5100</v>
          </cell>
          <cell r="P93">
            <v>0</v>
          </cell>
          <cell r="Q93">
            <v>31772.16</v>
          </cell>
          <cell r="R93">
            <v>5084.46</v>
          </cell>
          <cell r="S93">
            <v>0</v>
          </cell>
          <cell r="T93">
            <v>33000</v>
          </cell>
          <cell r="U93">
            <v>5085</v>
          </cell>
          <cell r="V93">
            <v>0</v>
          </cell>
          <cell r="W93">
            <v>5400</v>
          </cell>
          <cell r="X93">
            <v>0</v>
          </cell>
          <cell r="Y93">
            <v>0</v>
          </cell>
          <cell r="Z93">
            <v>5400</v>
          </cell>
          <cell r="AA93">
            <v>0</v>
          </cell>
          <cell r="AB93">
            <v>0</v>
          </cell>
          <cell r="AC93">
            <v>5400</v>
          </cell>
          <cell r="AD93">
            <v>0</v>
          </cell>
          <cell r="AE93">
            <v>0</v>
          </cell>
        </row>
        <row r="109">
          <cell r="K109">
            <v>0</v>
          </cell>
          <cell r="L109">
            <v>269820.08</v>
          </cell>
          <cell r="M109">
            <v>0</v>
          </cell>
          <cell r="N109">
            <v>0</v>
          </cell>
          <cell r="O109">
            <v>115000</v>
          </cell>
          <cell r="P109">
            <v>0</v>
          </cell>
          <cell r="Q109">
            <v>0</v>
          </cell>
          <cell r="R109">
            <v>115000</v>
          </cell>
          <cell r="S109">
            <v>0</v>
          </cell>
          <cell r="T109">
            <v>0</v>
          </cell>
          <cell r="U109">
            <v>115000</v>
          </cell>
          <cell r="V109">
            <v>0</v>
          </cell>
          <cell r="W109">
            <v>0</v>
          </cell>
          <cell r="X109">
            <v>115000</v>
          </cell>
          <cell r="Y109">
            <v>0</v>
          </cell>
          <cell r="Z109">
            <v>0</v>
          </cell>
          <cell r="AA109">
            <v>115000</v>
          </cell>
          <cell r="AB109">
            <v>0</v>
          </cell>
          <cell r="AC109">
            <v>0</v>
          </cell>
          <cell r="AD109">
            <v>115000</v>
          </cell>
          <cell r="AE109">
            <v>0</v>
          </cell>
        </row>
        <row r="116">
          <cell r="K116">
            <v>111280.07</v>
          </cell>
          <cell r="L116">
            <v>0</v>
          </cell>
          <cell r="M116">
            <v>0</v>
          </cell>
          <cell r="N116">
            <v>81800</v>
          </cell>
          <cell r="O116">
            <v>0</v>
          </cell>
          <cell r="P116">
            <v>0</v>
          </cell>
          <cell r="Q116">
            <v>65357.37</v>
          </cell>
          <cell r="R116">
            <v>0</v>
          </cell>
          <cell r="S116">
            <v>0</v>
          </cell>
          <cell r="T116">
            <v>81000</v>
          </cell>
          <cell r="U116">
            <v>0</v>
          </cell>
          <cell r="V116">
            <v>0</v>
          </cell>
          <cell r="W116">
            <v>80000</v>
          </cell>
          <cell r="X116">
            <v>0</v>
          </cell>
          <cell r="Y116">
            <v>0</v>
          </cell>
          <cell r="Z116">
            <v>85000</v>
          </cell>
          <cell r="AA116">
            <v>0</v>
          </cell>
          <cell r="AB116">
            <v>0</v>
          </cell>
          <cell r="AC116">
            <v>90000</v>
          </cell>
          <cell r="AD116">
            <v>0</v>
          </cell>
          <cell r="AE116">
            <v>0</v>
          </cell>
        </row>
        <row r="119">
          <cell r="K119">
            <v>88978.3</v>
          </cell>
          <cell r="L119">
            <v>0</v>
          </cell>
          <cell r="M119">
            <v>0</v>
          </cell>
          <cell r="N119">
            <v>105000</v>
          </cell>
          <cell r="O119">
            <v>0</v>
          </cell>
          <cell r="P119">
            <v>0</v>
          </cell>
          <cell r="Q119">
            <v>74759.64</v>
          </cell>
          <cell r="R119">
            <v>0</v>
          </cell>
          <cell r="S119">
            <v>0</v>
          </cell>
          <cell r="T119">
            <v>105000</v>
          </cell>
          <cell r="U119">
            <v>0</v>
          </cell>
          <cell r="V119">
            <v>0</v>
          </cell>
          <cell r="W119">
            <v>105000</v>
          </cell>
          <cell r="X119">
            <v>0</v>
          </cell>
          <cell r="Y119">
            <v>0</v>
          </cell>
          <cell r="Z119">
            <v>110000</v>
          </cell>
          <cell r="AA119">
            <v>0</v>
          </cell>
          <cell r="AB119">
            <v>0</v>
          </cell>
          <cell r="AC119">
            <v>120000</v>
          </cell>
          <cell r="AD119">
            <v>0</v>
          </cell>
          <cell r="AE119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5000</v>
          </cell>
          <cell r="X126">
            <v>0</v>
          </cell>
          <cell r="Y126">
            <v>0</v>
          </cell>
          <cell r="Z126">
            <v>5000</v>
          </cell>
          <cell r="AA126">
            <v>0</v>
          </cell>
          <cell r="AB126">
            <v>0</v>
          </cell>
          <cell r="AC126">
            <v>5000</v>
          </cell>
          <cell r="AD126">
            <v>0</v>
          </cell>
          <cell r="AE126">
            <v>0</v>
          </cell>
        </row>
        <row r="128">
          <cell r="K128">
            <v>7000</v>
          </cell>
          <cell r="L128">
            <v>0</v>
          </cell>
          <cell r="M128">
            <v>0</v>
          </cell>
          <cell r="N128">
            <v>7000</v>
          </cell>
          <cell r="O128">
            <v>0</v>
          </cell>
          <cell r="P128">
            <v>0</v>
          </cell>
          <cell r="Q128">
            <v>2900</v>
          </cell>
          <cell r="R128">
            <v>0</v>
          </cell>
          <cell r="S128">
            <v>0</v>
          </cell>
          <cell r="T128">
            <v>7000</v>
          </cell>
          <cell r="U128">
            <v>0</v>
          </cell>
          <cell r="V128">
            <v>0</v>
          </cell>
          <cell r="W128">
            <v>2000</v>
          </cell>
          <cell r="X128">
            <v>0</v>
          </cell>
          <cell r="Y128">
            <v>0</v>
          </cell>
          <cell r="Z128">
            <v>2000</v>
          </cell>
          <cell r="AA128">
            <v>0</v>
          </cell>
          <cell r="AB128">
            <v>0</v>
          </cell>
          <cell r="AC128">
            <v>2000</v>
          </cell>
          <cell r="AD128">
            <v>0</v>
          </cell>
          <cell r="AE128">
            <v>0</v>
          </cell>
        </row>
      </sheetData>
      <sheetData sheetId="5">
        <row r="5">
          <cell r="K5">
            <v>4049.6</v>
          </cell>
          <cell r="L5">
            <v>310128.13</v>
          </cell>
          <cell r="M5">
            <v>0</v>
          </cell>
          <cell r="N5">
            <v>7870</v>
          </cell>
          <cell r="O5">
            <v>230000</v>
          </cell>
          <cell r="P5">
            <v>0</v>
          </cell>
          <cell r="Q5">
            <v>1898.88</v>
          </cell>
          <cell r="R5">
            <v>41820</v>
          </cell>
          <cell r="S5">
            <v>0</v>
          </cell>
          <cell r="T5">
            <v>7000</v>
          </cell>
          <cell r="U5">
            <v>58000</v>
          </cell>
          <cell r="V5">
            <v>0</v>
          </cell>
          <cell r="W5">
            <v>3000</v>
          </cell>
          <cell r="X5">
            <v>200000</v>
          </cell>
          <cell r="Y5">
            <v>0</v>
          </cell>
          <cell r="Z5">
            <v>3000</v>
          </cell>
          <cell r="AA5">
            <v>250000</v>
          </cell>
          <cell r="AB5">
            <v>0</v>
          </cell>
          <cell r="AC5">
            <v>3000</v>
          </cell>
          <cell r="AD5">
            <v>250000</v>
          </cell>
          <cell r="AE5">
            <v>0</v>
          </cell>
        </row>
        <row r="10">
          <cell r="K10">
            <v>558163.04</v>
          </cell>
          <cell r="L10">
            <v>7939.08</v>
          </cell>
          <cell r="M10">
            <v>0</v>
          </cell>
          <cell r="N10">
            <v>584100</v>
          </cell>
          <cell r="O10">
            <v>0</v>
          </cell>
          <cell r="P10">
            <v>0</v>
          </cell>
          <cell r="Q10">
            <v>425347.32</v>
          </cell>
          <cell r="R10">
            <v>0</v>
          </cell>
          <cell r="S10">
            <v>0</v>
          </cell>
          <cell r="T10">
            <v>584100</v>
          </cell>
          <cell r="U10">
            <v>0</v>
          </cell>
          <cell r="V10">
            <v>0</v>
          </cell>
          <cell r="W10">
            <v>804900</v>
          </cell>
          <cell r="X10">
            <v>0</v>
          </cell>
          <cell r="Y10">
            <v>0</v>
          </cell>
          <cell r="Z10">
            <v>806600</v>
          </cell>
          <cell r="AA10">
            <v>0</v>
          </cell>
          <cell r="AB10">
            <v>0</v>
          </cell>
          <cell r="AC10">
            <v>816600</v>
          </cell>
          <cell r="AD10">
            <v>0</v>
          </cell>
          <cell r="AE10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30">
          <cell r="K30">
            <v>108161.06000000001</v>
          </cell>
          <cell r="L30">
            <v>0</v>
          </cell>
          <cell r="M30">
            <v>0</v>
          </cell>
          <cell r="N30">
            <v>113694</v>
          </cell>
          <cell r="O30">
            <v>0</v>
          </cell>
          <cell r="P30">
            <v>0</v>
          </cell>
          <cell r="Q30">
            <v>82231.78</v>
          </cell>
          <cell r="R30">
            <v>0</v>
          </cell>
          <cell r="S30">
            <v>0</v>
          </cell>
          <cell r="T30">
            <v>113000</v>
          </cell>
          <cell r="U30">
            <v>0</v>
          </cell>
          <cell r="V30">
            <v>0</v>
          </cell>
          <cell r="W30">
            <v>113100</v>
          </cell>
          <cell r="X30">
            <v>0</v>
          </cell>
          <cell r="Y30">
            <v>0</v>
          </cell>
          <cell r="Z30">
            <v>113300</v>
          </cell>
          <cell r="AA30">
            <v>0</v>
          </cell>
          <cell r="AB30">
            <v>0</v>
          </cell>
          <cell r="AC30">
            <v>118800</v>
          </cell>
          <cell r="AD30">
            <v>0</v>
          </cell>
          <cell r="AE30">
            <v>0</v>
          </cell>
        </row>
      </sheetData>
      <sheetData sheetId="6">
        <row r="5"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7">
          <cell r="K7">
            <v>0</v>
          </cell>
          <cell r="L7">
            <v>267388.28999999998</v>
          </cell>
          <cell r="M7">
            <v>0</v>
          </cell>
          <cell r="N7">
            <v>0</v>
          </cell>
          <cell r="O7">
            <v>350700</v>
          </cell>
          <cell r="P7">
            <v>0</v>
          </cell>
          <cell r="Q7">
            <v>0</v>
          </cell>
          <cell r="R7">
            <v>333652.5</v>
          </cell>
          <cell r="S7">
            <v>0</v>
          </cell>
          <cell r="T7">
            <v>0</v>
          </cell>
          <cell r="U7">
            <v>339000</v>
          </cell>
          <cell r="V7">
            <v>0</v>
          </cell>
          <cell r="W7">
            <v>0</v>
          </cell>
          <cell r="X7">
            <v>200000</v>
          </cell>
          <cell r="Y7">
            <v>0</v>
          </cell>
          <cell r="Z7">
            <v>0</v>
          </cell>
          <cell r="AA7">
            <v>200000</v>
          </cell>
          <cell r="AB7">
            <v>0</v>
          </cell>
          <cell r="AC7">
            <v>0</v>
          </cell>
          <cell r="AD7">
            <v>200000</v>
          </cell>
          <cell r="AE7">
            <v>0</v>
          </cell>
        </row>
        <row r="15">
          <cell r="K15">
            <v>100213.08</v>
          </cell>
          <cell r="L15">
            <v>0</v>
          </cell>
          <cell r="M15">
            <v>0</v>
          </cell>
          <cell r="N15">
            <v>140000</v>
          </cell>
          <cell r="O15">
            <v>0</v>
          </cell>
          <cell r="P15">
            <v>0</v>
          </cell>
          <cell r="Q15">
            <v>122972.52</v>
          </cell>
          <cell r="R15">
            <v>0</v>
          </cell>
          <cell r="S15">
            <v>0</v>
          </cell>
          <cell r="T15">
            <v>140000</v>
          </cell>
          <cell r="U15">
            <v>0</v>
          </cell>
          <cell r="V15">
            <v>0</v>
          </cell>
          <cell r="W15">
            <v>140000</v>
          </cell>
          <cell r="X15">
            <v>0</v>
          </cell>
          <cell r="Y15">
            <v>0</v>
          </cell>
          <cell r="Z15">
            <v>140000</v>
          </cell>
          <cell r="AA15">
            <v>0</v>
          </cell>
          <cell r="AB15">
            <v>0</v>
          </cell>
          <cell r="AC15">
            <v>140000</v>
          </cell>
          <cell r="AD15">
            <v>0</v>
          </cell>
          <cell r="AE15">
            <v>0</v>
          </cell>
        </row>
        <row r="17">
          <cell r="K17">
            <v>245074.72</v>
          </cell>
          <cell r="L17">
            <v>0</v>
          </cell>
          <cell r="M17">
            <v>0</v>
          </cell>
          <cell r="N17">
            <v>207340</v>
          </cell>
          <cell r="O17">
            <v>0</v>
          </cell>
          <cell r="P17">
            <v>0</v>
          </cell>
          <cell r="Q17">
            <v>180610.37</v>
          </cell>
          <cell r="R17">
            <v>0</v>
          </cell>
          <cell r="S17">
            <v>0</v>
          </cell>
          <cell r="T17">
            <v>207000</v>
          </cell>
          <cell r="U17">
            <v>0</v>
          </cell>
          <cell r="V17">
            <v>0</v>
          </cell>
          <cell r="W17">
            <v>210000</v>
          </cell>
          <cell r="X17">
            <v>0</v>
          </cell>
          <cell r="Y17">
            <v>0</v>
          </cell>
          <cell r="Z17">
            <v>200000</v>
          </cell>
          <cell r="AA17">
            <v>0</v>
          </cell>
          <cell r="AB17">
            <v>0</v>
          </cell>
          <cell r="AC17">
            <v>210000</v>
          </cell>
          <cell r="AD17">
            <v>0</v>
          </cell>
          <cell r="AE17">
            <v>0</v>
          </cell>
        </row>
        <row r="19">
          <cell r="K19">
            <v>79082.53</v>
          </cell>
          <cell r="L19">
            <v>0</v>
          </cell>
          <cell r="M19">
            <v>0</v>
          </cell>
          <cell r="N19">
            <v>109350</v>
          </cell>
          <cell r="O19">
            <v>0</v>
          </cell>
          <cell r="P19">
            <v>0</v>
          </cell>
          <cell r="Q19">
            <v>66981.66</v>
          </cell>
          <cell r="R19">
            <v>0</v>
          </cell>
          <cell r="S19">
            <v>0</v>
          </cell>
          <cell r="T19">
            <v>100000</v>
          </cell>
          <cell r="U19">
            <v>0</v>
          </cell>
          <cell r="V19">
            <v>0</v>
          </cell>
          <cell r="W19">
            <v>94600</v>
          </cell>
          <cell r="X19">
            <v>0</v>
          </cell>
          <cell r="Y19">
            <v>0</v>
          </cell>
          <cell r="Z19">
            <v>103000</v>
          </cell>
          <cell r="AA19">
            <v>0</v>
          </cell>
          <cell r="AB19">
            <v>0</v>
          </cell>
          <cell r="AC19">
            <v>103000</v>
          </cell>
          <cell r="AD19">
            <v>0</v>
          </cell>
          <cell r="AE19">
            <v>0</v>
          </cell>
        </row>
        <row r="26">
          <cell r="K26">
            <v>29989.919999999998</v>
          </cell>
          <cell r="L26">
            <v>0</v>
          </cell>
          <cell r="M26">
            <v>0</v>
          </cell>
          <cell r="N26">
            <v>30000</v>
          </cell>
          <cell r="O26">
            <v>0</v>
          </cell>
          <cell r="P26">
            <v>0</v>
          </cell>
          <cell r="Q26">
            <v>28517.279999999999</v>
          </cell>
          <cell r="R26">
            <v>0</v>
          </cell>
          <cell r="S26">
            <v>0</v>
          </cell>
          <cell r="T26">
            <v>30000</v>
          </cell>
          <cell r="U26">
            <v>0</v>
          </cell>
          <cell r="V26">
            <v>0</v>
          </cell>
          <cell r="W26">
            <v>30000</v>
          </cell>
          <cell r="X26">
            <v>0</v>
          </cell>
          <cell r="Y26">
            <v>0</v>
          </cell>
          <cell r="Z26">
            <v>15000</v>
          </cell>
          <cell r="AA26">
            <v>0</v>
          </cell>
          <cell r="AB26">
            <v>0</v>
          </cell>
          <cell r="AC26">
            <v>30000</v>
          </cell>
          <cell r="AD26">
            <v>0</v>
          </cell>
          <cell r="AE26">
            <v>0</v>
          </cell>
        </row>
        <row r="28">
          <cell r="K28">
            <v>24610.55</v>
          </cell>
          <cell r="L28">
            <v>0</v>
          </cell>
          <cell r="M28">
            <v>0</v>
          </cell>
          <cell r="N28">
            <v>30200</v>
          </cell>
          <cell r="O28">
            <v>0</v>
          </cell>
          <cell r="P28">
            <v>0</v>
          </cell>
          <cell r="Q28">
            <v>30121.41</v>
          </cell>
          <cell r="R28">
            <v>0</v>
          </cell>
          <cell r="S28">
            <v>0</v>
          </cell>
          <cell r="T28">
            <v>30000</v>
          </cell>
          <cell r="U28">
            <v>0</v>
          </cell>
          <cell r="V28">
            <v>0</v>
          </cell>
          <cell r="W28">
            <v>10000</v>
          </cell>
          <cell r="X28">
            <v>0</v>
          </cell>
          <cell r="Y28">
            <v>0</v>
          </cell>
          <cell r="Z28">
            <v>5000</v>
          </cell>
          <cell r="AA28">
            <v>0</v>
          </cell>
          <cell r="AB28">
            <v>0</v>
          </cell>
          <cell r="AC28">
            <v>10000</v>
          </cell>
          <cell r="AD28">
            <v>0</v>
          </cell>
          <cell r="AE28">
            <v>0</v>
          </cell>
        </row>
        <row r="31">
          <cell r="K31">
            <v>520.79999999999995</v>
          </cell>
          <cell r="L31">
            <v>864341.04</v>
          </cell>
          <cell r="M31">
            <v>0</v>
          </cell>
          <cell r="N31">
            <v>295</v>
          </cell>
          <cell r="O31">
            <v>78898</v>
          </cell>
          <cell r="P31">
            <v>0</v>
          </cell>
          <cell r="Q31">
            <v>294</v>
          </cell>
          <cell r="R31">
            <v>76172.899999999994</v>
          </cell>
          <cell r="S31">
            <v>0</v>
          </cell>
          <cell r="T31">
            <v>0</v>
          </cell>
          <cell r="U31">
            <v>78898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3">
          <cell r="K33">
            <v>39963.46</v>
          </cell>
          <cell r="L33">
            <v>29946.720000000001</v>
          </cell>
          <cell r="M33">
            <v>0</v>
          </cell>
          <cell r="N33">
            <v>68460</v>
          </cell>
          <cell r="O33">
            <v>50000</v>
          </cell>
          <cell r="P33">
            <v>0</v>
          </cell>
          <cell r="Q33">
            <v>59964.3</v>
          </cell>
          <cell r="R33">
            <v>0</v>
          </cell>
          <cell r="S33">
            <v>0</v>
          </cell>
          <cell r="T33">
            <v>68000</v>
          </cell>
          <cell r="U33">
            <v>50000</v>
          </cell>
          <cell r="V33">
            <v>0</v>
          </cell>
          <cell r="W33">
            <v>20000</v>
          </cell>
          <cell r="X33">
            <v>20000</v>
          </cell>
          <cell r="Y33">
            <v>0</v>
          </cell>
          <cell r="Z33">
            <v>20000</v>
          </cell>
          <cell r="AA33">
            <v>20000</v>
          </cell>
          <cell r="AB33">
            <v>0</v>
          </cell>
          <cell r="AC33">
            <v>30000</v>
          </cell>
          <cell r="AD33">
            <v>20000</v>
          </cell>
          <cell r="AE33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10000</v>
          </cell>
          <cell r="AA36">
            <v>10000</v>
          </cell>
          <cell r="AB36">
            <v>0</v>
          </cell>
          <cell r="AC36">
            <v>10000</v>
          </cell>
          <cell r="AD36">
            <v>10000</v>
          </cell>
          <cell r="AE36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</sheetData>
      <sheetData sheetId="7">
        <row r="4">
          <cell r="K4">
            <v>80790.98</v>
          </cell>
          <cell r="L4">
            <v>0</v>
          </cell>
          <cell r="M4">
            <v>0</v>
          </cell>
          <cell r="N4">
            <v>170000</v>
          </cell>
          <cell r="O4">
            <v>0</v>
          </cell>
          <cell r="P4">
            <v>0</v>
          </cell>
          <cell r="Q4">
            <v>151383.69</v>
          </cell>
          <cell r="R4">
            <v>0</v>
          </cell>
          <cell r="S4">
            <v>0</v>
          </cell>
          <cell r="T4">
            <v>170000</v>
          </cell>
          <cell r="U4">
            <v>0</v>
          </cell>
          <cell r="V4">
            <v>0</v>
          </cell>
          <cell r="W4">
            <v>140000</v>
          </cell>
          <cell r="X4">
            <v>0</v>
          </cell>
          <cell r="Y4">
            <v>0</v>
          </cell>
          <cell r="Z4">
            <v>150000</v>
          </cell>
          <cell r="AA4">
            <v>0</v>
          </cell>
          <cell r="AB4">
            <v>0</v>
          </cell>
          <cell r="AC4">
            <v>150000</v>
          </cell>
          <cell r="AD4">
            <v>0</v>
          </cell>
          <cell r="AE4">
            <v>0</v>
          </cell>
        </row>
        <row r="7">
          <cell r="K7">
            <v>172.5</v>
          </cell>
          <cell r="L7">
            <v>0</v>
          </cell>
          <cell r="M7">
            <v>0</v>
          </cell>
          <cell r="N7">
            <v>5000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2000</v>
          </cell>
          <cell r="X7">
            <v>0</v>
          </cell>
          <cell r="Y7">
            <v>0</v>
          </cell>
          <cell r="Z7">
            <v>5000</v>
          </cell>
          <cell r="AA7">
            <v>0</v>
          </cell>
          <cell r="AB7">
            <v>0</v>
          </cell>
          <cell r="AC7">
            <v>5000</v>
          </cell>
          <cell r="AD7">
            <v>0</v>
          </cell>
          <cell r="AE7">
            <v>0</v>
          </cell>
        </row>
      </sheetData>
      <sheetData sheetId="8">
        <row r="4">
          <cell r="K4">
            <v>3878.35</v>
          </cell>
          <cell r="L4">
            <v>0</v>
          </cell>
          <cell r="M4">
            <v>0</v>
          </cell>
          <cell r="N4">
            <v>4000</v>
          </cell>
          <cell r="O4">
            <v>0</v>
          </cell>
          <cell r="P4">
            <v>0</v>
          </cell>
          <cell r="Q4">
            <v>2841.74</v>
          </cell>
          <cell r="R4">
            <v>0</v>
          </cell>
          <cell r="S4">
            <v>0</v>
          </cell>
          <cell r="T4">
            <v>4000</v>
          </cell>
          <cell r="U4">
            <v>0</v>
          </cell>
          <cell r="V4">
            <v>0</v>
          </cell>
          <cell r="W4">
            <v>4000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  <cell r="AC4">
            <v>4000</v>
          </cell>
          <cell r="AD4">
            <v>0</v>
          </cell>
          <cell r="AE4">
            <v>0</v>
          </cell>
        </row>
        <row r="20">
          <cell r="K20">
            <v>174155</v>
          </cell>
          <cell r="L20"/>
          <cell r="M20"/>
          <cell r="N20">
            <v>182490</v>
          </cell>
          <cell r="O20">
            <v>16640</v>
          </cell>
          <cell r="P20"/>
          <cell r="Q20">
            <v>139603</v>
          </cell>
          <cell r="R20">
            <v>16439.84</v>
          </cell>
          <cell r="S20"/>
          <cell r="T20">
            <v>182490</v>
          </cell>
          <cell r="U20">
            <v>16640</v>
          </cell>
          <cell r="V20"/>
          <cell r="W20">
            <v>187000</v>
          </cell>
          <cell r="X20">
            <v>4000</v>
          </cell>
          <cell r="Y20"/>
          <cell r="Z20">
            <v>196000</v>
          </cell>
          <cell r="AA20"/>
          <cell r="AB20"/>
          <cell r="AC20">
            <v>205000</v>
          </cell>
          <cell r="AD20"/>
          <cell r="AE20"/>
        </row>
        <row r="21">
          <cell r="K21">
            <v>312191</v>
          </cell>
          <cell r="L21"/>
          <cell r="M21"/>
          <cell r="N21">
            <v>305927</v>
          </cell>
          <cell r="O21">
            <v>149000</v>
          </cell>
          <cell r="P21"/>
          <cell r="Q21">
            <v>238298</v>
          </cell>
          <cell r="R21">
            <v>148217.89000000001</v>
          </cell>
          <cell r="S21"/>
          <cell r="T21">
            <v>305927</v>
          </cell>
          <cell r="U21">
            <v>149000</v>
          </cell>
          <cell r="V21"/>
          <cell r="W21">
            <v>265000</v>
          </cell>
          <cell r="X21">
            <v>45000</v>
          </cell>
          <cell r="Y21"/>
          <cell r="Z21">
            <v>278000</v>
          </cell>
          <cell r="AA21"/>
          <cell r="AB21"/>
          <cell r="AC21">
            <v>292000</v>
          </cell>
          <cell r="AD21"/>
          <cell r="AE21"/>
        </row>
        <row r="22">
          <cell r="K22">
            <v>406089</v>
          </cell>
          <cell r="L22">
            <v>7609.49</v>
          </cell>
          <cell r="M22"/>
          <cell r="N22">
            <v>436224</v>
          </cell>
          <cell r="O22">
            <v>0</v>
          </cell>
          <cell r="P22"/>
          <cell r="Q22">
            <v>334112</v>
          </cell>
          <cell r="R22"/>
          <cell r="S22"/>
          <cell r="T22">
            <v>436224</v>
          </cell>
          <cell r="U22"/>
          <cell r="V22"/>
          <cell r="W22">
            <v>456000</v>
          </cell>
          <cell r="X22">
            <v>4000</v>
          </cell>
          <cell r="Y22"/>
          <cell r="Z22">
            <v>478000</v>
          </cell>
          <cell r="AA22"/>
          <cell r="AB22"/>
          <cell r="AC22">
            <v>502000</v>
          </cell>
          <cell r="AD22"/>
          <cell r="AE22"/>
        </row>
        <row r="23"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</row>
        <row r="24">
          <cell r="K24">
            <v>219549</v>
          </cell>
          <cell r="L24"/>
          <cell r="M24"/>
          <cell r="N24">
            <v>223053</v>
          </cell>
          <cell r="O24">
            <v>28000</v>
          </cell>
          <cell r="P24"/>
          <cell r="Q24">
            <v>167305</v>
          </cell>
          <cell r="R24">
            <v>27976.17</v>
          </cell>
          <cell r="S24"/>
          <cell r="T24">
            <v>223053</v>
          </cell>
          <cell r="U24">
            <v>28000</v>
          </cell>
          <cell r="V24"/>
          <cell r="W24">
            <v>256000</v>
          </cell>
          <cell r="X24"/>
          <cell r="Y24"/>
          <cell r="Z24">
            <v>268000</v>
          </cell>
          <cell r="AA24"/>
          <cell r="AB24"/>
          <cell r="AC24">
            <v>281000</v>
          </cell>
          <cell r="AD24"/>
          <cell r="AE24"/>
        </row>
        <row r="25">
          <cell r="K25">
            <v>234040</v>
          </cell>
          <cell r="L25">
            <v>2565</v>
          </cell>
          <cell r="M25"/>
          <cell r="N25">
            <v>239395</v>
          </cell>
          <cell r="O25">
            <v>2600</v>
          </cell>
          <cell r="P25"/>
          <cell r="Q25">
            <v>185925</v>
          </cell>
          <cell r="R25">
            <v>2599.1999999999998</v>
          </cell>
          <cell r="S25"/>
          <cell r="T25">
            <v>239395</v>
          </cell>
          <cell r="U25">
            <v>2600</v>
          </cell>
          <cell r="V25"/>
          <cell r="W25">
            <v>260000</v>
          </cell>
          <cell r="X25">
            <v>8000</v>
          </cell>
          <cell r="Y25"/>
          <cell r="Z25">
            <v>273000</v>
          </cell>
          <cell r="AA25"/>
          <cell r="AB25"/>
          <cell r="AC25">
            <v>286000</v>
          </cell>
          <cell r="AD25"/>
          <cell r="AE25"/>
        </row>
        <row r="26">
          <cell r="K26">
            <v>218787</v>
          </cell>
          <cell r="L26"/>
          <cell r="M26"/>
          <cell r="N26">
            <v>230440</v>
          </cell>
          <cell r="O26">
            <v>6200</v>
          </cell>
          <cell r="P26"/>
          <cell r="Q26">
            <v>176228</v>
          </cell>
          <cell r="R26">
            <v>6200</v>
          </cell>
          <cell r="S26"/>
          <cell r="T26">
            <v>230440</v>
          </cell>
          <cell r="U26">
            <v>6200</v>
          </cell>
          <cell r="V26"/>
          <cell r="W26">
            <v>236000</v>
          </cell>
          <cell r="X26"/>
          <cell r="Y26"/>
          <cell r="Z26">
            <v>247000</v>
          </cell>
          <cell r="AA26"/>
          <cell r="AB26"/>
          <cell r="AC26">
            <v>260000</v>
          </cell>
          <cell r="AD26"/>
          <cell r="AE26"/>
        </row>
        <row r="27">
          <cell r="K27">
            <v>45000</v>
          </cell>
          <cell r="L27"/>
          <cell r="M27"/>
          <cell r="N27">
            <v>59900</v>
          </cell>
          <cell r="O27"/>
          <cell r="P27"/>
          <cell r="Q27">
            <v>44176</v>
          </cell>
          <cell r="R27"/>
          <cell r="S27"/>
          <cell r="T27">
            <v>59900</v>
          </cell>
          <cell r="U27"/>
          <cell r="V27"/>
          <cell r="W27">
            <v>62000</v>
          </cell>
          <cell r="X27"/>
          <cell r="Y27"/>
          <cell r="Z27">
            <v>65000</v>
          </cell>
          <cell r="AA27"/>
          <cell r="AB27"/>
          <cell r="AC27">
            <v>68000</v>
          </cell>
          <cell r="AD27"/>
          <cell r="AE27"/>
        </row>
        <row r="29">
          <cell r="K29">
            <v>457252</v>
          </cell>
          <cell r="L29">
            <v>10000</v>
          </cell>
          <cell r="M29">
            <v>0</v>
          </cell>
          <cell r="N29">
            <v>508822</v>
          </cell>
          <cell r="O29">
            <v>13000</v>
          </cell>
          <cell r="P29">
            <v>0</v>
          </cell>
          <cell r="Q29">
            <v>384873</v>
          </cell>
          <cell r="R29">
            <v>13000</v>
          </cell>
          <cell r="S29"/>
          <cell r="T29">
            <v>512433</v>
          </cell>
          <cell r="U29">
            <v>13000</v>
          </cell>
          <cell r="V29">
            <v>0</v>
          </cell>
          <cell r="W29">
            <v>560000</v>
          </cell>
          <cell r="X29">
            <v>20000</v>
          </cell>
          <cell r="Y29">
            <v>0</v>
          </cell>
          <cell r="Z29">
            <v>601000</v>
          </cell>
          <cell r="AA29">
            <v>0</v>
          </cell>
          <cell r="AB29">
            <v>0</v>
          </cell>
          <cell r="AC29">
            <v>653000</v>
          </cell>
          <cell r="AD29">
            <v>0</v>
          </cell>
          <cell r="AE29">
            <v>0</v>
          </cell>
        </row>
        <row r="32">
          <cell r="K32">
            <v>707851</v>
          </cell>
          <cell r="L32">
            <v>57166.01</v>
          </cell>
          <cell r="M32">
            <v>0</v>
          </cell>
          <cell r="N32">
            <v>790416</v>
          </cell>
          <cell r="O32">
            <v>78345</v>
          </cell>
          <cell r="P32">
            <v>0</v>
          </cell>
          <cell r="Q32">
            <v>591944</v>
          </cell>
          <cell r="R32">
            <v>52074.8</v>
          </cell>
          <cell r="S32"/>
          <cell r="T32">
            <v>790626</v>
          </cell>
          <cell r="U32">
            <v>78075</v>
          </cell>
          <cell r="V32">
            <v>0</v>
          </cell>
          <cell r="W32">
            <v>877000</v>
          </cell>
          <cell r="X32">
            <v>0</v>
          </cell>
          <cell r="Y32">
            <v>0</v>
          </cell>
          <cell r="Z32">
            <v>944000</v>
          </cell>
          <cell r="AA32">
            <v>0</v>
          </cell>
          <cell r="AB32">
            <v>0</v>
          </cell>
          <cell r="AC32">
            <v>1032000</v>
          </cell>
          <cell r="AD32">
            <v>0</v>
          </cell>
          <cell r="AE32">
            <v>0</v>
          </cell>
        </row>
        <row r="36">
          <cell r="K36">
            <v>1215106</v>
          </cell>
          <cell r="L36">
            <v>87699.61</v>
          </cell>
          <cell r="M36">
            <v>0</v>
          </cell>
          <cell r="N36">
            <v>1391507</v>
          </cell>
          <cell r="O36">
            <v>94200</v>
          </cell>
          <cell r="P36">
            <v>0</v>
          </cell>
          <cell r="Q36">
            <v>1038200</v>
          </cell>
          <cell r="R36">
            <v>31503.129999999997</v>
          </cell>
          <cell r="S36">
            <v>0</v>
          </cell>
          <cell r="T36">
            <v>1409776</v>
          </cell>
          <cell r="U36">
            <v>34710</v>
          </cell>
          <cell r="V36">
            <v>0</v>
          </cell>
          <cell r="W36">
            <v>1503000</v>
          </cell>
          <cell r="X36">
            <v>53900</v>
          </cell>
          <cell r="Y36">
            <v>0</v>
          </cell>
          <cell r="Z36">
            <v>1620000</v>
          </cell>
          <cell r="AA36">
            <v>0</v>
          </cell>
          <cell r="AB36">
            <v>0</v>
          </cell>
          <cell r="AC36">
            <v>1768000</v>
          </cell>
          <cell r="AD36">
            <v>0</v>
          </cell>
          <cell r="AE36">
            <v>0</v>
          </cell>
        </row>
        <row r="41">
          <cell r="K41">
            <v>812680.9</v>
          </cell>
          <cell r="L41">
            <v>1843</v>
          </cell>
          <cell r="M41">
            <v>0</v>
          </cell>
          <cell r="N41">
            <v>965799</v>
          </cell>
          <cell r="O41">
            <v>98135</v>
          </cell>
          <cell r="P41">
            <v>0</v>
          </cell>
          <cell r="Q41">
            <v>722197.2</v>
          </cell>
          <cell r="R41">
            <v>32011.559999999998</v>
          </cell>
          <cell r="S41"/>
          <cell r="T41">
            <v>985980</v>
          </cell>
          <cell r="U41">
            <v>96600</v>
          </cell>
          <cell r="V41">
            <v>0</v>
          </cell>
          <cell r="W41">
            <v>1116000</v>
          </cell>
          <cell r="X41">
            <v>5500</v>
          </cell>
          <cell r="Y41">
            <v>0</v>
          </cell>
          <cell r="Z41">
            <v>1205000</v>
          </cell>
          <cell r="AA41">
            <v>0</v>
          </cell>
          <cell r="AB41">
            <v>0</v>
          </cell>
          <cell r="AC41">
            <v>1314000</v>
          </cell>
          <cell r="AD41">
            <v>0</v>
          </cell>
          <cell r="AE41">
            <v>0</v>
          </cell>
        </row>
        <row r="44">
          <cell r="K44">
            <v>807601</v>
          </cell>
          <cell r="L44">
            <v>119434.05</v>
          </cell>
          <cell r="M44">
            <v>0</v>
          </cell>
          <cell r="N44">
            <v>914877</v>
          </cell>
          <cell r="O44">
            <v>147420</v>
          </cell>
          <cell r="P44">
            <v>0</v>
          </cell>
          <cell r="Q44">
            <v>680451</v>
          </cell>
          <cell r="R44">
            <v>31462.260000000002</v>
          </cell>
          <cell r="S44"/>
          <cell r="T44">
            <v>919405</v>
          </cell>
          <cell r="U44">
            <v>33300</v>
          </cell>
          <cell r="V44">
            <v>0</v>
          </cell>
          <cell r="W44">
            <v>995000</v>
          </cell>
          <cell r="X44">
            <v>108110</v>
          </cell>
          <cell r="Y44">
            <v>0</v>
          </cell>
          <cell r="Z44">
            <v>1065000</v>
          </cell>
          <cell r="AA44">
            <v>0</v>
          </cell>
          <cell r="AB44">
            <v>0</v>
          </cell>
          <cell r="AC44">
            <v>1165000</v>
          </cell>
          <cell r="AD44">
            <v>0</v>
          </cell>
          <cell r="AE44">
            <v>0</v>
          </cell>
        </row>
        <row r="47">
          <cell r="K47">
            <v>502001</v>
          </cell>
          <cell r="L47">
            <v>0</v>
          </cell>
          <cell r="M47">
            <v>0</v>
          </cell>
          <cell r="N47">
            <v>560630</v>
          </cell>
          <cell r="O47">
            <v>66000</v>
          </cell>
          <cell r="P47">
            <v>0</v>
          </cell>
          <cell r="Q47">
            <v>420429</v>
          </cell>
          <cell r="R47">
            <v>10667.71</v>
          </cell>
          <cell r="S47">
            <v>0</v>
          </cell>
          <cell r="T47">
            <v>559405</v>
          </cell>
          <cell r="U47">
            <v>10700</v>
          </cell>
          <cell r="V47">
            <v>0</v>
          </cell>
          <cell r="W47">
            <v>615000</v>
          </cell>
          <cell r="X47">
            <v>51735</v>
          </cell>
          <cell r="Y47">
            <v>0</v>
          </cell>
          <cell r="Z47">
            <v>660000</v>
          </cell>
          <cell r="AA47">
            <v>0</v>
          </cell>
          <cell r="AB47">
            <v>0</v>
          </cell>
          <cell r="AC47">
            <v>725000</v>
          </cell>
          <cell r="AD47">
            <v>0</v>
          </cell>
          <cell r="AE47">
            <v>0</v>
          </cell>
        </row>
        <row r="51">
          <cell r="K51">
            <v>490859</v>
          </cell>
          <cell r="L51"/>
          <cell r="M51"/>
          <cell r="N51">
            <v>560875</v>
          </cell>
          <cell r="O51">
            <v>70100</v>
          </cell>
          <cell r="P51"/>
          <cell r="Q51">
            <v>423156</v>
          </cell>
          <cell r="R51">
            <v>69949.67</v>
          </cell>
          <cell r="S51"/>
          <cell r="T51">
            <v>557875</v>
          </cell>
          <cell r="U51">
            <v>70100</v>
          </cell>
          <cell r="V51"/>
          <cell r="W51">
            <v>587000</v>
          </cell>
          <cell r="X51"/>
          <cell r="Y51"/>
          <cell r="Z51">
            <v>616000</v>
          </cell>
          <cell r="AA51"/>
          <cell r="AB51"/>
          <cell r="AC51">
            <v>646000</v>
          </cell>
          <cell r="AD51"/>
          <cell r="AE51"/>
        </row>
        <row r="52">
          <cell r="K52">
            <v>197111</v>
          </cell>
          <cell r="L52">
            <v>75942</v>
          </cell>
          <cell r="M52"/>
          <cell r="N52">
            <v>207874</v>
          </cell>
          <cell r="O52">
            <v>56000</v>
          </cell>
          <cell r="P52"/>
          <cell r="Q52">
            <v>161139</v>
          </cell>
          <cell r="R52">
            <v>55930.33</v>
          </cell>
          <cell r="S52"/>
          <cell r="T52">
            <v>210874</v>
          </cell>
          <cell r="U52">
            <v>56000</v>
          </cell>
          <cell r="V52"/>
          <cell r="W52">
            <v>230000</v>
          </cell>
          <cell r="X52"/>
          <cell r="Y52"/>
          <cell r="Z52">
            <v>241000</v>
          </cell>
          <cell r="AA52"/>
          <cell r="AB52"/>
          <cell r="AC52">
            <v>253000</v>
          </cell>
          <cell r="AD52"/>
          <cell r="AE52"/>
        </row>
        <row r="53">
          <cell r="K53">
            <v>259846.38999999998</v>
          </cell>
          <cell r="L53">
            <v>0</v>
          </cell>
          <cell r="M53">
            <v>0</v>
          </cell>
          <cell r="N53">
            <v>278304</v>
          </cell>
          <cell r="O53">
            <v>0</v>
          </cell>
          <cell r="P53">
            <v>0</v>
          </cell>
          <cell r="Q53">
            <v>193289.26</v>
          </cell>
          <cell r="R53">
            <v>0</v>
          </cell>
          <cell r="S53">
            <v>0</v>
          </cell>
          <cell r="T53">
            <v>261161</v>
          </cell>
          <cell r="U53">
            <v>0</v>
          </cell>
          <cell r="V53">
            <v>0</v>
          </cell>
          <cell r="W53">
            <v>313181</v>
          </cell>
          <cell r="X53">
            <v>0</v>
          </cell>
          <cell r="Y53">
            <v>0</v>
          </cell>
          <cell r="Z53">
            <v>313181</v>
          </cell>
          <cell r="AA53">
            <v>0</v>
          </cell>
          <cell r="AB53">
            <v>0</v>
          </cell>
          <cell r="AC53">
            <v>313181</v>
          </cell>
          <cell r="AD53">
            <v>0</v>
          </cell>
          <cell r="AE53">
            <v>0</v>
          </cell>
        </row>
        <row r="70">
          <cell r="K70">
            <v>401455.82</v>
          </cell>
          <cell r="L70"/>
          <cell r="M70"/>
          <cell r="N70">
            <v>388969</v>
          </cell>
          <cell r="O70">
            <v>20591</v>
          </cell>
          <cell r="P70"/>
          <cell r="Q70">
            <v>382440.04</v>
          </cell>
          <cell r="R70">
            <v>590.79999999999995</v>
          </cell>
          <cell r="S70"/>
          <cell r="T70">
            <v>577010</v>
          </cell>
          <cell r="U70">
            <v>14591</v>
          </cell>
          <cell r="V70"/>
          <cell r="W70">
            <v>450050</v>
          </cell>
          <cell r="X70"/>
          <cell r="Y70"/>
          <cell r="Z70">
            <v>450050</v>
          </cell>
          <cell r="AA70"/>
          <cell r="AB70"/>
          <cell r="AC70">
            <v>450050</v>
          </cell>
          <cell r="AD70"/>
          <cell r="AE70"/>
        </row>
        <row r="71">
          <cell r="K71">
            <v>3068.18</v>
          </cell>
          <cell r="L71">
            <v>0</v>
          </cell>
          <cell r="M71">
            <v>0</v>
          </cell>
          <cell r="N71">
            <v>38245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11831</v>
          </cell>
          <cell r="U71">
            <v>0</v>
          </cell>
          <cell r="V71">
            <v>0</v>
          </cell>
          <cell r="W71">
            <v>195969</v>
          </cell>
          <cell r="X71">
            <v>13500</v>
          </cell>
          <cell r="Y71">
            <v>0</v>
          </cell>
          <cell r="Z71">
            <v>225969</v>
          </cell>
          <cell r="AA71">
            <v>100000</v>
          </cell>
          <cell r="AB71">
            <v>0</v>
          </cell>
          <cell r="AC71">
            <v>225969</v>
          </cell>
          <cell r="AD71">
            <v>120000</v>
          </cell>
          <cell r="AE71">
            <v>0</v>
          </cell>
        </row>
        <row r="78">
          <cell r="K78">
            <v>461499.01</v>
          </cell>
          <cell r="L78"/>
          <cell r="M78"/>
          <cell r="N78">
            <v>549580</v>
          </cell>
          <cell r="O78"/>
          <cell r="P78"/>
          <cell r="Q78">
            <v>570585.66</v>
          </cell>
          <cell r="R78"/>
          <cell r="S78"/>
          <cell r="T78">
            <v>674300</v>
          </cell>
          <cell r="U78"/>
          <cell r="V78"/>
          <cell r="W78">
            <v>694800</v>
          </cell>
          <cell r="X78"/>
          <cell r="Y78"/>
          <cell r="Z78">
            <v>694800</v>
          </cell>
          <cell r="AA78"/>
          <cell r="AB78"/>
          <cell r="AC78">
            <v>694800</v>
          </cell>
          <cell r="AD78"/>
          <cell r="AE78"/>
        </row>
      </sheetData>
      <sheetData sheetId="9">
        <row r="4">
          <cell r="K4">
            <v>16618.190000000002</v>
          </cell>
          <cell r="L4">
            <v>0</v>
          </cell>
          <cell r="M4">
            <v>0</v>
          </cell>
          <cell r="N4">
            <v>8000</v>
          </cell>
          <cell r="O4">
            <v>0</v>
          </cell>
          <cell r="P4">
            <v>0</v>
          </cell>
          <cell r="Q4">
            <v>1667.21</v>
          </cell>
          <cell r="R4">
            <v>0</v>
          </cell>
          <cell r="S4">
            <v>0</v>
          </cell>
          <cell r="T4">
            <v>5000</v>
          </cell>
          <cell r="U4">
            <v>0</v>
          </cell>
          <cell r="V4">
            <v>0</v>
          </cell>
          <cell r="W4">
            <v>8000</v>
          </cell>
          <cell r="X4">
            <v>0</v>
          </cell>
          <cell r="Y4">
            <v>0</v>
          </cell>
          <cell r="Z4">
            <v>7500</v>
          </cell>
          <cell r="AA4">
            <v>0</v>
          </cell>
          <cell r="AB4">
            <v>0</v>
          </cell>
          <cell r="AC4">
            <v>7000</v>
          </cell>
          <cell r="AD4">
            <v>0</v>
          </cell>
          <cell r="AE4">
            <v>0</v>
          </cell>
        </row>
        <row r="12">
          <cell r="K12">
            <v>42142.86</v>
          </cell>
          <cell r="L12">
            <v>15000</v>
          </cell>
          <cell r="M12">
            <v>0</v>
          </cell>
          <cell r="N12">
            <v>47900</v>
          </cell>
          <cell r="O12">
            <v>0</v>
          </cell>
          <cell r="P12">
            <v>0</v>
          </cell>
          <cell r="Q12">
            <v>35045.99</v>
          </cell>
          <cell r="R12">
            <v>0</v>
          </cell>
          <cell r="S12">
            <v>0</v>
          </cell>
          <cell r="T12">
            <v>45000</v>
          </cell>
          <cell r="U12">
            <v>0</v>
          </cell>
          <cell r="V12">
            <v>0</v>
          </cell>
          <cell r="W12">
            <v>50400</v>
          </cell>
          <cell r="X12">
            <v>0</v>
          </cell>
          <cell r="Y12">
            <v>0</v>
          </cell>
          <cell r="Z12">
            <v>56400</v>
          </cell>
          <cell r="AA12">
            <v>0</v>
          </cell>
          <cell r="AB12">
            <v>0</v>
          </cell>
          <cell r="AC12">
            <v>56400</v>
          </cell>
          <cell r="AD12">
            <v>0</v>
          </cell>
          <cell r="AE12">
            <v>0</v>
          </cell>
        </row>
        <row r="29">
          <cell r="K29">
            <v>50284.31</v>
          </cell>
          <cell r="L29">
            <v>12488</v>
          </cell>
          <cell r="M29">
            <v>0</v>
          </cell>
          <cell r="N29">
            <v>67700</v>
          </cell>
          <cell r="O29">
            <v>0</v>
          </cell>
          <cell r="P29">
            <v>0</v>
          </cell>
          <cell r="Q29">
            <v>35390.94</v>
          </cell>
          <cell r="R29">
            <v>0</v>
          </cell>
          <cell r="S29">
            <v>0</v>
          </cell>
          <cell r="T29">
            <v>59100</v>
          </cell>
          <cell r="U29">
            <v>0</v>
          </cell>
          <cell r="V29">
            <v>0</v>
          </cell>
          <cell r="W29">
            <v>69400</v>
          </cell>
          <cell r="X29">
            <v>0</v>
          </cell>
          <cell r="Y29">
            <v>0</v>
          </cell>
          <cell r="Z29">
            <v>72900</v>
          </cell>
          <cell r="AA29">
            <v>0</v>
          </cell>
          <cell r="AB29">
            <v>0</v>
          </cell>
          <cell r="AC29">
            <v>75900</v>
          </cell>
          <cell r="AD29">
            <v>0</v>
          </cell>
          <cell r="AE29">
            <v>0</v>
          </cell>
        </row>
        <row r="46">
          <cell r="K46">
            <v>18887.89</v>
          </cell>
          <cell r="L46">
            <v>0</v>
          </cell>
          <cell r="M46">
            <v>0</v>
          </cell>
          <cell r="N46">
            <v>20200</v>
          </cell>
          <cell r="O46">
            <v>0</v>
          </cell>
          <cell r="P46">
            <v>0</v>
          </cell>
          <cell r="Q46">
            <v>13235.69</v>
          </cell>
          <cell r="R46">
            <v>0</v>
          </cell>
          <cell r="S46">
            <v>0</v>
          </cell>
          <cell r="T46">
            <v>18000</v>
          </cell>
          <cell r="U46">
            <v>0</v>
          </cell>
          <cell r="V46">
            <v>0</v>
          </cell>
          <cell r="W46">
            <v>20600</v>
          </cell>
          <cell r="X46">
            <v>0</v>
          </cell>
          <cell r="Y46">
            <v>0</v>
          </cell>
          <cell r="Z46">
            <v>21600</v>
          </cell>
          <cell r="AA46">
            <v>0</v>
          </cell>
          <cell r="AB46">
            <v>0</v>
          </cell>
          <cell r="AC46">
            <v>21600</v>
          </cell>
          <cell r="AD46">
            <v>0</v>
          </cell>
          <cell r="AE46">
            <v>0</v>
          </cell>
        </row>
        <row r="56">
          <cell r="K56">
            <v>174077.45</v>
          </cell>
          <cell r="L56">
            <v>0</v>
          </cell>
          <cell r="M56">
            <v>0</v>
          </cell>
          <cell r="N56">
            <v>182420</v>
          </cell>
          <cell r="O56">
            <v>17170</v>
          </cell>
          <cell r="P56">
            <v>0</v>
          </cell>
          <cell r="Q56">
            <v>142534.43</v>
          </cell>
          <cell r="R56">
            <v>17167.099999999999</v>
          </cell>
          <cell r="S56">
            <v>0</v>
          </cell>
          <cell r="T56">
            <v>180350</v>
          </cell>
          <cell r="U56">
            <v>17170</v>
          </cell>
          <cell r="V56">
            <v>0</v>
          </cell>
          <cell r="W56">
            <v>188940</v>
          </cell>
          <cell r="X56">
            <v>0</v>
          </cell>
          <cell r="Y56">
            <v>0</v>
          </cell>
          <cell r="Z56">
            <v>182750</v>
          </cell>
          <cell r="AA56">
            <v>0</v>
          </cell>
          <cell r="AB56">
            <v>0</v>
          </cell>
          <cell r="AC56">
            <v>187750</v>
          </cell>
          <cell r="AD56">
            <v>0</v>
          </cell>
          <cell r="AE56">
            <v>0</v>
          </cell>
        </row>
        <row r="76">
          <cell r="K76">
            <v>10117.540000000001</v>
          </cell>
          <cell r="L76">
            <v>0</v>
          </cell>
          <cell r="M76">
            <v>0</v>
          </cell>
          <cell r="N76">
            <v>10750</v>
          </cell>
          <cell r="O76">
            <v>0</v>
          </cell>
          <cell r="P76">
            <v>0</v>
          </cell>
          <cell r="Q76">
            <v>4185.0600000000004</v>
          </cell>
          <cell r="R76">
            <v>0</v>
          </cell>
          <cell r="S76">
            <v>0</v>
          </cell>
          <cell r="T76">
            <v>9000</v>
          </cell>
          <cell r="U76">
            <v>0</v>
          </cell>
          <cell r="V76">
            <v>0</v>
          </cell>
          <cell r="W76">
            <v>11100</v>
          </cell>
          <cell r="X76">
            <v>0</v>
          </cell>
          <cell r="Y76">
            <v>0</v>
          </cell>
          <cell r="Z76">
            <v>12100</v>
          </cell>
          <cell r="AA76">
            <v>0</v>
          </cell>
          <cell r="AB76">
            <v>0</v>
          </cell>
          <cell r="AC76">
            <v>12100</v>
          </cell>
          <cell r="AD76">
            <v>0</v>
          </cell>
          <cell r="AE76">
            <v>0</v>
          </cell>
        </row>
        <row r="84">
          <cell r="K84">
            <v>296.99</v>
          </cell>
          <cell r="L84">
            <v>0</v>
          </cell>
          <cell r="M84">
            <v>0</v>
          </cell>
          <cell r="N84">
            <v>1400</v>
          </cell>
          <cell r="O84">
            <v>0</v>
          </cell>
          <cell r="P84">
            <v>0</v>
          </cell>
          <cell r="Q84">
            <v>222.97000000000003</v>
          </cell>
          <cell r="R84">
            <v>0</v>
          </cell>
          <cell r="S84">
            <v>0</v>
          </cell>
          <cell r="T84">
            <v>1000</v>
          </cell>
          <cell r="U84">
            <v>0</v>
          </cell>
          <cell r="V84">
            <v>0</v>
          </cell>
          <cell r="W84">
            <v>1400</v>
          </cell>
          <cell r="X84">
            <v>100000</v>
          </cell>
          <cell r="Y84">
            <v>0</v>
          </cell>
          <cell r="Z84">
            <v>1400</v>
          </cell>
          <cell r="AA84">
            <v>100000</v>
          </cell>
          <cell r="AB84">
            <v>0</v>
          </cell>
          <cell r="AC84">
            <v>1400</v>
          </cell>
          <cell r="AD84">
            <v>100000</v>
          </cell>
          <cell r="AE84">
            <v>0</v>
          </cell>
        </row>
        <row r="89">
          <cell r="K89">
            <v>6828</v>
          </cell>
          <cell r="L89">
            <v>0</v>
          </cell>
          <cell r="M89">
            <v>0</v>
          </cell>
          <cell r="N89">
            <v>33450</v>
          </cell>
          <cell r="O89"/>
          <cell r="P89"/>
          <cell r="Q89">
            <v>13055.34</v>
          </cell>
          <cell r="R89"/>
          <cell r="S89"/>
          <cell r="T89">
            <v>20000</v>
          </cell>
          <cell r="U89">
            <v>0</v>
          </cell>
          <cell r="V89">
            <v>0</v>
          </cell>
          <cell r="W89">
            <v>31200</v>
          </cell>
          <cell r="X89">
            <v>0</v>
          </cell>
          <cell r="Y89">
            <v>0</v>
          </cell>
          <cell r="Z89">
            <v>31700</v>
          </cell>
          <cell r="AA89">
            <v>0</v>
          </cell>
          <cell r="AB89">
            <v>0</v>
          </cell>
          <cell r="AC89">
            <v>31700</v>
          </cell>
          <cell r="AD89">
            <v>35000</v>
          </cell>
          <cell r="AE89">
            <v>0</v>
          </cell>
        </row>
        <row r="96">
          <cell r="K96">
            <v>59999.95</v>
          </cell>
          <cell r="L96">
            <v>0</v>
          </cell>
          <cell r="M96">
            <v>0</v>
          </cell>
          <cell r="N96">
            <v>71660</v>
          </cell>
          <cell r="O96">
            <v>0</v>
          </cell>
          <cell r="P96">
            <v>0</v>
          </cell>
          <cell r="Q96">
            <v>71060</v>
          </cell>
          <cell r="R96">
            <v>0</v>
          </cell>
          <cell r="S96">
            <v>0</v>
          </cell>
          <cell r="T96">
            <v>72000</v>
          </cell>
          <cell r="U96">
            <v>0</v>
          </cell>
          <cell r="V96">
            <v>0</v>
          </cell>
          <cell r="W96">
            <v>60000</v>
          </cell>
          <cell r="X96">
            <v>0</v>
          </cell>
          <cell r="Y96">
            <v>0</v>
          </cell>
          <cell r="Z96">
            <v>60000</v>
          </cell>
          <cell r="AA96">
            <v>0</v>
          </cell>
          <cell r="AB96">
            <v>0</v>
          </cell>
          <cell r="AC96">
            <v>60000</v>
          </cell>
          <cell r="AD96">
            <v>0</v>
          </cell>
          <cell r="AE96">
            <v>0</v>
          </cell>
        </row>
      </sheetData>
      <sheetData sheetId="10">
        <row r="4">
          <cell r="K4">
            <v>15625.56</v>
          </cell>
          <cell r="L4">
            <v>0</v>
          </cell>
          <cell r="M4">
            <v>0</v>
          </cell>
          <cell r="N4">
            <v>19855</v>
          </cell>
          <cell r="O4">
            <v>0</v>
          </cell>
          <cell r="P4">
            <v>0</v>
          </cell>
          <cell r="Q4">
            <v>10640.73</v>
          </cell>
          <cell r="R4">
            <v>0</v>
          </cell>
          <cell r="S4">
            <v>0</v>
          </cell>
          <cell r="T4">
            <v>16000</v>
          </cell>
          <cell r="U4">
            <v>0</v>
          </cell>
          <cell r="V4">
            <v>0</v>
          </cell>
          <cell r="W4">
            <v>18950</v>
          </cell>
          <cell r="X4">
            <v>0</v>
          </cell>
          <cell r="Y4">
            <v>0</v>
          </cell>
          <cell r="Z4">
            <v>19600</v>
          </cell>
          <cell r="AA4">
            <v>0</v>
          </cell>
          <cell r="AB4">
            <v>0</v>
          </cell>
          <cell r="AC4">
            <v>19600</v>
          </cell>
          <cell r="AD4">
            <v>0</v>
          </cell>
          <cell r="AE4">
            <v>0</v>
          </cell>
        </row>
        <row r="19">
          <cell r="K19">
            <v>141086.28</v>
          </cell>
          <cell r="L19">
            <v>0</v>
          </cell>
          <cell r="M19">
            <v>0</v>
          </cell>
          <cell r="N19">
            <v>157500</v>
          </cell>
          <cell r="O19">
            <v>0</v>
          </cell>
          <cell r="P19">
            <v>0</v>
          </cell>
          <cell r="Q19">
            <v>112482.19</v>
          </cell>
          <cell r="R19">
            <v>0</v>
          </cell>
          <cell r="S19">
            <v>0</v>
          </cell>
          <cell r="T19">
            <v>157500</v>
          </cell>
          <cell r="U19">
            <v>0</v>
          </cell>
          <cell r="V19">
            <v>0</v>
          </cell>
          <cell r="W19">
            <v>167500</v>
          </cell>
          <cell r="X19">
            <v>0</v>
          </cell>
          <cell r="Y19">
            <v>0</v>
          </cell>
          <cell r="Z19">
            <v>170500</v>
          </cell>
          <cell r="AA19">
            <v>0</v>
          </cell>
          <cell r="AB19">
            <v>0</v>
          </cell>
          <cell r="AC19">
            <v>172500</v>
          </cell>
          <cell r="AD19">
            <v>0</v>
          </cell>
          <cell r="AE19">
            <v>0</v>
          </cell>
        </row>
        <row r="26">
          <cell r="K26">
            <v>856.26</v>
          </cell>
          <cell r="L26">
            <v>0</v>
          </cell>
          <cell r="M26">
            <v>0</v>
          </cell>
          <cell r="N26">
            <v>3750</v>
          </cell>
          <cell r="O26">
            <v>0</v>
          </cell>
          <cell r="P26">
            <v>0</v>
          </cell>
          <cell r="Q26">
            <v>1185.18</v>
          </cell>
          <cell r="R26">
            <v>0</v>
          </cell>
          <cell r="S26">
            <v>0</v>
          </cell>
          <cell r="T26">
            <v>2500</v>
          </cell>
          <cell r="U26">
            <v>0</v>
          </cell>
          <cell r="V26">
            <v>0</v>
          </cell>
          <cell r="W26">
            <v>5750</v>
          </cell>
          <cell r="X26">
            <v>0</v>
          </cell>
          <cell r="Y26">
            <v>0</v>
          </cell>
          <cell r="Z26">
            <v>6750</v>
          </cell>
          <cell r="AA26">
            <v>0</v>
          </cell>
          <cell r="AB26">
            <v>0</v>
          </cell>
          <cell r="AC26">
            <v>6750</v>
          </cell>
          <cell r="AD26">
            <v>0</v>
          </cell>
          <cell r="AE26">
            <v>0</v>
          </cell>
        </row>
        <row r="36">
          <cell r="K36">
            <v>608439.04999999993</v>
          </cell>
          <cell r="L36">
            <v>0</v>
          </cell>
          <cell r="M36">
            <v>0</v>
          </cell>
          <cell r="N36">
            <v>635465</v>
          </cell>
          <cell r="O36">
            <v>100000</v>
          </cell>
          <cell r="P36">
            <v>8000</v>
          </cell>
          <cell r="Q36">
            <v>470852.35999999987</v>
          </cell>
          <cell r="R36">
            <v>0</v>
          </cell>
          <cell r="S36">
            <v>4580.29</v>
          </cell>
          <cell r="T36">
            <v>659950</v>
          </cell>
          <cell r="U36">
            <v>0</v>
          </cell>
          <cell r="V36">
            <v>8000</v>
          </cell>
          <cell r="W36">
            <v>593280</v>
          </cell>
          <cell r="X36">
            <v>2000000</v>
          </cell>
          <cell r="Y36">
            <v>4500</v>
          </cell>
          <cell r="Z36">
            <v>616265</v>
          </cell>
          <cell r="AA36">
            <v>200000</v>
          </cell>
          <cell r="AB36">
            <v>4500</v>
          </cell>
          <cell r="AC36">
            <v>623265</v>
          </cell>
          <cell r="AD36">
            <v>200000</v>
          </cell>
          <cell r="AE36">
            <v>4500</v>
          </cell>
        </row>
        <row r="119">
          <cell r="K119">
            <v>10992.289999999999</v>
          </cell>
          <cell r="L119">
            <v>178445.47</v>
          </cell>
          <cell r="M119">
            <v>0</v>
          </cell>
          <cell r="N119">
            <v>33220</v>
          </cell>
          <cell r="O119">
            <v>605000</v>
          </cell>
          <cell r="P119">
            <v>0</v>
          </cell>
          <cell r="Q119">
            <v>16050.57</v>
          </cell>
          <cell r="R119">
            <v>588379.03</v>
          </cell>
          <cell r="S119">
            <v>0</v>
          </cell>
          <cell r="T119">
            <v>25000</v>
          </cell>
          <cell r="U119">
            <v>590000</v>
          </cell>
          <cell r="V119">
            <v>0</v>
          </cell>
          <cell r="W119">
            <v>21770</v>
          </cell>
          <cell r="X119">
            <v>0</v>
          </cell>
          <cell r="Y119">
            <v>0</v>
          </cell>
          <cell r="Z119">
            <v>21320</v>
          </cell>
          <cell r="AA119">
            <v>0</v>
          </cell>
          <cell r="AB119">
            <v>0</v>
          </cell>
          <cell r="AC119">
            <v>23320</v>
          </cell>
          <cell r="AD119">
            <v>0</v>
          </cell>
          <cell r="AE119">
            <v>0</v>
          </cell>
        </row>
        <row r="131">
          <cell r="K131">
            <v>0</v>
          </cell>
          <cell r="L131">
            <v>0</v>
          </cell>
          <cell r="M131">
            <v>0</v>
          </cell>
          <cell r="N131">
            <v>13000</v>
          </cell>
          <cell r="O131">
            <v>0</v>
          </cell>
          <cell r="P131">
            <v>0</v>
          </cell>
          <cell r="Q131">
            <v>10000</v>
          </cell>
          <cell r="R131">
            <v>0</v>
          </cell>
          <cell r="S131">
            <v>0</v>
          </cell>
          <cell r="T131">
            <v>10000</v>
          </cell>
          <cell r="U131">
            <v>0</v>
          </cell>
          <cell r="V131">
            <v>0</v>
          </cell>
          <cell r="W131">
            <v>7000</v>
          </cell>
          <cell r="X131">
            <v>0</v>
          </cell>
          <cell r="Y131">
            <v>0</v>
          </cell>
          <cell r="Z131">
            <v>3000</v>
          </cell>
          <cell r="AA131">
            <v>0</v>
          </cell>
          <cell r="AB131">
            <v>0</v>
          </cell>
          <cell r="AC131">
            <v>3000</v>
          </cell>
          <cell r="AD131">
            <v>0</v>
          </cell>
          <cell r="AE131">
            <v>0</v>
          </cell>
        </row>
        <row r="134">
          <cell r="K134">
            <v>9700</v>
          </cell>
          <cell r="L134">
            <v>0</v>
          </cell>
          <cell r="M134">
            <v>0</v>
          </cell>
          <cell r="N134">
            <v>10000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10000</v>
          </cell>
          <cell r="U134">
            <v>0</v>
          </cell>
          <cell r="V134">
            <v>0</v>
          </cell>
          <cell r="W134">
            <v>10000</v>
          </cell>
          <cell r="X134">
            <v>0</v>
          </cell>
          <cell r="Y134">
            <v>0</v>
          </cell>
          <cell r="Z134">
            <v>10000</v>
          </cell>
          <cell r="AA134">
            <v>0</v>
          </cell>
          <cell r="AB134">
            <v>0</v>
          </cell>
          <cell r="AC134">
            <v>10000</v>
          </cell>
          <cell r="AD134">
            <v>0</v>
          </cell>
          <cell r="AE134">
            <v>0</v>
          </cell>
        </row>
      </sheetData>
      <sheetData sheetId="11">
        <row r="5">
          <cell r="K5">
            <v>352295.45</v>
          </cell>
          <cell r="L5">
            <v>0</v>
          </cell>
          <cell r="M5">
            <v>0</v>
          </cell>
          <cell r="N5">
            <v>356280</v>
          </cell>
          <cell r="O5">
            <v>0</v>
          </cell>
          <cell r="P5">
            <v>0</v>
          </cell>
          <cell r="Q5">
            <v>259600.13000000003</v>
          </cell>
          <cell r="R5">
            <v>0</v>
          </cell>
          <cell r="S5">
            <v>0</v>
          </cell>
          <cell r="T5">
            <v>343500</v>
          </cell>
          <cell r="U5">
            <v>0</v>
          </cell>
          <cell r="V5">
            <v>0</v>
          </cell>
          <cell r="W5">
            <v>361000</v>
          </cell>
          <cell r="X5">
            <v>50000</v>
          </cell>
          <cell r="Y5">
            <v>0</v>
          </cell>
          <cell r="Z5">
            <v>345500</v>
          </cell>
          <cell r="AA5">
            <v>0</v>
          </cell>
          <cell r="AB5">
            <v>0</v>
          </cell>
          <cell r="AC5">
            <v>365500</v>
          </cell>
          <cell r="AD5">
            <v>0</v>
          </cell>
          <cell r="AE5">
            <v>0</v>
          </cell>
        </row>
        <row r="22">
          <cell r="K22">
            <v>1000</v>
          </cell>
          <cell r="L22">
            <v>0</v>
          </cell>
          <cell r="M22">
            <v>0</v>
          </cell>
          <cell r="N22">
            <v>1000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1000</v>
          </cell>
          <cell r="X22">
            <v>0</v>
          </cell>
          <cell r="Y22">
            <v>0</v>
          </cell>
          <cell r="Z22">
            <v>1000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</row>
        <row r="24">
          <cell r="K24">
            <v>1205.01</v>
          </cell>
          <cell r="L24">
            <v>0</v>
          </cell>
          <cell r="M24">
            <v>0</v>
          </cell>
          <cell r="N24">
            <v>3000</v>
          </cell>
          <cell r="O24">
            <v>450000</v>
          </cell>
          <cell r="P24">
            <v>0</v>
          </cell>
          <cell r="Q24">
            <v>1067.24</v>
          </cell>
          <cell r="R24">
            <v>446480.98</v>
          </cell>
          <cell r="S24">
            <v>0</v>
          </cell>
          <cell r="T24">
            <v>1500</v>
          </cell>
          <cell r="U24">
            <v>450000</v>
          </cell>
          <cell r="V24">
            <v>0</v>
          </cell>
          <cell r="W24">
            <v>3000</v>
          </cell>
          <cell r="X24">
            <v>0</v>
          </cell>
          <cell r="Y24">
            <v>0</v>
          </cell>
          <cell r="Z24">
            <v>4000</v>
          </cell>
          <cell r="AA24">
            <v>0</v>
          </cell>
          <cell r="AB24">
            <v>0</v>
          </cell>
          <cell r="AC24">
            <v>4000</v>
          </cell>
          <cell r="AD24">
            <v>0</v>
          </cell>
          <cell r="AE24">
            <v>0</v>
          </cell>
        </row>
        <row r="41">
          <cell r="K41">
            <v>326.39999999999998</v>
          </cell>
          <cell r="L41">
            <v>0</v>
          </cell>
          <cell r="M41">
            <v>0</v>
          </cell>
          <cell r="N41">
            <v>850</v>
          </cell>
          <cell r="O41">
            <v>0</v>
          </cell>
          <cell r="P41">
            <v>0</v>
          </cell>
          <cell r="Q41">
            <v>496.8</v>
          </cell>
          <cell r="R41">
            <v>0</v>
          </cell>
          <cell r="S41">
            <v>0</v>
          </cell>
          <cell r="T41">
            <v>500</v>
          </cell>
          <cell r="U41">
            <v>0</v>
          </cell>
          <cell r="V41">
            <v>0</v>
          </cell>
          <cell r="W41">
            <v>1050</v>
          </cell>
          <cell r="X41">
            <v>0</v>
          </cell>
          <cell r="Y41">
            <v>0</v>
          </cell>
          <cell r="Z41">
            <v>850</v>
          </cell>
          <cell r="AA41">
            <v>0</v>
          </cell>
          <cell r="AB41">
            <v>0</v>
          </cell>
          <cell r="AC41">
            <v>850</v>
          </cell>
          <cell r="AD41">
            <v>0</v>
          </cell>
          <cell r="AE41">
            <v>0</v>
          </cell>
        </row>
        <row r="45">
          <cell r="K45">
            <v>1400</v>
          </cell>
          <cell r="L45">
            <v>0</v>
          </cell>
          <cell r="M45">
            <v>0</v>
          </cell>
          <cell r="N45">
            <v>5000</v>
          </cell>
          <cell r="O45">
            <v>0</v>
          </cell>
          <cell r="P45">
            <v>0</v>
          </cell>
          <cell r="Q45">
            <v>5000</v>
          </cell>
          <cell r="R45">
            <v>0</v>
          </cell>
          <cell r="S45">
            <v>0</v>
          </cell>
          <cell r="T45">
            <v>5000</v>
          </cell>
          <cell r="U45">
            <v>0</v>
          </cell>
          <cell r="V45">
            <v>0</v>
          </cell>
          <cell r="W45">
            <v>4000</v>
          </cell>
          <cell r="X45">
            <v>0</v>
          </cell>
          <cell r="Y45">
            <v>0</v>
          </cell>
          <cell r="Z45">
            <v>5000</v>
          </cell>
          <cell r="AA45">
            <v>0</v>
          </cell>
          <cell r="AB45">
            <v>0</v>
          </cell>
          <cell r="AC45">
            <v>5000</v>
          </cell>
          <cell r="AD45">
            <v>0</v>
          </cell>
          <cell r="AE45">
            <v>0</v>
          </cell>
        </row>
        <row r="48">
          <cell r="K48">
            <v>18086.939999999999</v>
          </cell>
          <cell r="L48">
            <v>28552.94</v>
          </cell>
          <cell r="M48">
            <v>0</v>
          </cell>
          <cell r="N48">
            <v>37130</v>
          </cell>
          <cell r="O48">
            <v>375000</v>
          </cell>
          <cell r="P48">
            <v>0</v>
          </cell>
          <cell r="Q48">
            <v>24067.079999999998</v>
          </cell>
          <cell r="R48">
            <v>355642.17</v>
          </cell>
          <cell r="S48">
            <v>0</v>
          </cell>
          <cell r="T48">
            <v>26000</v>
          </cell>
          <cell r="U48">
            <v>364400</v>
          </cell>
          <cell r="V48">
            <v>0</v>
          </cell>
          <cell r="W48">
            <v>27050</v>
          </cell>
          <cell r="X48">
            <v>10000</v>
          </cell>
          <cell r="Y48">
            <v>0</v>
          </cell>
          <cell r="Z48">
            <v>26300</v>
          </cell>
          <cell r="AA48">
            <v>15000</v>
          </cell>
          <cell r="AB48">
            <v>0</v>
          </cell>
          <cell r="AC48">
            <v>26300</v>
          </cell>
          <cell r="AD48">
            <v>15000</v>
          </cell>
          <cell r="AE48">
            <v>0</v>
          </cell>
        </row>
        <row r="67">
          <cell r="K67">
            <v>677.28</v>
          </cell>
          <cell r="L67">
            <v>0</v>
          </cell>
          <cell r="M67">
            <v>0</v>
          </cell>
          <cell r="N67">
            <v>700</v>
          </cell>
          <cell r="O67">
            <v>0</v>
          </cell>
          <cell r="P67">
            <v>0</v>
          </cell>
          <cell r="Q67">
            <v>419.93</v>
          </cell>
          <cell r="R67">
            <v>0</v>
          </cell>
          <cell r="S67">
            <v>0</v>
          </cell>
          <cell r="T67">
            <v>700</v>
          </cell>
          <cell r="U67">
            <v>0</v>
          </cell>
          <cell r="V67">
            <v>0</v>
          </cell>
          <cell r="W67">
            <v>700</v>
          </cell>
          <cell r="X67">
            <v>0</v>
          </cell>
          <cell r="Y67">
            <v>0</v>
          </cell>
          <cell r="Z67">
            <v>700</v>
          </cell>
          <cell r="AA67">
            <v>0</v>
          </cell>
          <cell r="AB67">
            <v>0</v>
          </cell>
          <cell r="AC67">
            <v>700</v>
          </cell>
          <cell r="AD67">
            <v>0</v>
          </cell>
          <cell r="AE67">
            <v>0</v>
          </cell>
        </row>
        <row r="69">
          <cell r="K69">
            <v>24797.949999999997</v>
          </cell>
          <cell r="L69">
            <v>0</v>
          </cell>
          <cell r="M69">
            <v>0</v>
          </cell>
          <cell r="N69">
            <v>26000</v>
          </cell>
          <cell r="O69">
            <v>0</v>
          </cell>
          <cell r="P69">
            <v>0</v>
          </cell>
          <cell r="Q69">
            <v>16995.77</v>
          </cell>
          <cell r="R69">
            <v>0</v>
          </cell>
          <cell r="S69">
            <v>0</v>
          </cell>
          <cell r="T69">
            <v>24600</v>
          </cell>
          <cell r="U69">
            <v>0</v>
          </cell>
          <cell r="V69">
            <v>0</v>
          </cell>
          <cell r="W69">
            <v>27000</v>
          </cell>
          <cell r="X69">
            <v>0</v>
          </cell>
          <cell r="Y69">
            <v>0</v>
          </cell>
          <cell r="Z69">
            <v>26500</v>
          </cell>
          <cell r="AA69">
            <v>0</v>
          </cell>
          <cell r="AB69">
            <v>0</v>
          </cell>
          <cell r="AC69">
            <v>26500</v>
          </cell>
          <cell r="AD69">
            <v>0</v>
          </cell>
          <cell r="AE69">
            <v>0</v>
          </cell>
        </row>
        <row r="73">
          <cell r="K73">
            <v>30820.100000000002</v>
          </cell>
          <cell r="L73">
            <v>57518.229999999996</v>
          </cell>
          <cell r="M73">
            <v>0</v>
          </cell>
          <cell r="N73">
            <v>28370</v>
          </cell>
          <cell r="O73">
            <v>21500</v>
          </cell>
          <cell r="P73">
            <v>0</v>
          </cell>
          <cell r="Q73">
            <v>15175.400000000001</v>
          </cell>
          <cell r="R73">
            <v>21347.45</v>
          </cell>
          <cell r="S73">
            <v>0</v>
          </cell>
          <cell r="T73">
            <v>28000</v>
          </cell>
          <cell r="U73">
            <v>21500</v>
          </cell>
          <cell r="V73">
            <v>0</v>
          </cell>
          <cell r="W73">
            <v>35080</v>
          </cell>
          <cell r="X73">
            <v>100000</v>
          </cell>
          <cell r="Y73">
            <v>0</v>
          </cell>
          <cell r="Z73">
            <v>32470</v>
          </cell>
          <cell r="AA73">
            <v>100000</v>
          </cell>
          <cell r="AB73">
            <v>0</v>
          </cell>
          <cell r="AC73">
            <v>32470</v>
          </cell>
          <cell r="AD73">
            <v>100000</v>
          </cell>
          <cell r="AE73">
            <v>0</v>
          </cell>
        </row>
        <row r="98">
          <cell r="K98">
            <v>0</v>
          </cell>
          <cell r="L98">
            <v>5000</v>
          </cell>
          <cell r="M98">
            <v>0</v>
          </cell>
          <cell r="N98">
            <v>0</v>
          </cell>
          <cell r="O98">
            <v>6000</v>
          </cell>
          <cell r="P98">
            <v>0</v>
          </cell>
          <cell r="Q98">
            <v>0</v>
          </cell>
          <cell r="R98">
            <v>2500</v>
          </cell>
          <cell r="S98">
            <v>0</v>
          </cell>
          <cell r="T98">
            <v>0</v>
          </cell>
          <cell r="U98">
            <v>6000</v>
          </cell>
          <cell r="V98">
            <v>0</v>
          </cell>
          <cell r="W98">
            <v>0</v>
          </cell>
          <cell r="X98">
            <v>6000</v>
          </cell>
          <cell r="Y98">
            <v>0</v>
          </cell>
          <cell r="Z98">
            <v>0</v>
          </cell>
          <cell r="AA98">
            <v>5000</v>
          </cell>
          <cell r="AB98">
            <v>0</v>
          </cell>
          <cell r="AC98">
            <v>0</v>
          </cell>
          <cell r="AD98">
            <v>5000</v>
          </cell>
          <cell r="AE98">
            <v>0</v>
          </cell>
        </row>
      </sheetData>
      <sheetData sheetId="12">
        <row r="5">
          <cell r="K5">
            <v>20850</v>
          </cell>
          <cell r="L5">
            <v>0</v>
          </cell>
          <cell r="M5">
            <v>0</v>
          </cell>
          <cell r="N5">
            <v>21690</v>
          </cell>
          <cell r="O5">
            <v>0</v>
          </cell>
          <cell r="P5">
            <v>0</v>
          </cell>
          <cell r="Q5">
            <v>12864</v>
          </cell>
          <cell r="R5">
            <v>0</v>
          </cell>
          <cell r="S5">
            <v>0</v>
          </cell>
          <cell r="T5">
            <v>24280</v>
          </cell>
          <cell r="U5">
            <v>0</v>
          </cell>
          <cell r="V5">
            <v>0</v>
          </cell>
          <cell r="W5">
            <v>24800</v>
          </cell>
          <cell r="X5">
            <v>0</v>
          </cell>
          <cell r="Y5">
            <v>0</v>
          </cell>
          <cell r="Z5">
            <v>26400</v>
          </cell>
          <cell r="AA5">
            <v>0</v>
          </cell>
          <cell r="AB5">
            <v>0</v>
          </cell>
          <cell r="AC5">
            <v>26400</v>
          </cell>
          <cell r="AD5">
            <v>0</v>
          </cell>
          <cell r="AE5">
            <v>0</v>
          </cell>
        </row>
        <row r="7"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</row>
        <row r="8">
          <cell r="K8">
            <v>1374.56</v>
          </cell>
          <cell r="L8">
            <v>0</v>
          </cell>
          <cell r="M8">
            <v>0</v>
          </cell>
          <cell r="N8">
            <v>4000</v>
          </cell>
          <cell r="O8">
            <v>0</v>
          </cell>
          <cell r="P8">
            <v>0</v>
          </cell>
          <cell r="Q8">
            <v>947.28</v>
          </cell>
          <cell r="R8">
            <v>0</v>
          </cell>
          <cell r="S8">
            <v>0</v>
          </cell>
          <cell r="T8">
            <v>2000</v>
          </cell>
          <cell r="U8">
            <v>0</v>
          </cell>
          <cell r="V8">
            <v>0</v>
          </cell>
          <cell r="W8">
            <v>4400</v>
          </cell>
          <cell r="X8">
            <v>0</v>
          </cell>
          <cell r="Y8">
            <v>0</v>
          </cell>
          <cell r="Z8">
            <v>5000</v>
          </cell>
          <cell r="AA8">
            <v>0</v>
          </cell>
          <cell r="AB8">
            <v>0</v>
          </cell>
          <cell r="AC8">
            <v>5000</v>
          </cell>
          <cell r="AD8">
            <v>0</v>
          </cell>
          <cell r="AE8">
            <v>0</v>
          </cell>
        </row>
        <row r="16">
          <cell r="K16">
            <v>218630</v>
          </cell>
          <cell r="L16">
            <v>0</v>
          </cell>
          <cell r="M16">
            <v>0</v>
          </cell>
          <cell r="N16">
            <v>126180</v>
          </cell>
          <cell r="O16">
            <v>0</v>
          </cell>
          <cell r="P16">
            <v>0</v>
          </cell>
          <cell r="Q16">
            <v>98974</v>
          </cell>
          <cell r="R16">
            <v>0</v>
          </cell>
          <cell r="S16">
            <v>0</v>
          </cell>
          <cell r="T16">
            <v>121680</v>
          </cell>
          <cell r="U16">
            <v>0</v>
          </cell>
          <cell r="V16">
            <v>0</v>
          </cell>
          <cell r="W16">
            <v>153660</v>
          </cell>
          <cell r="X16">
            <v>0</v>
          </cell>
          <cell r="Y16">
            <v>0</v>
          </cell>
          <cell r="Z16">
            <v>161800</v>
          </cell>
          <cell r="AA16">
            <v>0</v>
          </cell>
          <cell r="AB16">
            <v>0</v>
          </cell>
          <cell r="AC16">
            <v>161800</v>
          </cell>
          <cell r="AD16">
            <v>0</v>
          </cell>
          <cell r="AE16">
            <v>0</v>
          </cell>
        </row>
        <row r="19">
          <cell r="K19">
            <v>57710</v>
          </cell>
          <cell r="L19">
            <v>0</v>
          </cell>
          <cell r="M19">
            <v>0</v>
          </cell>
          <cell r="N19">
            <v>59780</v>
          </cell>
          <cell r="O19">
            <v>0</v>
          </cell>
          <cell r="P19">
            <v>0</v>
          </cell>
          <cell r="Q19">
            <v>37274</v>
          </cell>
          <cell r="R19">
            <v>0</v>
          </cell>
          <cell r="S19">
            <v>0</v>
          </cell>
          <cell r="T19">
            <v>61110</v>
          </cell>
          <cell r="U19">
            <v>0</v>
          </cell>
          <cell r="V19">
            <v>0</v>
          </cell>
          <cell r="W19">
            <v>57030</v>
          </cell>
          <cell r="X19">
            <v>0</v>
          </cell>
          <cell r="Y19">
            <v>0</v>
          </cell>
          <cell r="Z19">
            <v>54700</v>
          </cell>
          <cell r="AA19">
            <v>0</v>
          </cell>
          <cell r="AB19">
            <v>0</v>
          </cell>
          <cell r="AC19">
            <v>54700</v>
          </cell>
          <cell r="AD19">
            <v>0</v>
          </cell>
          <cell r="AE19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3">
          <cell r="K23">
            <v>37402.589999999997</v>
          </cell>
          <cell r="L23">
            <v>0</v>
          </cell>
          <cell r="M23">
            <v>0</v>
          </cell>
          <cell r="N23">
            <v>47995</v>
          </cell>
          <cell r="O23">
            <v>0</v>
          </cell>
          <cell r="P23">
            <v>0</v>
          </cell>
          <cell r="Q23">
            <v>32586.3</v>
          </cell>
          <cell r="R23">
            <v>0</v>
          </cell>
          <cell r="S23">
            <v>0</v>
          </cell>
          <cell r="T23">
            <v>52705</v>
          </cell>
          <cell r="U23">
            <v>0</v>
          </cell>
          <cell r="V23">
            <v>0</v>
          </cell>
          <cell r="W23">
            <v>53260</v>
          </cell>
          <cell r="X23">
            <v>0</v>
          </cell>
          <cell r="Y23">
            <v>0</v>
          </cell>
          <cell r="Z23">
            <v>52420</v>
          </cell>
          <cell r="AA23">
            <v>0</v>
          </cell>
          <cell r="AB23">
            <v>0</v>
          </cell>
          <cell r="AC23">
            <v>52420</v>
          </cell>
          <cell r="AD23">
            <v>0</v>
          </cell>
          <cell r="AE23">
            <v>0</v>
          </cell>
        </row>
        <row r="27">
          <cell r="K27">
            <v>36200</v>
          </cell>
          <cell r="L27">
            <v>0</v>
          </cell>
          <cell r="M27">
            <v>0</v>
          </cell>
          <cell r="N27">
            <v>42740</v>
          </cell>
          <cell r="O27">
            <v>0</v>
          </cell>
          <cell r="P27">
            <v>0</v>
          </cell>
          <cell r="Q27">
            <v>29746</v>
          </cell>
          <cell r="R27">
            <v>0</v>
          </cell>
          <cell r="S27">
            <v>0</v>
          </cell>
          <cell r="T27">
            <v>38720</v>
          </cell>
          <cell r="U27">
            <v>0</v>
          </cell>
          <cell r="V27">
            <v>0</v>
          </cell>
          <cell r="W27">
            <v>42660</v>
          </cell>
          <cell r="X27">
            <v>0</v>
          </cell>
          <cell r="Y27">
            <v>0</v>
          </cell>
          <cell r="Z27">
            <v>39900</v>
          </cell>
          <cell r="AA27">
            <v>0</v>
          </cell>
          <cell r="AB27">
            <v>0</v>
          </cell>
          <cell r="AC27">
            <v>39900</v>
          </cell>
          <cell r="AD27">
            <v>0</v>
          </cell>
          <cell r="AE27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2">
          <cell r="K32">
            <v>868414.43</v>
          </cell>
          <cell r="L32">
            <v>29254</v>
          </cell>
          <cell r="M32">
            <v>0</v>
          </cell>
          <cell r="N32">
            <v>1084104</v>
          </cell>
          <cell r="O32">
            <v>5000</v>
          </cell>
          <cell r="P32">
            <v>0</v>
          </cell>
          <cell r="Q32">
            <v>713656.96</v>
          </cell>
          <cell r="R32">
            <v>0</v>
          </cell>
          <cell r="S32">
            <v>0</v>
          </cell>
          <cell r="T32">
            <v>1073800</v>
          </cell>
          <cell r="U32">
            <v>5000</v>
          </cell>
          <cell r="V32">
            <v>0</v>
          </cell>
          <cell r="W32">
            <v>1115000</v>
          </cell>
          <cell r="X32">
            <v>5000</v>
          </cell>
          <cell r="Y32">
            <v>0</v>
          </cell>
          <cell r="Z32">
            <v>1120000</v>
          </cell>
          <cell r="AA32">
            <v>5000</v>
          </cell>
          <cell r="AB32">
            <v>0</v>
          </cell>
          <cell r="AC32">
            <v>1125000</v>
          </cell>
          <cell r="AD32">
            <v>5000</v>
          </cell>
          <cell r="AE32">
            <v>0</v>
          </cell>
        </row>
        <row r="47">
          <cell r="K47">
            <v>131174</v>
          </cell>
          <cell r="L47">
            <v>0</v>
          </cell>
          <cell r="M47">
            <v>0</v>
          </cell>
          <cell r="N47">
            <v>179670</v>
          </cell>
          <cell r="O47">
            <v>0</v>
          </cell>
          <cell r="P47">
            <v>0</v>
          </cell>
          <cell r="Q47">
            <v>128984</v>
          </cell>
          <cell r="R47">
            <v>0</v>
          </cell>
          <cell r="S47">
            <v>0</v>
          </cell>
          <cell r="T47">
            <v>181540</v>
          </cell>
          <cell r="U47">
            <v>0</v>
          </cell>
          <cell r="V47">
            <v>0</v>
          </cell>
          <cell r="W47">
            <v>179520</v>
          </cell>
          <cell r="X47">
            <v>0</v>
          </cell>
          <cell r="Y47">
            <v>0</v>
          </cell>
          <cell r="Z47">
            <v>198620</v>
          </cell>
          <cell r="AA47">
            <v>0</v>
          </cell>
          <cell r="AB47">
            <v>0</v>
          </cell>
          <cell r="AC47">
            <v>198620</v>
          </cell>
          <cell r="AD47">
            <v>0</v>
          </cell>
          <cell r="AE47">
            <v>0</v>
          </cell>
        </row>
        <row r="52">
          <cell r="K52">
            <v>41940</v>
          </cell>
          <cell r="L52">
            <v>0</v>
          </cell>
          <cell r="M52">
            <v>0</v>
          </cell>
          <cell r="N52">
            <v>49320</v>
          </cell>
          <cell r="O52">
            <v>0</v>
          </cell>
          <cell r="P52">
            <v>0</v>
          </cell>
          <cell r="Q52">
            <v>35732</v>
          </cell>
          <cell r="R52">
            <v>0</v>
          </cell>
          <cell r="S52">
            <v>0</v>
          </cell>
          <cell r="T52">
            <v>49990</v>
          </cell>
          <cell r="U52">
            <v>0</v>
          </cell>
          <cell r="V52">
            <v>0</v>
          </cell>
          <cell r="W52">
            <v>56250</v>
          </cell>
          <cell r="X52">
            <v>0</v>
          </cell>
          <cell r="Y52">
            <v>0</v>
          </cell>
          <cell r="Z52">
            <v>52500</v>
          </cell>
          <cell r="AA52">
            <v>0</v>
          </cell>
          <cell r="AB52">
            <v>0</v>
          </cell>
          <cell r="AC52">
            <v>52500</v>
          </cell>
          <cell r="AD52">
            <v>0</v>
          </cell>
          <cell r="AE52">
            <v>0</v>
          </cell>
        </row>
        <row r="56">
          <cell r="K56">
            <v>4300</v>
          </cell>
          <cell r="L56">
            <v>0</v>
          </cell>
          <cell r="M56">
            <v>0</v>
          </cell>
          <cell r="N56">
            <v>14450</v>
          </cell>
          <cell r="O56">
            <v>0</v>
          </cell>
          <cell r="P56">
            <v>0</v>
          </cell>
          <cell r="Q56">
            <v>10837</v>
          </cell>
          <cell r="R56">
            <v>0</v>
          </cell>
          <cell r="S56">
            <v>0</v>
          </cell>
          <cell r="T56">
            <v>12160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8">
          <cell r="K58">
            <v>44600</v>
          </cell>
          <cell r="L58">
            <v>0</v>
          </cell>
          <cell r="M58">
            <v>0</v>
          </cell>
          <cell r="N58">
            <v>50370</v>
          </cell>
          <cell r="O58">
            <v>0</v>
          </cell>
          <cell r="P58">
            <v>0</v>
          </cell>
          <cell r="Q58">
            <v>36488</v>
          </cell>
          <cell r="R58">
            <v>0</v>
          </cell>
          <cell r="S58">
            <v>0</v>
          </cell>
          <cell r="T58">
            <v>50370</v>
          </cell>
          <cell r="U58">
            <v>0</v>
          </cell>
          <cell r="V58">
            <v>0</v>
          </cell>
          <cell r="W58">
            <v>56360</v>
          </cell>
          <cell r="X58">
            <v>0</v>
          </cell>
          <cell r="Y58">
            <v>0</v>
          </cell>
          <cell r="Z58">
            <v>56380</v>
          </cell>
          <cell r="AA58">
            <v>0</v>
          </cell>
          <cell r="AB58">
            <v>0</v>
          </cell>
          <cell r="AC58">
            <v>56380</v>
          </cell>
          <cell r="AD58">
            <v>0</v>
          </cell>
          <cell r="AE58">
            <v>0</v>
          </cell>
        </row>
        <row r="61">
          <cell r="K61">
            <v>5620</v>
          </cell>
          <cell r="L61">
            <v>0</v>
          </cell>
          <cell r="M61">
            <v>0</v>
          </cell>
          <cell r="N61">
            <v>6070</v>
          </cell>
          <cell r="O61">
            <v>0</v>
          </cell>
          <cell r="P61">
            <v>0</v>
          </cell>
          <cell r="Q61">
            <v>4216</v>
          </cell>
          <cell r="R61">
            <v>0</v>
          </cell>
          <cell r="S61">
            <v>0</v>
          </cell>
          <cell r="T61">
            <v>6340</v>
          </cell>
          <cell r="U61">
            <v>0</v>
          </cell>
          <cell r="V61">
            <v>0</v>
          </cell>
          <cell r="W61">
            <v>7010</v>
          </cell>
          <cell r="X61">
            <v>0</v>
          </cell>
          <cell r="Y61">
            <v>0</v>
          </cell>
          <cell r="Z61">
            <v>6220</v>
          </cell>
          <cell r="AA61">
            <v>0</v>
          </cell>
          <cell r="AB61">
            <v>0</v>
          </cell>
          <cell r="AC61">
            <v>6220</v>
          </cell>
          <cell r="AD61">
            <v>0</v>
          </cell>
          <cell r="AE61">
            <v>0</v>
          </cell>
        </row>
        <row r="63">
          <cell r="K63">
            <v>637.87</v>
          </cell>
          <cell r="L63">
            <v>0</v>
          </cell>
          <cell r="M63">
            <v>0</v>
          </cell>
          <cell r="N63">
            <v>13685</v>
          </cell>
          <cell r="O63">
            <v>0</v>
          </cell>
          <cell r="P63">
            <v>0</v>
          </cell>
          <cell r="Q63">
            <v>701.06</v>
          </cell>
          <cell r="R63">
            <v>0</v>
          </cell>
          <cell r="S63">
            <v>0</v>
          </cell>
          <cell r="T63">
            <v>1000</v>
          </cell>
          <cell r="U63">
            <v>0</v>
          </cell>
          <cell r="V63">
            <v>0</v>
          </cell>
          <cell r="W63">
            <v>10185</v>
          </cell>
          <cell r="X63">
            <v>0</v>
          </cell>
          <cell r="Y63">
            <v>0</v>
          </cell>
          <cell r="Z63">
            <v>9685</v>
          </cell>
          <cell r="AA63">
            <v>0</v>
          </cell>
          <cell r="AB63">
            <v>0</v>
          </cell>
          <cell r="AC63">
            <v>9685</v>
          </cell>
          <cell r="AD63">
            <v>0</v>
          </cell>
          <cell r="AE63">
            <v>0</v>
          </cell>
        </row>
        <row r="75">
          <cell r="K75">
            <v>30467.989999999998</v>
          </cell>
          <cell r="L75">
            <v>0</v>
          </cell>
          <cell r="M75">
            <v>0</v>
          </cell>
          <cell r="N75">
            <v>39909</v>
          </cell>
          <cell r="O75">
            <v>0</v>
          </cell>
          <cell r="P75">
            <v>0</v>
          </cell>
          <cell r="Q75">
            <v>4060.68</v>
          </cell>
          <cell r="R75">
            <v>0</v>
          </cell>
          <cell r="S75">
            <v>0</v>
          </cell>
          <cell r="T75">
            <v>6000</v>
          </cell>
          <cell r="U75">
            <v>0</v>
          </cell>
          <cell r="V75">
            <v>0</v>
          </cell>
          <cell r="W75">
            <v>34200</v>
          </cell>
          <cell r="X75">
            <v>0</v>
          </cell>
          <cell r="Y75">
            <v>0</v>
          </cell>
          <cell r="Z75">
            <v>35700</v>
          </cell>
          <cell r="AA75">
            <v>0</v>
          </cell>
          <cell r="AB75">
            <v>0</v>
          </cell>
          <cell r="AC75">
            <v>35700</v>
          </cell>
          <cell r="AD75">
            <v>0</v>
          </cell>
          <cell r="AE75">
            <v>0</v>
          </cell>
        </row>
        <row r="100">
          <cell r="K100">
            <v>0</v>
          </cell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5000</v>
          </cell>
          <cell r="X100">
            <v>0</v>
          </cell>
          <cell r="Y100">
            <v>0</v>
          </cell>
          <cell r="Z100">
            <v>5000</v>
          </cell>
          <cell r="AA100">
            <v>0</v>
          </cell>
          <cell r="AB100">
            <v>0</v>
          </cell>
          <cell r="AC100">
            <v>5000</v>
          </cell>
          <cell r="AD100">
            <v>0</v>
          </cell>
          <cell r="AE100">
            <v>0</v>
          </cell>
        </row>
        <row r="102">
          <cell r="K102">
            <v>100450</v>
          </cell>
          <cell r="L102">
            <v>0</v>
          </cell>
          <cell r="M102">
            <v>0</v>
          </cell>
          <cell r="N102">
            <v>114150</v>
          </cell>
          <cell r="O102">
            <v>0</v>
          </cell>
          <cell r="P102">
            <v>0</v>
          </cell>
          <cell r="Q102">
            <v>81049.820000000007</v>
          </cell>
          <cell r="R102">
            <v>0</v>
          </cell>
          <cell r="S102">
            <v>0</v>
          </cell>
          <cell r="T102">
            <v>112420</v>
          </cell>
          <cell r="U102">
            <v>0</v>
          </cell>
          <cell r="V102">
            <v>0</v>
          </cell>
          <cell r="W102">
            <v>124760</v>
          </cell>
          <cell r="X102">
            <v>0</v>
          </cell>
          <cell r="Y102">
            <v>0</v>
          </cell>
          <cell r="Z102">
            <v>114890</v>
          </cell>
          <cell r="AA102">
            <v>0</v>
          </cell>
          <cell r="AB102">
            <v>0</v>
          </cell>
          <cell r="AC102">
            <v>114890</v>
          </cell>
          <cell r="AD102">
            <v>0</v>
          </cell>
          <cell r="AE102">
            <v>0</v>
          </cell>
        </row>
      </sheetData>
      <sheetData sheetId="13">
        <row r="23">
          <cell r="K23">
            <v>291370.23</v>
          </cell>
          <cell r="L23">
            <v>1514000</v>
          </cell>
          <cell r="M23">
            <v>69666.149999999994</v>
          </cell>
          <cell r="N23">
            <v>439200</v>
          </cell>
          <cell r="O23">
            <v>5269000</v>
          </cell>
          <cell r="P23">
            <v>134000</v>
          </cell>
          <cell r="Q23">
            <v>252555.75</v>
          </cell>
          <cell r="R23">
            <v>59900</v>
          </cell>
          <cell r="S23">
            <v>73452.820000000007</v>
          </cell>
          <cell r="T23">
            <v>345980</v>
          </cell>
          <cell r="U23">
            <v>5269000</v>
          </cell>
          <cell r="V23">
            <v>99100</v>
          </cell>
          <cell r="W23">
            <v>657200</v>
          </cell>
          <cell r="X23">
            <v>0</v>
          </cell>
          <cell r="Y23">
            <v>200500</v>
          </cell>
          <cell r="Z23">
            <v>501400</v>
          </cell>
          <cell r="AA23">
            <v>0</v>
          </cell>
          <cell r="AB23">
            <v>203000</v>
          </cell>
          <cell r="AC23">
            <v>497300</v>
          </cell>
          <cell r="AD23">
            <v>0</v>
          </cell>
          <cell r="AE23">
            <v>207100</v>
          </cell>
        </row>
      </sheetData>
      <sheetData sheetId="14">
        <row r="4">
          <cell r="K4">
            <v>1726190.7000000002</v>
          </cell>
          <cell r="L4">
            <v>31500</v>
          </cell>
          <cell r="M4">
            <v>0</v>
          </cell>
          <cell r="N4">
            <v>1983690</v>
          </cell>
          <cell r="O4">
            <v>96400</v>
          </cell>
          <cell r="P4">
            <v>0</v>
          </cell>
          <cell r="Q4">
            <v>1476786.5499999993</v>
          </cell>
          <cell r="R4">
            <v>0</v>
          </cell>
          <cell r="S4">
            <v>0</v>
          </cell>
          <cell r="T4">
            <v>1957990</v>
          </cell>
          <cell r="U4">
            <v>0</v>
          </cell>
          <cell r="V4">
            <v>0</v>
          </cell>
          <cell r="W4">
            <v>2153000</v>
          </cell>
          <cell r="X4">
            <v>100000</v>
          </cell>
          <cell r="Y4">
            <v>0</v>
          </cell>
          <cell r="Z4">
            <v>2148310</v>
          </cell>
          <cell r="AA4">
            <v>100000</v>
          </cell>
          <cell r="AB4">
            <v>0</v>
          </cell>
          <cell r="AC4">
            <v>2216950</v>
          </cell>
          <cell r="AD4">
            <v>100000</v>
          </cell>
          <cell r="AE4">
            <v>0</v>
          </cell>
        </row>
        <row r="98"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</row>
        <row r="99">
          <cell r="K99">
            <v>19703.14</v>
          </cell>
          <cell r="L99">
            <v>0</v>
          </cell>
          <cell r="M99">
            <v>226021.34</v>
          </cell>
          <cell r="N99">
            <v>39415</v>
          </cell>
          <cell r="O99">
            <v>0</v>
          </cell>
          <cell r="P99">
            <v>727300</v>
          </cell>
          <cell r="Q99">
            <v>16582.13</v>
          </cell>
          <cell r="R99">
            <v>0</v>
          </cell>
          <cell r="S99">
            <v>485549.61</v>
          </cell>
          <cell r="T99">
            <v>19500</v>
          </cell>
          <cell r="U99">
            <v>0</v>
          </cell>
          <cell r="V99">
            <v>727300</v>
          </cell>
          <cell r="W99">
            <v>50000</v>
          </cell>
          <cell r="X99">
            <v>0</v>
          </cell>
          <cell r="Y99">
            <v>900000</v>
          </cell>
          <cell r="Z99">
            <v>43000</v>
          </cell>
          <cell r="AA99">
            <v>0</v>
          </cell>
          <cell r="AB99">
            <v>400200</v>
          </cell>
          <cell r="AC99">
            <v>63000</v>
          </cell>
          <cell r="AD99">
            <v>0</v>
          </cell>
          <cell r="AE99">
            <v>400200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/>
      <sheetData sheetId="1"/>
      <sheetData sheetId="2">
        <row r="19">
          <cell r="Q19">
            <v>5000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38">
          <cell r="Q38">
            <v>16800</v>
          </cell>
        </row>
        <row r="56">
          <cell r="Q56">
            <v>12000</v>
          </cell>
        </row>
      </sheetData>
      <sheetData sheetId="10"/>
      <sheetData sheetId="11"/>
      <sheetData sheetId="12"/>
      <sheetData sheetId="13"/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80" zoomScaleNormal="80" workbookViewId="0">
      <pane xSplit="1" ySplit="2" topLeftCell="B99" activePane="bottomRight" state="frozen"/>
      <selection pane="topRight" activeCell="B1" sqref="B1"/>
      <selection pane="bottomLeft" activeCell="A3" sqref="A3"/>
      <selection pane="bottomRight" sqref="A1:I1"/>
    </sheetView>
  </sheetViews>
  <sheetFormatPr defaultRowHeight="15" x14ac:dyDescent="0.25"/>
  <cols>
    <col min="1" max="1" width="67.85546875" style="380" customWidth="1"/>
    <col min="2" max="2" width="24.28515625" style="380" customWidth="1"/>
    <col min="3" max="4" width="24.28515625" style="490" customWidth="1"/>
    <col min="5" max="5" width="19.42578125" style="44" bestFit="1" customWidth="1"/>
    <col min="6" max="9" width="24.28515625" style="380" customWidth="1"/>
    <col min="10" max="10" width="10.85546875" style="44" bestFit="1" customWidth="1"/>
    <col min="11" max="16384" width="9.140625" style="44"/>
  </cols>
  <sheetData>
    <row r="1" spans="1:10" ht="66" customHeight="1" thickBot="1" x14ac:dyDescent="0.45">
      <c r="A1" s="723" t="s">
        <v>688</v>
      </c>
      <c r="B1" s="723"/>
      <c r="C1" s="723"/>
      <c r="D1" s="723"/>
      <c r="E1" s="723"/>
      <c r="F1" s="723"/>
      <c r="G1" s="723"/>
      <c r="H1" s="723"/>
      <c r="I1" s="723"/>
    </row>
    <row r="2" spans="1:10" ht="60" customHeight="1" thickBot="1" x14ac:dyDescent="0.35">
      <c r="A2" s="362" t="s">
        <v>405</v>
      </c>
      <c r="B2" s="292" t="s">
        <v>614</v>
      </c>
      <c r="C2" s="473" t="s">
        <v>648</v>
      </c>
      <c r="D2" s="473" t="s">
        <v>504</v>
      </c>
      <c r="E2" s="292" t="s">
        <v>666</v>
      </c>
      <c r="F2" s="292" t="s">
        <v>650</v>
      </c>
      <c r="G2" s="292" t="s">
        <v>500</v>
      </c>
      <c r="H2" s="292" t="s">
        <v>615</v>
      </c>
      <c r="I2" s="292" t="s">
        <v>653</v>
      </c>
    </row>
    <row r="3" spans="1:10" ht="18.75" thickBot="1" x14ac:dyDescent="0.3">
      <c r="A3" s="363" t="s">
        <v>407</v>
      </c>
      <c r="B3" s="364">
        <f t="shared" ref="B3:I3" si="0">B4+B17</f>
        <v>15086193.5</v>
      </c>
      <c r="C3" s="474">
        <f t="shared" si="0"/>
        <v>16902365.120000001</v>
      </c>
      <c r="D3" s="474">
        <f t="shared" si="0"/>
        <v>18536562</v>
      </c>
      <c r="E3" s="364">
        <f t="shared" si="0"/>
        <v>14285627.27</v>
      </c>
      <c r="F3" s="364">
        <f t="shared" si="0"/>
        <v>18962980</v>
      </c>
      <c r="G3" s="364">
        <f t="shared" si="0"/>
        <v>20450080</v>
      </c>
      <c r="H3" s="364">
        <f t="shared" si="0"/>
        <v>21538470</v>
      </c>
      <c r="I3" s="364">
        <f t="shared" si="0"/>
        <v>22548470</v>
      </c>
    </row>
    <row r="4" spans="1:10" ht="18" x14ac:dyDescent="0.25">
      <c r="A4" s="365" t="s">
        <v>5</v>
      </c>
      <c r="B4" s="366">
        <f t="shared" ref="B4:I4" si="1">B5+B7+B9</f>
        <v>8990184.5999999996</v>
      </c>
      <c r="C4" s="475">
        <f t="shared" si="1"/>
        <v>9879465.6500000004</v>
      </c>
      <c r="D4" s="475">
        <f t="shared" si="1"/>
        <v>10555000</v>
      </c>
      <c r="E4" s="366">
        <f t="shared" si="1"/>
        <v>8200887.4000000004</v>
      </c>
      <c r="F4" s="366">
        <f t="shared" si="1"/>
        <v>10706000</v>
      </c>
      <c r="G4" s="366">
        <f t="shared" si="1"/>
        <v>11488000</v>
      </c>
      <c r="H4" s="366">
        <f t="shared" si="1"/>
        <v>12075000</v>
      </c>
      <c r="I4" s="366">
        <f t="shared" si="1"/>
        <v>12580000</v>
      </c>
    </row>
    <row r="5" spans="1:10" ht="15.75" x14ac:dyDescent="0.25">
      <c r="A5" s="367" t="s">
        <v>6</v>
      </c>
      <c r="B5" s="308">
        <f t="shared" ref="B5:I5" si="2">SUM(B6)</f>
        <v>7298850.5099999998</v>
      </c>
      <c r="C5" s="476">
        <f t="shared" si="2"/>
        <v>8078502.5700000003</v>
      </c>
      <c r="D5" s="476">
        <f t="shared" si="2"/>
        <v>8770000</v>
      </c>
      <c r="E5" s="308">
        <f t="shared" si="2"/>
        <v>6675976.4900000002</v>
      </c>
      <c r="F5" s="308">
        <f t="shared" si="2"/>
        <v>8900000</v>
      </c>
      <c r="G5" s="308">
        <f t="shared" si="2"/>
        <v>9200000</v>
      </c>
      <c r="H5" s="308">
        <f t="shared" si="2"/>
        <v>9700000</v>
      </c>
      <c r="I5" s="308">
        <f t="shared" si="2"/>
        <v>10200000</v>
      </c>
    </row>
    <row r="6" spans="1:10" ht="15.75" x14ac:dyDescent="0.25">
      <c r="A6" s="368" t="s">
        <v>7</v>
      </c>
      <c r="B6" s="369">
        <v>7298850.5099999998</v>
      </c>
      <c r="C6" s="477">
        <v>8078502.5700000003</v>
      </c>
      <c r="D6" s="477">
        <v>8770000</v>
      </c>
      <c r="E6" s="369">
        <v>6675976.4900000002</v>
      </c>
      <c r="F6" s="369">
        <v>8900000</v>
      </c>
      <c r="G6" s="369">
        <v>9200000</v>
      </c>
      <c r="H6" s="369">
        <v>9700000</v>
      </c>
      <c r="I6" s="369">
        <v>10200000</v>
      </c>
      <c r="J6" s="65"/>
    </row>
    <row r="7" spans="1:10" ht="15.75" x14ac:dyDescent="0.25">
      <c r="A7" s="370" t="s">
        <v>8</v>
      </c>
      <c r="B7" s="308">
        <f t="shared" ref="B7:I7" si="3">SUM(B8)</f>
        <v>879256.41</v>
      </c>
      <c r="C7" s="476">
        <f t="shared" si="3"/>
        <v>928463.99</v>
      </c>
      <c r="D7" s="476">
        <f t="shared" si="3"/>
        <v>910000</v>
      </c>
      <c r="E7" s="308">
        <f t="shared" si="3"/>
        <v>781963.31</v>
      </c>
      <c r="F7" s="308">
        <f t="shared" si="3"/>
        <v>930000</v>
      </c>
      <c r="G7" s="308">
        <f t="shared" si="3"/>
        <v>1200000</v>
      </c>
      <c r="H7" s="308">
        <f t="shared" si="3"/>
        <v>1200000</v>
      </c>
      <c r="I7" s="308">
        <f t="shared" si="3"/>
        <v>1200000</v>
      </c>
    </row>
    <row r="8" spans="1:10" ht="15.75" x14ac:dyDescent="0.25">
      <c r="A8" s="371" t="s">
        <v>9</v>
      </c>
      <c r="B8" s="369">
        <v>879256.41</v>
      </c>
      <c r="C8" s="477">
        <v>928463.99</v>
      </c>
      <c r="D8" s="477">
        <v>910000</v>
      </c>
      <c r="E8" s="369">
        <v>781963.31</v>
      </c>
      <c r="F8" s="369">
        <v>930000</v>
      </c>
      <c r="G8" s="369">
        <v>1200000</v>
      </c>
      <c r="H8" s="369">
        <v>1200000</v>
      </c>
      <c r="I8" s="369">
        <v>1200000</v>
      </c>
    </row>
    <row r="9" spans="1:10" ht="15.75" x14ac:dyDescent="0.25">
      <c r="A9" s="370" t="s">
        <v>10</v>
      </c>
      <c r="B9" s="308">
        <f t="shared" ref="B9:F9" si="4">SUM(B10:B15)</f>
        <v>812077.68</v>
      </c>
      <c r="C9" s="476">
        <f t="shared" si="4"/>
        <v>872499.09</v>
      </c>
      <c r="D9" s="476">
        <f t="shared" si="4"/>
        <v>875000</v>
      </c>
      <c r="E9" s="308">
        <f t="shared" si="4"/>
        <v>742947.6</v>
      </c>
      <c r="F9" s="308">
        <f t="shared" si="4"/>
        <v>876000</v>
      </c>
      <c r="G9" s="308">
        <f>SUM(G10:G16)</f>
        <v>1088000</v>
      </c>
      <c r="H9" s="308">
        <f>SUM(H10:H16)</f>
        <v>1175000</v>
      </c>
      <c r="I9" s="308">
        <f>SUM(I10:I16)</f>
        <v>1180000</v>
      </c>
    </row>
    <row r="10" spans="1:10" ht="15.75" x14ac:dyDescent="0.25">
      <c r="A10" s="372" t="s">
        <v>11</v>
      </c>
      <c r="B10" s="407">
        <v>18560.419999999998</v>
      </c>
      <c r="C10" s="478">
        <v>18347.740000000002</v>
      </c>
      <c r="D10" s="478">
        <v>20000</v>
      </c>
      <c r="E10" s="407">
        <v>15713.01</v>
      </c>
      <c r="F10" s="407">
        <v>16000</v>
      </c>
      <c r="G10" s="407">
        <v>18000</v>
      </c>
      <c r="H10" s="407">
        <v>20000</v>
      </c>
      <c r="I10" s="407">
        <v>20000</v>
      </c>
    </row>
    <row r="11" spans="1:10" ht="15.75" x14ac:dyDescent="0.25">
      <c r="A11" s="372" t="s">
        <v>439</v>
      </c>
      <c r="B11" s="407">
        <v>22784.48</v>
      </c>
      <c r="C11" s="478">
        <v>29687.599999999999</v>
      </c>
      <c r="D11" s="478">
        <v>30000</v>
      </c>
      <c r="E11" s="407">
        <v>28168.400000000001</v>
      </c>
      <c r="F11" s="407">
        <v>39000</v>
      </c>
      <c r="G11" s="407">
        <v>40000</v>
      </c>
      <c r="H11" s="407">
        <v>45000</v>
      </c>
      <c r="I11" s="407">
        <v>50000</v>
      </c>
    </row>
    <row r="12" spans="1:10" ht="15.75" x14ac:dyDescent="0.25">
      <c r="A12" s="372" t="s">
        <v>12</v>
      </c>
      <c r="B12" s="407">
        <v>82620.33</v>
      </c>
      <c r="C12" s="478">
        <v>114087.92</v>
      </c>
      <c r="D12" s="478">
        <v>130000</v>
      </c>
      <c r="E12" s="407">
        <v>118047.45</v>
      </c>
      <c r="F12" s="407">
        <v>130000</v>
      </c>
      <c r="G12" s="407">
        <v>100000</v>
      </c>
      <c r="H12" s="407">
        <v>140000</v>
      </c>
      <c r="I12" s="407">
        <v>140000</v>
      </c>
    </row>
    <row r="13" spans="1:10" ht="15.75" x14ac:dyDescent="0.25">
      <c r="A13" s="372" t="s">
        <v>13</v>
      </c>
      <c r="B13" s="407">
        <v>13041.62</v>
      </c>
      <c r="C13" s="478">
        <v>31602.86</v>
      </c>
      <c r="D13" s="478">
        <v>15000</v>
      </c>
      <c r="E13" s="407">
        <v>8895.51</v>
      </c>
      <c r="F13" s="407">
        <v>11000</v>
      </c>
      <c r="G13" s="407">
        <v>20000</v>
      </c>
      <c r="H13" s="407">
        <v>20000</v>
      </c>
      <c r="I13" s="407">
        <v>20000</v>
      </c>
    </row>
    <row r="14" spans="1:10" ht="15.75" x14ac:dyDescent="0.25">
      <c r="A14" s="372" t="s">
        <v>14</v>
      </c>
      <c r="B14" s="407">
        <v>523908.33</v>
      </c>
      <c r="C14" s="478">
        <v>518724.35</v>
      </c>
      <c r="D14" s="478">
        <v>530000</v>
      </c>
      <c r="E14" s="407">
        <v>437348.62</v>
      </c>
      <c r="F14" s="407">
        <v>520000</v>
      </c>
      <c r="G14" s="407">
        <v>650000</v>
      </c>
      <c r="H14" s="407">
        <v>650000</v>
      </c>
      <c r="I14" s="407">
        <v>650000</v>
      </c>
    </row>
    <row r="15" spans="1:10" ht="15.75" x14ac:dyDescent="0.25">
      <c r="A15" s="372" t="s">
        <v>15</v>
      </c>
      <c r="B15" s="407">
        <v>151162.5</v>
      </c>
      <c r="C15" s="478">
        <v>160048.62</v>
      </c>
      <c r="D15" s="478">
        <v>150000</v>
      </c>
      <c r="E15" s="373">
        <v>134774.60999999999</v>
      </c>
      <c r="F15" s="373">
        <v>160000</v>
      </c>
      <c r="G15" s="407">
        <v>200000</v>
      </c>
      <c r="H15" s="407">
        <v>200000</v>
      </c>
      <c r="I15" s="407">
        <v>200000</v>
      </c>
    </row>
    <row r="16" spans="1:10" ht="15.75" x14ac:dyDescent="0.25">
      <c r="A16" s="372" t="s">
        <v>665</v>
      </c>
      <c r="B16" s="369"/>
      <c r="C16" s="477"/>
      <c r="D16" s="477"/>
      <c r="E16" s="408"/>
      <c r="F16" s="408"/>
      <c r="G16" s="369">
        <v>60000</v>
      </c>
      <c r="H16" s="369">
        <v>100000</v>
      </c>
      <c r="I16" s="369">
        <v>100000</v>
      </c>
    </row>
    <row r="17" spans="1:14" s="434" customFormat="1" ht="18.75" x14ac:dyDescent="0.3">
      <c r="A17" s="374" t="s">
        <v>16</v>
      </c>
      <c r="B17" s="435">
        <f t="shared" ref="B17:I17" si="5">B18+B30+B54+B62</f>
        <v>6096008.9000000004</v>
      </c>
      <c r="C17" s="479">
        <f t="shared" si="5"/>
        <v>7022899.4699999997</v>
      </c>
      <c r="D17" s="479">
        <f t="shared" si="5"/>
        <v>7981562</v>
      </c>
      <c r="E17" s="435">
        <f t="shared" si="5"/>
        <v>6084739.8699999992</v>
      </c>
      <c r="F17" s="435">
        <f t="shared" si="5"/>
        <v>8256980</v>
      </c>
      <c r="G17" s="435">
        <f t="shared" si="5"/>
        <v>8962080</v>
      </c>
      <c r="H17" s="435">
        <f t="shared" si="5"/>
        <v>9463470</v>
      </c>
      <c r="I17" s="435">
        <f t="shared" si="5"/>
        <v>9968470</v>
      </c>
    </row>
    <row r="18" spans="1:14" ht="15.75" x14ac:dyDescent="0.25">
      <c r="A18" s="367" t="s">
        <v>17</v>
      </c>
      <c r="B18" s="308">
        <f t="shared" ref="B18:I18" si="6">SUM(B19:B29)</f>
        <v>583669.77000000014</v>
      </c>
      <c r="C18" s="476">
        <f t="shared" si="6"/>
        <v>574057.53999999992</v>
      </c>
      <c r="D18" s="476">
        <f t="shared" si="6"/>
        <v>757400</v>
      </c>
      <c r="E18" s="308">
        <f t="shared" si="6"/>
        <v>494608.66999999993</v>
      </c>
      <c r="F18" s="308">
        <f t="shared" si="6"/>
        <v>679400</v>
      </c>
      <c r="G18" s="308">
        <f t="shared" si="6"/>
        <v>983050</v>
      </c>
      <c r="H18" s="308">
        <f t="shared" si="6"/>
        <v>1000400</v>
      </c>
      <c r="I18" s="308">
        <f t="shared" si="6"/>
        <v>1000400</v>
      </c>
      <c r="N18" s="43"/>
    </row>
    <row r="19" spans="1:14" ht="15.75" x14ac:dyDescent="0.25">
      <c r="A19" s="368" t="s">
        <v>18</v>
      </c>
      <c r="B19" s="373">
        <v>59700.07</v>
      </c>
      <c r="C19" s="480">
        <v>64760.52</v>
      </c>
      <c r="D19" s="480">
        <v>85000</v>
      </c>
      <c r="E19" s="373">
        <v>87937.7</v>
      </c>
      <c r="F19" s="373">
        <v>90000</v>
      </c>
      <c r="G19" s="373">
        <v>90000</v>
      </c>
      <c r="H19" s="373">
        <v>60000</v>
      </c>
      <c r="I19" s="373">
        <v>60000</v>
      </c>
    </row>
    <row r="20" spans="1:14" ht="15.75" x14ac:dyDescent="0.25">
      <c r="A20" s="368" t="s">
        <v>412</v>
      </c>
      <c r="B20" s="373">
        <v>17970.5</v>
      </c>
      <c r="C20" s="480">
        <v>18366</v>
      </c>
      <c r="D20" s="480">
        <v>15000</v>
      </c>
      <c r="E20" s="373">
        <v>13921.5</v>
      </c>
      <c r="F20" s="373">
        <v>15000</v>
      </c>
      <c r="G20" s="373">
        <v>15000</v>
      </c>
      <c r="H20" s="373">
        <v>15000</v>
      </c>
      <c r="I20" s="373">
        <v>15000</v>
      </c>
    </row>
    <row r="21" spans="1:14" ht="15.75" x14ac:dyDescent="0.25">
      <c r="A21" s="368" t="s">
        <v>19</v>
      </c>
      <c r="B21" s="373">
        <v>1645.04</v>
      </c>
      <c r="C21" s="480">
        <v>1551.75</v>
      </c>
      <c r="D21" s="480">
        <v>5000</v>
      </c>
      <c r="E21" s="373">
        <v>3193.7</v>
      </c>
      <c r="F21" s="373">
        <v>5000</v>
      </c>
      <c r="G21" s="373">
        <v>1650</v>
      </c>
      <c r="H21" s="373">
        <v>2000</v>
      </c>
      <c r="I21" s="373">
        <v>2000</v>
      </c>
    </row>
    <row r="22" spans="1:14" ht="15.75" x14ac:dyDescent="0.25">
      <c r="A22" s="368" t="s">
        <v>20</v>
      </c>
      <c r="B22" s="373">
        <v>352.32</v>
      </c>
      <c r="C22" s="480">
        <v>317.25</v>
      </c>
      <c r="D22" s="480"/>
      <c r="E22" s="373"/>
      <c r="F22" s="373"/>
      <c r="G22" s="373">
        <v>0</v>
      </c>
      <c r="H22" s="373">
        <v>0</v>
      </c>
      <c r="I22" s="373">
        <v>0</v>
      </c>
    </row>
    <row r="23" spans="1:14" ht="15.75" x14ac:dyDescent="0.25">
      <c r="A23" s="368" t="s">
        <v>702</v>
      </c>
      <c r="B23" s="373">
        <v>383924.33</v>
      </c>
      <c r="C23" s="480">
        <v>379709.69</v>
      </c>
      <c r="D23" s="480">
        <v>535000</v>
      </c>
      <c r="E23" s="373">
        <v>314663.99</v>
      </c>
      <c r="F23" s="309">
        <v>470000</v>
      </c>
      <c r="G23" s="373">
        <f>350000+429000</f>
        <v>779000</v>
      </c>
      <c r="H23" s="373">
        <v>800000</v>
      </c>
      <c r="I23" s="373">
        <v>800000</v>
      </c>
    </row>
    <row r="24" spans="1:14" s="414" customFormat="1" ht="15.75" x14ac:dyDescent="0.25">
      <c r="A24" s="368" t="s">
        <v>22</v>
      </c>
      <c r="B24" s="373">
        <v>27250.2</v>
      </c>
      <c r="C24" s="480">
        <v>28166.06</v>
      </c>
      <c r="D24" s="480">
        <v>28000</v>
      </c>
      <c r="E24" s="373">
        <v>19232.18</v>
      </c>
      <c r="F24" s="373">
        <v>25000</v>
      </c>
      <c r="G24" s="373">
        <v>20000</v>
      </c>
      <c r="H24" s="373">
        <v>30000</v>
      </c>
      <c r="I24" s="373">
        <v>30000</v>
      </c>
    </row>
    <row r="25" spans="1:14" ht="15.75" x14ac:dyDescent="0.25">
      <c r="A25" s="368" t="s">
        <v>23</v>
      </c>
      <c r="B25" s="373">
        <v>18205.18</v>
      </c>
      <c r="C25" s="480">
        <v>9960.76</v>
      </c>
      <c r="D25" s="480">
        <v>11000</v>
      </c>
      <c r="E25" s="373">
        <v>6715.35</v>
      </c>
      <c r="F25" s="373">
        <v>9000</v>
      </c>
      <c r="G25" s="373">
        <v>10000</v>
      </c>
      <c r="H25" s="373">
        <v>18000</v>
      </c>
      <c r="I25" s="373">
        <v>18000</v>
      </c>
    </row>
    <row r="26" spans="1:14" ht="15.75" x14ac:dyDescent="0.25">
      <c r="A26" s="368" t="s">
        <v>24</v>
      </c>
      <c r="B26" s="373">
        <v>5331.96</v>
      </c>
      <c r="C26" s="480">
        <v>5332.2</v>
      </c>
      <c r="D26" s="480">
        <v>5400</v>
      </c>
      <c r="E26" s="373">
        <v>3998.97</v>
      </c>
      <c r="F26" s="373">
        <v>5400</v>
      </c>
      <c r="G26" s="373">
        <v>5400</v>
      </c>
      <c r="H26" s="373">
        <v>5400</v>
      </c>
      <c r="I26" s="373">
        <v>5400</v>
      </c>
    </row>
    <row r="27" spans="1:14" ht="15.75" x14ac:dyDescent="0.25">
      <c r="A27" s="368" t="s">
        <v>25</v>
      </c>
      <c r="B27" s="373">
        <v>23619.49</v>
      </c>
      <c r="C27" s="480">
        <v>21779.7</v>
      </c>
      <c r="D27" s="480">
        <v>25000</v>
      </c>
      <c r="E27" s="373">
        <v>15971.1</v>
      </c>
      <c r="F27" s="373">
        <v>20000</v>
      </c>
      <c r="G27" s="373">
        <v>20000</v>
      </c>
      <c r="H27" s="373">
        <v>20000</v>
      </c>
      <c r="I27" s="373">
        <v>20000</v>
      </c>
    </row>
    <row r="28" spans="1:14" ht="15.75" x14ac:dyDescent="0.25">
      <c r="A28" s="368" t="s">
        <v>26</v>
      </c>
      <c r="B28" s="373">
        <v>30250.799999999999</v>
      </c>
      <c r="C28" s="480">
        <v>32494.42</v>
      </c>
      <c r="D28" s="480">
        <v>30000</v>
      </c>
      <c r="E28" s="373">
        <v>22593.13</v>
      </c>
      <c r="F28" s="373">
        <v>30000</v>
      </c>
      <c r="G28" s="373">
        <v>30000</v>
      </c>
      <c r="H28" s="373">
        <v>30000</v>
      </c>
      <c r="I28" s="373">
        <v>30000</v>
      </c>
    </row>
    <row r="29" spans="1:14" s="414" customFormat="1" ht="15.75" x14ac:dyDescent="0.25">
      <c r="A29" s="371" t="s">
        <v>28</v>
      </c>
      <c r="B29" s="375">
        <v>15419.88</v>
      </c>
      <c r="C29" s="481">
        <v>11619.19</v>
      </c>
      <c r="D29" s="481">
        <v>18000</v>
      </c>
      <c r="E29" s="375">
        <v>6381.05</v>
      </c>
      <c r="F29" s="375">
        <v>10000</v>
      </c>
      <c r="G29" s="375">
        <v>12000</v>
      </c>
      <c r="H29" s="375">
        <v>20000</v>
      </c>
      <c r="I29" s="375">
        <v>20000</v>
      </c>
    </row>
    <row r="30" spans="1:14" s="413" customFormat="1" ht="15.75" x14ac:dyDescent="0.25">
      <c r="A30" s="367" t="s">
        <v>29</v>
      </c>
      <c r="B30" s="308">
        <f t="shared" ref="B30:H30" si="7">SUM(B31:B53)</f>
        <v>972397.33999999985</v>
      </c>
      <c r="C30" s="476">
        <f t="shared" si="7"/>
        <v>1670319.59</v>
      </c>
      <c r="D30" s="476">
        <f t="shared" si="7"/>
        <v>1580512</v>
      </c>
      <c r="E30" s="308">
        <f t="shared" si="7"/>
        <v>1299358.5899999999</v>
      </c>
      <c r="F30" s="308">
        <f t="shared" si="7"/>
        <v>1856000</v>
      </c>
      <c r="G30" s="308">
        <f t="shared" si="7"/>
        <v>1568000</v>
      </c>
      <c r="H30" s="308">
        <f t="shared" si="7"/>
        <v>1686000</v>
      </c>
      <c r="I30" s="308">
        <f>SUM(I31:I53)</f>
        <v>1691000</v>
      </c>
    </row>
    <row r="31" spans="1:14" ht="15.75" x14ac:dyDescent="0.25">
      <c r="A31" s="368" t="s">
        <v>30</v>
      </c>
      <c r="B31" s="373">
        <v>51000</v>
      </c>
      <c r="C31" s="480">
        <v>1200</v>
      </c>
      <c r="D31" s="480">
        <v>5000</v>
      </c>
      <c r="E31" s="373">
        <v>1300</v>
      </c>
      <c r="F31" s="373">
        <v>2000</v>
      </c>
      <c r="G31" s="373">
        <v>2000</v>
      </c>
      <c r="H31" s="373">
        <v>5000</v>
      </c>
      <c r="I31" s="373">
        <v>5000</v>
      </c>
    </row>
    <row r="32" spans="1:14" ht="15.75" x14ac:dyDescent="0.25">
      <c r="A32" s="368" t="s">
        <v>31</v>
      </c>
      <c r="B32" s="309">
        <v>27335.5</v>
      </c>
      <c r="C32" s="482">
        <v>19704.52</v>
      </c>
      <c r="D32" s="482">
        <v>28000</v>
      </c>
      <c r="E32" s="309">
        <v>16828</v>
      </c>
      <c r="F32" s="309">
        <v>22000</v>
      </c>
      <c r="G32" s="309">
        <v>25000</v>
      </c>
      <c r="H32" s="309">
        <v>25000</v>
      </c>
      <c r="I32" s="309">
        <v>25000</v>
      </c>
    </row>
    <row r="33" spans="1:9" ht="15.75" x14ac:dyDescent="0.25">
      <c r="A33" s="368" t="s">
        <v>32</v>
      </c>
      <c r="B33" s="373">
        <v>6435.5</v>
      </c>
      <c r="C33" s="480">
        <v>7110</v>
      </c>
      <c r="D33" s="480">
        <v>7000</v>
      </c>
      <c r="E33" s="373">
        <v>5595</v>
      </c>
      <c r="F33" s="373">
        <v>7000</v>
      </c>
      <c r="G33" s="373">
        <v>7000</v>
      </c>
      <c r="H33" s="373">
        <v>8000</v>
      </c>
      <c r="I33" s="373">
        <v>8000</v>
      </c>
    </row>
    <row r="34" spans="1:9" ht="15.75" x14ac:dyDescent="0.25">
      <c r="A34" s="368" t="s">
        <v>703</v>
      </c>
      <c r="B34" s="373">
        <v>1600</v>
      </c>
      <c r="C34" s="480">
        <v>1415</v>
      </c>
      <c r="D34" s="480">
        <v>1000</v>
      </c>
      <c r="E34" s="373">
        <v>1135</v>
      </c>
      <c r="F34" s="373">
        <v>1500</v>
      </c>
      <c r="G34" s="373">
        <v>1000</v>
      </c>
      <c r="H34" s="373">
        <v>1000</v>
      </c>
      <c r="I34" s="373">
        <v>1000</v>
      </c>
    </row>
    <row r="35" spans="1:9" ht="15.75" x14ac:dyDescent="0.25">
      <c r="A35" s="368" t="s">
        <v>34</v>
      </c>
      <c r="B35" s="373">
        <v>696</v>
      </c>
      <c r="C35" s="480">
        <v>521</v>
      </c>
      <c r="D35" s="480">
        <v>1000</v>
      </c>
      <c r="E35" s="373">
        <v>408</v>
      </c>
      <c r="F35" s="373">
        <v>500</v>
      </c>
      <c r="G35" s="373">
        <v>1000</v>
      </c>
      <c r="H35" s="373">
        <v>1000</v>
      </c>
      <c r="I35" s="373">
        <v>1000</v>
      </c>
    </row>
    <row r="36" spans="1:9" ht="15.75" x14ac:dyDescent="0.25">
      <c r="A36" s="368" t="s">
        <v>35</v>
      </c>
      <c r="B36" s="373">
        <v>25771.5</v>
      </c>
      <c r="C36" s="480">
        <v>29500</v>
      </c>
      <c r="D36" s="480">
        <v>28000</v>
      </c>
      <c r="E36" s="373">
        <v>22254</v>
      </c>
      <c r="F36" s="373">
        <v>28000</v>
      </c>
      <c r="G36" s="373">
        <v>30000</v>
      </c>
      <c r="H36" s="373">
        <v>30000</v>
      </c>
      <c r="I36" s="373">
        <v>30000</v>
      </c>
    </row>
    <row r="37" spans="1:9" ht="15.75" x14ac:dyDescent="0.25">
      <c r="A37" s="368" t="s">
        <v>36</v>
      </c>
      <c r="B37" s="373">
        <v>11922.98</v>
      </c>
      <c r="C37" s="480">
        <v>14172.71</v>
      </c>
      <c r="D37" s="480">
        <v>14000</v>
      </c>
      <c r="E37" s="373">
        <v>7336.48</v>
      </c>
      <c r="F37" s="373">
        <v>10000</v>
      </c>
      <c r="G37" s="373">
        <v>15000</v>
      </c>
      <c r="H37" s="373">
        <v>15000</v>
      </c>
      <c r="I37" s="373">
        <v>15000</v>
      </c>
    </row>
    <row r="38" spans="1:9" ht="15.75" x14ac:dyDescent="0.25">
      <c r="A38" s="368" t="s">
        <v>436</v>
      </c>
      <c r="B38" s="373">
        <v>1667.5</v>
      </c>
      <c r="C38" s="480">
        <v>12260.09</v>
      </c>
      <c r="D38" s="480">
        <v>5000</v>
      </c>
      <c r="E38" s="373">
        <v>1538.61</v>
      </c>
      <c r="F38" s="373">
        <v>4000</v>
      </c>
      <c r="G38" s="373">
        <v>8000</v>
      </c>
      <c r="H38" s="373">
        <v>8000</v>
      </c>
      <c r="I38" s="373">
        <v>8000</v>
      </c>
    </row>
    <row r="39" spans="1:9" ht="15.75" x14ac:dyDescent="0.25">
      <c r="A39" s="368" t="s">
        <v>38</v>
      </c>
      <c r="B39" s="309">
        <v>13117.89</v>
      </c>
      <c r="C39" s="482">
        <v>7148.81</v>
      </c>
      <c r="D39" s="482">
        <v>15000</v>
      </c>
      <c r="E39" s="309">
        <v>5196.8</v>
      </c>
      <c r="F39" s="309">
        <v>10000</v>
      </c>
      <c r="G39" s="309">
        <v>10000</v>
      </c>
      <c r="H39" s="309">
        <v>15000</v>
      </c>
      <c r="I39" s="309">
        <v>15000</v>
      </c>
    </row>
    <row r="40" spans="1:9" ht="15.75" x14ac:dyDescent="0.25">
      <c r="A40" s="368" t="s">
        <v>39</v>
      </c>
      <c r="B40" s="309">
        <v>6532.55</v>
      </c>
      <c r="C40" s="482">
        <v>20014.3</v>
      </c>
      <c r="D40" s="482">
        <v>8000</v>
      </c>
      <c r="E40" s="309">
        <v>9860.48</v>
      </c>
      <c r="F40" s="309">
        <v>11000</v>
      </c>
      <c r="G40" s="309">
        <v>10000</v>
      </c>
      <c r="H40" s="309">
        <v>10000</v>
      </c>
      <c r="I40" s="309">
        <v>10000</v>
      </c>
    </row>
    <row r="41" spans="1:9" ht="15.75" x14ac:dyDescent="0.25">
      <c r="A41" s="376" t="s">
        <v>41</v>
      </c>
      <c r="B41" s="309">
        <v>16602.66</v>
      </c>
      <c r="C41" s="482">
        <v>16331.22</v>
      </c>
      <c r="D41" s="482">
        <v>18000</v>
      </c>
      <c r="E41" s="309">
        <v>11903.61</v>
      </c>
      <c r="F41" s="309">
        <v>16000</v>
      </c>
      <c r="G41" s="309">
        <v>18000</v>
      </c>
      <c r="H41" s="309">
        <v>18000</v>
      </c>
      <c r="I41" s="309">
        <v>18000</v>
      </c>
    </row>
    <row r="42" spans="1:9" ht="15.75" x14ac:dyDescent="0.25">
      <c r="A42" s="368" t="s">
        <v>42</v>
      </c>
      <c r="B42" s="309">
        <v>8278.08</v>
      </c>
      <c r="C42" s="482">
        <v>0</v>
      </c>
      <c r="D42" s="482"/>
      <c r="E42" s="309"/>
      <c r="F42" s="309"/>
      <c r="G42" s="309"/>
      <c r="H42" s="309"/>
      <c r="I42" s="309"/>
    </row>
    <row r="43" spans="1:9" ht="15.75" x14ac:dyDescent="0.25">
      <c r="A43" s="368" t="s">
        <v>44</v>
      </c>
      <c r="B43" s="373">
        <v>42115.66</v>
      </c>
      <c r="C43" s="480">
        <v>75222.92</v>
      </c>
      <c r="D43" s="480">
        <v>85000</v>
      </c>
      <c r="E43" s="373">
        <v>48897.06</v>
      </c>
      <c r="F43" s="373">
        <v>85000</v>
      </c>
      <c r="G43" s="373">
        <v>31000</v>
      </c>
      <c r="H43" s="373">
        <v>85000</v>
      </c>
      <c r="I43" s="373">
        <v>90000</v>
      </c>
    </row>
    <row r="44" spans="1:9" ht="15.75" x14ac:dyDescent="0.25">
      <c r="A44" s="368" t="s">
        <v>45</v>
      </c>
      <c r="B44" s="373">
        <v>72478.5</v>
      </c>
      <c r="C44" s="480">
        <v>53827.5</v>
      </c>
      <c r="D44" s="480">
        <v>55000</v>
      </c>
      <c r="E44" s="373">
        <v>40864</v>
      </c>
      <c r="F44" s="373">
        <v>55000</v>
      </c>
      <c r="G44" s="373">
        <v>13000</v>
      </c>
      <c r="H44" s="373">
        <v>65000</v>
      </c>
      <c r="I44" s="373">
        <v>65000</v>
      </c>
    </row>
    <row r="45" spans="1:9" ht="15.75" x14ac:dyDescent="0.25">
      <c r="A45" s="368" t="s">
        <v>491</v>
      </c>
      <c r="B45" s="373">
        <v>3091.15</v>
      </c>
      <c r="C45" s="480">
        <v>3826.92</v>
      </c>
      <c r="D45" s="480">
        <v>2000</v>
      </c>
      <c r="E45" s="373">
        <v>1661.59</v>
      </c>
      <c r="F45" s="373">
        <v>2000</v>
      </c>
      <c r="G45" s="373">
        <v>3000</v>
      </c>
      <c r="H45" s="373">
        <v>5000</v>
      </c>
      <c r="I45" s="373">
        <v>5000</v>
      </c>
    </row>
    <row r="46" spans="1:9" ht="15.75" x14ac:dyDescent="0.25">
      <c r="A46" s="368" t="s">
        <v>438</v>
      </c>
      <c r="B46" s="373">
        <v>3275</v>
      </c>
      <c r="C46" s="480">
        <v>4648</v>
      </c>
      <c r="D46" s="480">
        <v>5000</v>
      </c>
      <c r="E46" s="373">
        <v>5126</v>
      </c>
      <c r="F46" s="373">
        <v>5000</v>
      </c>
      <c r="G46" s="373">
        <v>5000</v>
      </c>
      <c r="H46" s="373">
        <v>6000</v>
      </c>
      <c r="I46" s="373">
        <v>6000</v>
      </c>
    </row>
    <row r="47" spans="1:9" ht="15.75" x14ac:dyDescent="0.25">
      <c r="A47" s="368" t="s">
        <v>51</v>
      </c>
      <c r="B47" s="373">
        <v>13095.6</v>
      </c>
      <c r="C47" s="480">
        <v>14893</v>
      </c>
      <c r="D47" s="480">
        <v>15000</v>
      </c>
      <c r="E47" s="373">
        <v>7949</v>
      </c>
      <c r="F47" s="373">
        <v>15000</v>
      </c>
      <c r="G47" s="373">
        <v>15000</v>
      </c>
      <c r="H47" s="373">
        <v>15000</v>
      </c>
      <c r="I47" s="373">
        <v>15000</v>
      </c>
    </row>
    <row r="48" spans="1:9" ht="15.75" x14ac:dyDescent="0.25">
      <c r="A48" s="368" t="s">
        <v>440</v>
      </c>
      <c r="B48" s="309">
        <v>287082.09999999998</v>
      </c>
      <c r="C48" s="482">
        <v>282214.51</v>
      </c>
      <c r="D48" s="482">
        <v>361000</v>
      </c>
      <c r="E48" s="373">
        <v>273528.96999999997</v>
      </c>
      <c r="F48" s="309">
        <v>361000</v>
      </c>
      <c r="G48" s="309">
        <v>361000</v>
      </c>
      <c r="H48" s="309">
        <v>361000</v>
      </c>
      <c r="I48" s="309">
        <v>361000</v>
      </c>
    </row>
    <row r="49" spans="1:9" ht="15.75" x14ac:dyDescent="0.25">
      <c r="A49" s="368" t="s">
        <v>519</v>
      </c>
      <c r="B49" s="309"/>
      <c r="C49" s="482">
        <v>195595.37</v>
      </c>
      <c r="D49" s="482">
        <v>250000</v>
      </c>
      <c r="E49" s="373">
        <v>139150.51999999999</v>
      </c>
      <c r="F49" s="309">
        <v>250000</v>
      </c>
      <c r="G49" s="309">
        <v>260000</v>
      </c>
      <c r="H49" s="309">
        <v>260000</v>
      </c>
      <c r="I49" s="309">
        <v>260000</v>
      </c>
    </row>
    <row r="50" spans="1:9" ht="15.75" x14ac:dyDescent="0.25">
      <c r="A50" s="368" t="s">
        <v>445</v>
      </c>
      <c r="B50" s="309">
        <v>12325.99</v>
      </c>
      <c r="C50" s="482">
        <v>8772.82</v>
      </c>
      <c r="D50" s="482">
        <v>12000</v>
      </c>
      <c r="E50" s="309">
        <v>5320.39</v>
      </c>
      <c r="F50" s="309">
        <v>12000</v>
      </c>
      <c r="G50" s="309">
        <v>12000</v>
      </c>
      <c r="H50" s="309">
        <v>12000</v>
      </c>
      <c r="I50" s="309">
        <v>12000</v>
      </c>
    </row>
    <row r="51" spans="1:9" ht="15.75" x14ac:dyDescent="0.25">
      <c r="A51" s="368" t="s">
        <v>472</v>
      </c>
      <c r="B51" s="309">
        <v>367162.18</v>
      </c>
      <c r="C51" s="482">
        <v>442894.84</v>
      </c>
      <c r="D51" s="482">
        <v>402731</v>
      </c>
      <c r="E51" s="309">
        <v>365763.47</v>
      </c>
      <c r="F51" s="309">
        <v>578000</v>
      </c>
      <c r="G51" s="309">
        <v>460000</v>
      </c>
      <c r="H51" s="309">
        <v>460000</v>
      </c>
      <c r="I51" s="309">
        <v>460000</v>
      </c>
    </row>
    <row r="52" spans="1:9" ht="15.75" x14ac:dyDescent="0.25">
      <c r="A52" s="368" t="s">
        <v>516</v>
      </c>
      <c r="B52" s="309"/>
      <c r="C52" s="482">
        <v>458238.46</v>
      </c>
      <c r="D52" s="482">
        <v>261781</v>
      </c>
      <c r="E52" s="309">
        <v>327055.61</v>
      </c>
      <c r="F52" s="309">
        <v>380000</v>
      </c>
      <c r="G52" s="309">
        <v>280000</v>
      </c>
      <c r="H52" s="309">
        <v>280000</v>
      </c>
      <c r="I52" s="309">
        <v>280000</v>
      </c>
    </row>
    <row r="53" spans="1:9" ht="15.75" x14ac:dyDescent="0.25">
      <c r="A53" s="368" t="s">
        <v>55</v>
      </c>
      <c r="B53" s="375">
        <v>811</v>
      </c>
      <c r="C53" s="481">
        <v>807.6</v>
      </c>
      <c r="D53" s="481">
        <v>1000</v>
      </c>
      <c r="E53" s="369">
        <v>686</v>
      </c>
      <c r="F53" s="375">
        <v>1000</v>
      </c>
      <c r="G53" s="375">
        <v>1000</v>
      </c>
      <c r="H53" s="375">
        <v>1000</v>
      </c>
      <c r="I53" s="375">
        <v>1000</v>
      </c>
    </row>
    <row r="54" spans="1:9" ht="15.75" x14ac:dyDescent="0.25">
      <c r="A54" s="370" t="s">
        <v>704</v>
      </c>
      <c r="B54" s="308">
        <f t="shared" ref="B54:I54" si="8">SUM(B55:B61)</f>
        <v>248286.1</v>
      </c>
      <c r="C54" s="476">
        <f t="shared" si="8"/>
        <v>216699.05</v>
      </c>
      <c r="D54" s="476">
        <f t="shared" si="8"/>
        <v>220350</v>
      </c>
      <c r="E54" s="308">
        <f t="shared" si="8"/>
        <v>104895.82</v>
      </c>
      <c r="F54" s="308">
        <f t="shared" si="8"/>
        <v>217350</v>
      </c>
      <c r="G54" s="308">
        <f t="shared" si="8"/>
        <v>212350</v>
      </c>
      <c r="H54" s="308">
        <f t="shared" si="8"/>
        <v>212350</v>
      </c>
      <c r="I54" s="308">
        <f t="shared" si="8"/>
        <v>212350</v>
      </c>
    </row>
    <row r="55" spans="1:9" ht="15.75" x14ac:dyDescent="0.25">
      <c r="A55" s="368" t="s">
        <v>444</v>
      </c>
      <c r="B55" s="309">
        <v>152185.95000000001</v>
      </c>
      <c r="C55" s="482">
        <v>158018.9</v>
      </c>
      <c r="D55" s="482">
        <v>150000</v>
      </c>
      <c r="E55" s="309">
        <v>63763.06</v>
      </c>
      <c r="F55" s="309">
        <v>150000</v>
      </c>
      <c r="G55" s="309">
        <v>160000</v>
      </c>
      <c r="H55" s="309">
        <v>160000</v>
      </c>
      <c r="I55" s="309">
        <v>160000</v>
      </c>
    </row>
    <row r="56" spans="1:9" ht="15.75" x14ac:dyDescent="0.25">
      <c r="A56" s="368" t="s">
        <v>656</v>
      </c>
      <c r="B56" s="309"/>
      <c r="C56" s="482"/>
      <c r="D56" s="482">
        <v>20000</v>
      </c>
      <c r="E56" s="309">
        <v>3691.21</v>
      </c>
      <c r="F56" s="309">
        <v>20000</v>
      </c>
      <c r="G56" s="309"/>
      <c r="H56" s="309"/>
      <c r="I56" s="309"/>
    </row>
    <row r="57" spans="1:9" ht="15.75" x14ac:dyDescent="0.25">
      <c r="A57" s="368" t="s">
        <v>437</v>
      </c>
      <c r="B57" s="309">
        <v>15249.42</v>
      </c>
      <c r="C57" s="482">
        <v>24202.33</v>
      </c>
      <c r="D57" s="482">
        <v>23000</v>
      </c>
      <c r="E57" s="309">
        <v>24506.959999999999</v>
      </c>
      <c r="F57" s="309">
        <v>25000</v>
      </c>
      <c r="G57" s="309">
        <v>25000</v>
      </c>
      <c r="H57" s="309">
        <v>25000</v>
      </c>
      <c r="I57" s="309">
        <v>25000</v>
      </c>
    </row>
    <row r="58" spans="1:9" ht="15.75" x14ac:dyDescent="0.25">
      <c r="A58" s="368" t="s">
        <v>495</v>
      </c>
      <c r="B58" s="309">
        <v>13776.63</v>
      </c>
      <c r="C58" s="482">
        <v>10075.66</v>
      </c>
      <c r="D58" s="482">
        <v>5000</v>
      </c>
      <c r="E58" s="309">
        <v>4186.2299999999996</v>
      </c>
      <c r="F58" s="309">
        <v>5000</v>
      </c>
      <c r="G58" s="309">
        <v>5000</v>
      </c>
      <c r="H58" s="309">
        <v>5000</v>
      </c>
      <c r="I58" s="309">
        <v>5000</v>
      </c>
    </row>
    <row r="59" spans="1:9" ht="15.75" x14ac:dyDescent="0.25">
      <c r="A59" s="368" t="s">
        <v>58</v>
      </c>
      <c r="B59" s="309">
        <v>1211.0999999999999</v>
      </c>
      <c r="C59" s="482">
        <v>2183.0100000000002</v>
      </c>
      <c r="D59" s="482">
        <v>2000</v>
      </c>
      <c r="E59" s="409">
        <v>202.87</v>
      </c>
      <c r="F59" s="309">
        <v>2000</v>
      </c>
      <c r="G59" s="309">
        <v>2000</v>
      </c>
      <c r="H59" s="309">
        <v>2000</v>
      </c>
      <c r="I59" s="309">
        <v>2000</v>
      </c>
    </row>
    <row r="60" spans="1:9" ht="15.75" x14ac:dyDescent="0.25">
      <c r="A60" s="368" t="s">
        <v>449</v>
      </c>
      <c r="B60" s="309">
        <v>65575.92</v>
      </c>
      <c r="C60" s="482">
        <v>21879.32</v>
      </c>
      <c r="D60" s="482">
        <v>20000</v>
      </c>
      <c r="E60" s="309">
        <v>8313.69</v>
      </c>
      <c r="F60" s="309">
        <v>15000</v>
      </c>
      <c r="G60" s="309">
        <v>20000</v>
      </c>
      <c r="H60" s="309">
        <v>20000</v>
      </c>
      <c r="I60" s="309">
        <v>20000</v>
      </c>
    </row>
    <row r="61" spans="1:9" ht="15.75" x14ac:dyDescent="0.25">
      <c r="A61" s="368" t="s">
        <v>62</v>
      </c>
      <c r="B61" s="309">
        <v>287.08</v>
      </c>
      <c r="C61" s="482">
        <v>339.83</v>
      </c>
      <c r="D61" s="482">
        <v>350</v>
      </c>
      <c r="E61" s="373">
        <v>231.8</v>
      </c>
      <c r="F61" s="309">
        <v>350</v>
      </c>
      <c r="G61" s="309">
        <v>350</v>
      </c>
      <c r="H61" s="309">
        <v>350</v>
      </c>
      <c r="I61" s="309">
        <v>350</v>
      </c>
    </row>
    <row r="62" spans="1:9" s="413" customFormat="1" ht="15.75" x14ac:dyDescent="0.25">
      <c r="A62" s="411" t="s">
        <v>66</v>
      </c>
      <c r="B62" s="412">
        <f t="shared" ref="B62:I62" si="9">SUM(B63:B98)</f>
        <v>4291655.6900000004</v>
      </c>
      <c r="C62" s="483">
        <f t="shared" si="9"/>
        <v>4561823.29</v>
      </c>
      <c r="D62" s="483">
        <f t="shared" si="9"/>
        <v>5423300</v>
      </c>
      <c r="E62" s="412">
        <f t="shared" si="9"/>
        <v>4185876.7899999996</v>
      </c>
      <c r="F62" s="412">
        <f t="shared" si="9"/>
        <v>5504230</v>
      </c>
      <c r="G62" s="412">
        <f t="shared" si="9"/>
        <v>6198680</v>
      </c>
      <c r="H62" s="412">
        <f t="shared" si="9"/>
        <v>6564720</v>
      </c>
      <c r="I62" s="412">
        <f t="shared" si="9"/>
        <v>7064720</v>
      </c>
    </row>
    <row r="63" spans="1:9" ht="15.75" x14ac:dyDescent="0.25">
      <c r="A63" s="368" t="s">
        <v>68</v>
      </c>
      <c r="B63" s="309">
        <v>17138.689999999999</v>
      </c>
      <c r="C63" s="482">
        <v>23519.75</v>
      </c>
      <c r="D63" s="482">
        <v>24000</v>
      </c>
      <c r="E63" s="309">
        <v>14012.62</v>
      </c>
      <c r="F63" s="309">
        <v>20000</v>
      </c>
      <c r="G63" s="309">
        <v>20000</v>
      </c>
      <c r="H63" s="309">
        <v>20000</v>
      </c>
      <c r="I63" s="309">
        <v>20000</v>
      </c>
    </row>
    <row r="64" spans="1:9" ht="15.75" x14ac:dyDescent="0.25">
      <c r="A64" s="368" t="s">
        <v>649</v>
      </c>
      <c r="B64" s="309"/>
      <c r="C64" s="482">
        <v>1000</v>
      </c>
      <c r="D64" s="482"/>
      <c r="E64" s="309"/>
      <c r="F64" s="309"/>
      <c r="G64" s="309"/>
      <c r="H64" s="309"/>
      <c r="I64" s="309"/>
    </row>
    <row r="65" spans="1:10" ht="15.75" x14ac:dyDescent="0.25">
      <c r="A65" s="368" t="s">
        <v>413</v>
      </c>
      <c r="B65" s="309"/>
      <c r="C65" s="482">
        <v>2000</v>
      </c>
      <c r="D65" s="482"/>
      <c r="E65" s="309"/>
      <c r="F65" s="309"/>
      <c r="G65" s="309"/>
      <c r="H65" s="309"/>
      <c r="I65" s="309"/>
    </row>
    <row r="66" spans="1:10" ht="15.75" x14ac:dyDescent="0.25">
      <c r="A66" s="368" t="s">
        <v>618</v>
      </c>
      <c r="B66" s="309">
        <v>4050</v>
      </c>
      <c r="C66" s="482">
        <v>1200</v>
      </c>
      <c r="D66" s="482">
        <v>1500</v>
      </c>
      <c r="E66" s="309">
        <v>2100</v>
      </c>
      <c r="F66" s="309">
        <v>1500</v>
      </c>
      <c r="G66" s="309"/>
      <c r="H66" s="309"/>
      <c r="I66" s="309"/>
    </row>
    <row r="67" spans="1:10" ht="15.75" x14ac:dyDescent="0.25">
      <c r="A67" s="368" t="s">
        <v>471</v>
      </c>
      <c r="B67" s="309">
        <v>4100</v>
      </c>
      <c r="C67" s="482"/>
      <c r="D67" s="482"/>
      <c r="E67" s="309">
        <v>400</v>
      </c>
      <c r="F67" s="309">
        <v>400</v>
      </c>
      <c r="G67" s="309"/>
      <c r="H67" s="309"/>
      <c r="I67" s="309"/>
    </row>
    <row r="68" spans="1:10" ht="15.75" x14ac:dyDescent="0.25">
      <c r="A68" s="368" t="s">
        <v>474</v>
      </c>
      <c r="B68" s="309">
        <v>1400</v>
      </c>
      <c r="C68" s="482">
        <v>1598.13</v>
      </c>
      <c r="D68" s="482"/>
      <c r="E68" s="309">
        <v>1400</v>
      </c>
      <c r="F68" s="309">
        <v>1400</v>
      </c>
      <c r="G68" s="309"/>
      <c r="H68" s="309"/>
      <c r="I68" s="309"/>
    </row>
    <row r="69" spans="1:10" ht="15.75" x14ac:dyDescent="0.25">
      <c r="A69" s="368" t="s">
        <v>622</v>
      </c>
      <c r="B69" s="309"/>
      <c r="C69" s="482">
        <v>350</v>
      </c>
      <c r="D69" s="482"/>
      <c r="E69" s="309">
        <v>900</v>
      </c>
      <c r="F69" s="309">
        <v>900</v>
      </c>
      <c r="G69" s="309"/>
      <c r="H69" s="309"/>
      <c r="I69" s="309"/>
    </row>
    <row r="70" spans="1:10" ht="15.75" x14ac:dyDescent="0.25">
      <c r="A70" s="368" t="s">
        <v>496</v>
      </c>
      <c r="B70" s="309">
        <v>9000</v>
      </c>
      <c r="C70" s="482">
        <v>9000</v>
      </c>
      <c r="D70" s="482"/>
      <c r="E70" s="309">
        <v>7784</v>
      </c>
      <c r="F70" s="309">
        <v>7800</v>
      </c>
      <c r="G70" s="309"/>
      <c r="H70" s="309"/>
      <c r="I70" s="309"/>
    </row>
    <row r="71" spans="1:10" ht="15.75" x14ac:dyDescent="0.25">
      <c r="A71" s="368" t="s">
        <v>657</v>
      </c>
      <c r="B71" s="309"/>
      <c r="C71" s="482"/>
      <c r="D71" s="482">
        <v>5000</v>
      </c>
      <c r="E71" s="309"/>
      <c r="F71" s="309">
        <v>33000</v>
      </c>
      <c r="G71" s="309"/>
      <c r="H71" s="309"/>
      <c r="I71" s="309"/>
    </row>
    <row r="72" spans="1:10" ht="15.75" x14ac:dyDescent="0.25">
      <c r="A72" s="368" t="s">
        <v>476</v>
      </c>
      <c r="B72" s="309">
        <v>720</v>
      </c>
      <c r="C72" s="482">
        <v>5200</v>
      </c>
      <c r="D72" s="482"/>
      <c r="E72" s="309"/>
      <c r="F72" s="309"/>
      <c r="G72" s="309"/>
      <c r="H72" s="309"/>
      <c r="I72" s="309"/>
    </row>
    <row r="73" spans="1:10" ht="15.75" x14ac:dyDescent="0.25">
      <c r="A73" s="368" t="s">
        <v>72</v>
      </c>
      <c r="B73" s="309">
        <v>1300</v>
      </c>
      <c r="C73" s="482">
        <v>1250</v>
      </c>
      <c r="D73" s="482"/>
      <c r="E73" s="309"/>
      <c r="F73" s="309">
        <v>1500</v>
      </c>
      <c r="G73" s="309"/>
      <c r="H73" s="309"/>
      <c r="I73" s="309"/>
    </row>
    <row r="74" spans="1:10" s="414" customFormat="1" ht="15.75" x14ac:dyDescent="0.25">
      <c r="A74" s="368" t="s">
        <v>479</v>
      </c>
      <c r="B74" s="309">
        <v>1000</v>
      </c>
      <c r="C74" s="482">
        <v>1000</v>
      </c>
      <c r="D74" s="482"/>
      <c r="E74" s="309"/>
      <c r="F74" s="309"/>
      <c r="G74" s="309"/>
      <c r="H74" s="309"/>
      <c r="I74" s="309"/>
    </row>
    <row r="75" spans="1:10" ht="15.75" x14ac:dyDescent="0.25">
      <c r="A75" s="376" t="s">
        <v>448</v>
      </c>
      <c r="B75" s="309">
        <v>32262.89</v>
      </c>
      <c r="C75" s="482">
        <v>34918.19</v>
      </c>
      <c r="D75" s="482">
        <v>35000</v>
      </c>
      <c r="E75" s="373">
        <v>26072.2</v>
      </c>
      <c r="F75" s="309">
        <v>35000</v>
      </c>
      <c r="G75" s="309">
        <v>35000</v>
      </c>
      <c r="H75" s="309">
        <v>35000</v>
      </c>
      <c r="I75" s="309">
        <v>35000</v>
      </c>
    </row>
    <row r="76" spans="1:10" ht="15.75" x14ac:dyDescent="0.25">
      <c r="A76" s="376" t="s">
        <v>634</v>
      </c>
      <c r="B76" s="309"/>
      <c r="C76" s="482">
        <v>21624.28</v>
      </c>
      <c r="D76" s="482"/>
      <c r="E76" s="373"/>
      <c r="F76" s="309"/>
      <c r="G76" s="309"/>
      <c r="H76" s="309"/>
      <c r="I76" s="309"/>
    </row>
    <row r="77" spans="1:10" ht="15.75" x14ac:dyDescent="0.25">
      <c r="A77" s="376" t="s">
        <v>502</v>
      </c>
      <c r="B77" s="309">
        <v>5362.51</v>
      </c>
      <c r="C77" s="482">
        <v>3544</v>
      </c>
      <c r="D77" s="482"/>
      <c r="E77" s="373"/>
      <c r="F77" s="309"/>
      <c r="G77" s="309"/>
      <c r="H77" s="309"/>
      <c r="I77" s="309"/>
    </row>
    <row r="78" spans="1:10" ht="15.75" x14ac:dyDescent="0.25">
      <c r="A78" s="376" t="s">
        <v>503</v>
      </c>
      <c r="B78" s="309">
        <v>8757.33</v>
      </c>
      <c r="C78" s="482">
        <v>3294.54</v>
      </c>
      <c r="D78" s="482">
        <v>11000</v>
      </c>
      <c r="E78" s="373">
        <v>15215.59</v>
      </c>
      <c r="F78" s="309">
        <v>20000</v>
      </c>
      <c r="G78" s="309"/>
      <c r="H78" s="309"/>
      <c r="I78" s="309"/>
    </row>
    <row r="79" spans="1:10" ht="15.75" x14ac:dyDescent="0.25">
      <c r="A79" s="368" t="s">
        <v>494</v>
      </c>
      <c r="B79" s="309">
        <v>2093.2800000000002</v>
      </c>
      <c r="C79" s="482">
        <v>1231.04</v>
      </c>
      <c r="D79" s="482">
        <v>3000</v>
      </c>
      <c r="E79" s="309">
        <v>947.28</v>
      </c>
      <c r="F79" s="309">
        <v>1000</v>
      </c>
      <c r="G79" s="309">
        <v>3000</v>
      </c>
      <c r="H79" s="309">
        <v>3000</v>
      </c>
      <c r="I79" s="309">
        <v>3000</v>
      </c>
    </row>
    <row r="80" spans="1:10" ht="15.75" x14ac:dyDescent="0.25">
      <c r="A80" s="368" t="s">
        <v>492</v>
      </c>
      <c r="B80" s="309">
        <v>155280</v>
      </c>
      <c r="C80" s="482">
        <v>153666.59</v>
      </c>
      <c r="D80" s="482">
        <v>186105</v>
      </c>
      <c r="E80" s="309">
        <v>137480.29999999999</v>
      </c>
      <c r="F80" s="309">
        <v>186105</v>
      </c>
      <c r="G80" s="309">
        <v>188110</v>
      </c>
      <c r="H80" s="309">
        <v>190920</v>
      </c>
      <c r="I80" s="309">
        <v>190920</v>
      </c>
      <c r="J80" s="671"/>
    </row>
    <row r="81" spans="1:9" ht="15.75" x14ac:dyDescent="0.25">
      <c r="A81" s="368" t="s">
        <v>493</v>
      </c>
      <c r="B81" s="309">
        <v>307200</v>
      </c>
      <c r="C81" s="482">
        <v>331089.76</v>
      </c>
      <c r="D81" s="482">
        <v>388800</v>
      </c>
      <c r="E81" s="309">
        <v>291600</v>
      </c>
      <c r="F81" s="309">
        <v>388800</v>
      </c>
      <c r="G81" s="309">
        <v>425000</v>
      </c>
      <c r="H81" s="309">
        <v>425000</v>
      </c>
      <c r="I81" s="309">
        <v>425000</v>
      </c>
    </row>
    <row r="82" spans="1:9" ht="15.75" x14ac:dyDescent="0.25">
      <c r="A82" s="368" t="s">
        <v>83</v>
      </c>
      <c r="B82" s="309">
        <v>13460.07</v>
      </c>
      <c r="C82" s="482">
        <v>14421.88</v>
      </c>
      <c r="D82" s="482">
        <v>14500</v>
      </c>
      <c r="E82" s="373">
        <v>16819.900000000001</v>
      </c>
      <c r="F82" s="309">
        <v>17000</v>
      </c>
      <c r="G82" s="309">
        <v>17000</v>
      </c>
      <c r="H82" s="309">
        <v>17000</v>
      </c>
      <c r="I82" s="309">
        <v>17000</v>
      </c>
    </row>
    <row r="83" spans="1:9" ht="15.75" x14ac:dyDescent="0.25">
      <c r="A83" s="376" t="s">
        <v>84</v>
      </c>
      <c r="B83" s="309">
        <v>3374431</v>
      </c>
      <c r="C83" s="482">
        <v>3557676</v>
      </c>
      <c r="D83" s="482">
        <v>4050000</v>
      </c>
      <c r="E83" s="373">
        <v>3025914</v>
      </c>
      <c r="F83" s="309">
        <v>4080000</v>
      </c>
      <c r="G83" s="309">
        <v>4600000</v>
      </c>
      <c r="H83" s="309">
        <v>5000000</v>
      </c>
      <c r="I83" s="309">
        <v>5500000</v>
      </c>
    </row>
    <row r="84" spans="1:9" ht="15.75" x14ac:dyDescent="0.25">
      <c r="A84" s="376" t="s">
        <v>85</v>
      </c>
      <c r="B84" s="309">
        <v>21124.02</v>
      </c>
      <c r="C84" s="482">
        <v>24935.040000000001</v>
      </c>
      <c r="D84" s="482">
        <v>25000</v>
      </c>
      <c r="E84" s="373">
        <v>24663.09</v>
      </c>
      <c r="F84" s="309">
        <v>25000</v>
      </c>
      <c r="G84" s="309">
        <v>25000</v>
      </c>
      <c r="H84" s="309">
        <v>25000</v>
      </c>
      <c r="I84" s="309">
        <v>25000</v>
      </c>
    </row>
    <row r="85" spans="1:9" ht="15.75" x14ac:dyDescent="0.25">
      <c r="A85" s="376" t="s">
        <v>86</v>
      </c>
      <c r="B85" s="309">
        <v>11237.78</v>
      </c>
      <c r="C85" s="482">
        <v>11204.61</v>
      </c>
      <c r="D85" s="482">
        <v>11300</v>
      </c>
      <c r="E85" s="373">
        <v>11161.81</v>
      </c>
      <c r="F85" s="309">
        <v>11200</v>
      </c>
      <c r="G85" s="309">
        <v>11300</v>
      </c>
      <c r="H85" s="309">
        <v>11300</v>
      </c>
      <c r="I85" s="309">
        <v>11300</v>
      </c>
    </row>
    <row r="86" spans="1:9" ht="15.75" x14ac:dyDescent="0.25">
      <c r="A86" s="376" t="s">
        <v>87</v>
      </c>
      <c r="B86" s="309">
        <v>981.24</v>
      </c>
      <c r="C86" s="482">
        <v>970.44</v>
      </c>
      <c r="D86" s="482">
        <v>1000</v>
      </c>
      <c r="E86" s="373">
        <v>959.86</v>
      </c>
      <c r="F86" s="309">
        <v>1000</v>
      </c>
      <c r="G86" s="309">
        <v>1000</v>
      </c>
      <c r="H86" s="309">
        <v>1000</v>
      </c>
      <c r="I86" s="309">
        <v>1000</v>
      </c>
    </row>
    <row r="87" spans="1:9" ht="15.75" x14ac:dyDescent="0.25">
      <c r="A87" s="376" t="s">
        <v>88</v>
      </c>
      <c r="B87" s="309">
        <v>2122.6</v>
      </c>
      <c r="C87" s="482">
        <v>2143</v>
      </c>
      <c r="D87" s="482">
        <v>2200</v>
      </c>
      <c r="E87" s="373">
        <v>2077.0300000000002</v>
      </c>
      <c r="F87" s="309">
        <v>2100</v>
      </c>
      <c r="G87" s="309">
        <v>2200</v>
      </c>
      <c r="H87" s="309">
        <v>2200</v>
      </c>
      <c r="I87" s="309">
        <v>2200</v>
      </c>
    </row>
    <row r="88" spans="1:9" ht="15.75" x14ac:dyDescent="0.25">
      <c r="A88" s="376" t="s">
        <v>473</v>
      </c>
      <c r="B88" s="309">
        <v>10484.82</v>
      </c>
      <c r="C88" s="482">
        <v>8162.32</v>
      </c>
      <c r="D88" s="482">
        <v>8200</v>
      </c>
      <c r="E88" s="373">
        <v>7555.07</v>
      </c>
      <c r="F88" s="309">
        <v>7600</v>
      </c>
      <c r="G88" s="309">
        <v>8170</v>
      </c>
      <c r="H88" s="309">
        <v>8200</v>
      </c>
      <c r="I88" s="309">
        <v>8200</v>
      </c>
    </row>
    <row r="89" spans="1:9" ht="15.75" x14ac:dyDescent="0.25">
      <c r="A89" s="376" t="s">
        <v>90</v>
      </c>
      <c r="B89" s="309">
        <v>42704</v>
      </c>
      <c r="C89" s="482">
        <v>44258</v>
      </c>
      <c r="D89" s="482">
        <v>44300</v>
      </c>
      <c r="E89" s="373">
        <v>36279</v>
      </c>
      <c r="F89" s="309">
        <v>50600</v>
      </c>
      <c r="G89" s="309">
        <v>50500</v>
      </c>
      <c r="H89" s="309">
        <v>50500</v>
      </c>
      <c r="I89" s="309">
        <v>50500</v>
      </c>
    </row>
    <row r="90" spans="1:9" ht="15.75" x14ac:dyDescent="0.25">
      <c r="A90" s="376" t="s">
        <v>470</v>
      </c>
      <c r="B90" s="309">
        <v>228775.85</v>
      </c>
      <c r="C90" s="482">
        <v>260645.55</v>
      </c>
      <c r="D90" s="482">
        <v>554450</v>
      </c>
      <c r="E90" s="373">
        <v>497711</v>
      </c>
      <c r="F90" s="309">
        <v>540000</v>
      </c>
      <c r="G90" s="309">
        <f>324000+430000</f>
        <v>754000</v>
      </c>
      <c r="H90" s="309">
        <v>754000</v>
      </c>
      <c r="I90" s="309">
        <v>754000</v>
      </c>
    </row>
    <row r="91" spans="1:9" ht="15.75" x14ac:dyDescent="0.25">
      <c r="A91" s="376" t="s">
        <v>92</v>
      </c>
      <c r="B91" s="309">
        <v>504.15</v>
      </c>
      <c r="C91" s="482"/>
      <c r="D91" s="482">
        <v>500</v>
      </c>
      <c r="E91" s="373"/>
      <c r="F91" s="309"/>
      <c r="G91" s="309">
        <v>0</v>
      </c>
      <c r="H91" s="309"/>
      <c r="I91" s="309"/>
    </row>
    <row r="92" spans="1:9" ht="15.75" x14ac:dyDescent="0.25">
      <c r="A92" s="376" t="s">
        <v>658</v>
      </c>
      <c r="B92" s="309"/>
      <c r="C92" s="482"/>
      <c r="D92" s="482">
        <v>845</v>
      </c>
      <c r="E92" s="373">
        <v>843.6</v>
      </c>
      <c r="F92" s="309">
        <v>845</v>
      </c>
      <c r="G92" s="309"/>
      <c r="H92" s="309"/>
      <c r="I92" s="309"/>
    </row>
    <row r="93" spans="1:9" ht="15.75" x14ac:dyDescent="0.25">
      <c r="A93" s="376" t="s">
        <v>477</v>
      </c>
      <c r="B93" s="309">
        <v>662</v>
      </c>
      <c r="C93" s="482">
        <v>1668</v>
      </c>
      <c r="D93" s="482"/>
      <c r="E93" s="373">
        <v>177</v>
      </c>
      <c r="F93" s="309"/>
      <c r="G93" s="309"/>
      <c r="H93" s="309"/>
      <c r="I93" s="309"/>
    </row>
    <row r="94" spans="1:9" ht="15.75" x14ac:dyDescent="0.25">
      <c r="A94" s="376" t="s">
        <v>93</v>
      </c>
      <c r="B94" s="309"/>
      <c r="C94" s="482">
        <v>10</v>
      </c>
      <c r="D94" s="482"/>
      <c r="E94" s="373"/>
      <c r="F94" s="309"/>
      <c r="G94" s="309"/>
      <c r="H94" s="309"/>
      <c r="I94" s="309"/>
    </row>
    <row r="95" spans="1:9" ht="15" customHeight="1" x14ac:dyDescent="0.25">
      <c r="A95" s="376" t="s">
        <v>676</v>
      </c>
      <c r="B95" s="309">
        <v>20738.900000000001</v>
      </c>
      <c r="C95" s="482">
        <v>23889.18</v>
      </c>
      <c r="D95" s="482">
        <v>21600</v>
      </c>
      <c r="E95" s="373">
        <v>32047.81</v>
      </c>
      <c r="F95" s="309">
        <v>32050</v>
      </c>
      <c r="G95" s="309">
        <v>21600</v>
      </c>
      <c r="H95" s="309">
        <v>21600</v>
      </c>
      <c r="I95" s="309">
        <v>21600</v>
      </c>
    </row>
    <row r="96" spans="1:9" ht="15" customHeight="1" x14ac:dyDescent="0.25">
      <c r="A96" s="376" t="s">
        <v>619</v>
      </c>
      <c r="B96" s="309">
        <v>1400</v>
      </c>
      <c r="C96" s="482">
        <v>1151.31</v>
      </c>
      <c r="D96" s="482"/>
      <c r="E96" s="373"/>
      <c r="F96" s="309"/>
      <c r="G96" s="309"/>
      <c r="H96" s="309"/>
      <c r="I96" s="309"/>
    </row>
    <row r="97" spans="1:9" ht="15.75" x14ac:dyDescent="0.25">
      <c r="A97" s="376" t="s">
        <v>447</v>
      </c>
      <c r="B97" s="309">
        <v>8164.56</v>
      </c>
      <c r="C97" s="482">
        <v>10001.68</v>
      </c>
      <c r="D97" s="482">
        <v>35000</v>
      </c>
      <c r="E97" s="373">
        <v>31755.63</v>
      </c>
      <c r="F97" s="309">
        <v>35000</v>
      </c>
      <c r="G97" s="309">
        <v>35000</v>
      </c>
      <c r="H97" s="309"/>
      <c r="I97" s="309"/>
    </row>
    <row r="98" spans="1:9" ht="16.5" thickBot="1" x14ac:dyDescent="0.3">
      <c r="A98" s="376" t="s">
        <v>497</v>
      </c>
      <c r="B98" s="309">
        <v>5200</v>
      </c>
      <c r="C98" s="482">
        <v>5200</v>
      </c>
      <c r="D98" s="482"/>
      <c r="E98" s="373"/>
      <c r="F98" s="309">
        <v>4430</v>
      </c>
      <c r="G98" s="309">
        <v>1800</v>
      </c>
      <c r="H98" s="309"/>
      <c r="I98" s="309"/>
    </row>
    <row r="99" spans="1:9" ht="18.75" thickBot="1" x14ac:dyDescent="0.3">
      <c r="A99" s="378" t="s">
        <v>408</v>
      </c>
      <c r="B99" s="379">
        <f t="shared" ref="B99:I99" si="10">B100+B104</f>
        <v>520618.15</v>
      </c>
      <c r="C99" s="484">
        <f t="shared" si="10"/>
        <v>3008344.36</v>
      </c>
      <c r="D99" s="484">
        <f t="shared" si="10"/>
        <v>1916820</v>
      </c>
      <c r="E99" s="379">
        <f t="shared" si="10"/>
        <v>964866.67</v>
      </c>
      <c r="F99" s="379">
        <f t="shared" si="10"/>
        <v>1675600</v>
      </c>
      <c r="G99" s="379">
        <f t="shared" si="10"/>
        <v>1498050</v>
      </c>
      <c r="H99" s="379">
        <f t="shared" si="10"/>
        <v>186000</v>
      </c>
      <c r="I99" s="379">
        <f t="shared" si="10"/>
        <v>186000</v>
      </c>
    </row>
    <row r="100" spans="1:9" ht="18.75" thickBot="1" x14ac:dyDescent="0.3">
      <c r="A100" s="403" t="s">
        <v>111</v>
      </c>
      <c r="B100" s="404">
        <f t="shared" ref="B100:I100" si="11">SUM(B101:B103)</f>
        <v>353171.15</v>
      </c>
      <c r="C100" s="485">
        <f t="shared" si="11"/>
        <v>421965.55</v>
      </c>
      <c r="D100" s="485">
        <f t="shared" si="11"/>
        <v>188000</v>
      </c>
      <c r="E100" s="404">
        <f t="shared" si="11"/>
        <v>26484.32</v>
      </c>
      <c r="F100" s="404">
        <f t="shared" si="11"/>
        <v>162000</v>
      </c>
      <c r="G100" s="404">
        <f t="shared" si="11"/>
        <v>86000</v>
      </c>
      <c r="H100" s="404">
        <f t="shared" si="11"/>
        <v>186000</v>
      </c>
      <c r="I100" s="404">
        <f t="shared" si="11"/>
        <v>186000</v>
      </c>
    </row>
    <row r="101" spans="1:9" ht="15.75" x14ac:dyDescent="0.25">
      <c r="A101" s="381" t="s">
        <v>668</v>
      </c>
      <c r="B101" s="410">
        <v>36663.440000000002</v>
      </c>
      <c r="C101" s="486">
        <v>104832.89</v>
      </c>
      <c r="D101" s="486">
        <v>77000</v>
      </c>
      <c r="E101" s="410">
        <v>18847.62</v>
      </c>
      <c r="F101" s="410">
        <v>52000</v>
      </c>
      <c r="G101" s="410">
        <v>65000</v>
      </c>
      <c r="H101" s="410">
        <v>35000</v>
      </c>
      <c r="I101" s="410">
        <v>35000</v>
      </c>
    </row>
    <row r="102" spans="1:9" ht="15.75" x14ac:dyDescent="0.25">
      <c r="A102" s="381" t="s">
        <v>114</v>
      </c>
      <c r="B102" s="410">
        <v>650</v>
      </c>
      <c r="C102" s="486">
        <v>225</v>
      </c>
      <c r="D102" s="486">
        <v>1000</v>
      </c>
      <c r="E102" s="410">
        <v>17</v>
      </c>
      <c r="F102" s="410"/>
      <c r="G102" s="410">
        <v>1000</v>
      </c>
      <c r="H102" s="410">
        <v>1000</v>
      </c>
      <c r="I102" s="410">
        <v>1000</v>
      </c>
    </row>
    <row r="103" spans="1:9" ht="16.5" thickBot="1" x14ac:dyDescent="0.3">
      <c r="A103" s="405" t="s">
        <v>115</v>
      </c>
      <c r="B103" s="406">
        <v>315857.71000000002</v>
      </c>
      <c r="C103" s="487">
        <v>316907.65999999997</v>
      </c>
      <c r="D103" s="487">
        <v>110000</v>
      </c>
      <c r="E103" s="406">
        <v>7619.7</v>
      </c>
      <c r="F103" s="406">
        <v>110000</v>
      </c>
      <c r="G103" s="406">
        <v>20000</v>
      </c>
      <c r="H103" s="406">
        <v>150000</v>
      </c>
      <c r="I103" s="406">
        <v>150000</v>
      </c>
    </row>
    <row r="104" spans="1:9" ht="18.75" thickBot="1" x14ac:dyDescent="0.3">
      <c r="A104" s="382" t="s">
        <v>116</v>
      </c>
      <c r="B104" s="383">
        <f t="shared" ref="B104:I104" si="12">SUM(B105:B123)</f>
        <v>167447</v>
      </c>
      <c r="C104" s="488">
        <f t="shared" si="12"/>
        <v>2586378.81</v>
      </c>
      <c r="D104" s="488">
        <f t="shared" si="12"/>
        <v>1728820</v>
      </c>
      <c r="E104" s="383">
        <f t="shared" si="12"/>
        <v>938382.35000000009</v>
      </c>
      <c r="F104" s="383">
        <f t="shared" si="12"/>
        <v>1513600</v>
      </c>
      <c r="G104" s="383">
        <f t="shared" si="12"/>
        <v>1412050</v>
      </c>
      <c r="H104" s="383">
        <f t="shared" si="12"/>
        <v>0</v>
      </c>
      <c r="I104" s="383">
        <f t="shared" si="12"/>
        <v>0</v>
      </c>
    </row>
    <row r="105" spans="1:9" ht="15.75" x14ac:dyDescent="0.25">
      <c r="A105" s="368" t="s">
        <v>623</v>
      </c>
      <c r="B105" s="373"/>
      <c r="C105" s="480">
        <v>0</v>
      </c>
      <c r="D105" s="480">
        <v>37000</v>
      </c>
      <c r="E105" s="373">
        <v>37000</v>
      </c>
      <c r="F105" s="373">
        <v>37000</v>
      </c>
      <c r="G105" s="373"/>
      <c r="H105" s="373"/>
      <c r="I105" s="373"/>
    </row>
    <row r="106" spans="1:9" ht="15.75" x14ac:dyDescent="0.25">
      <c r="A106" s="368" t="s">
        <v>624</v>
      </c>
      <c r="B106" s="373"/>
      <c r="C106" s="480">
        <v>1000</v>
      </c>
      <c r="D106" s="480"/>
      <c r="E106" s="373"/>
      <c r="F106" s="373"/>
      <c r="G106" s="373"/>
      <c r="H106" s="373"/>
      <c r="I106" s="373"/>
    </row>
    <row r="107" spans="1:9" ht="15.75" x14ac:dyDescent="0.25">
      <c r="A107" s="368" t="s">
        <v>635</v>
      </c>
      <c r="B107" s="373"/>
      <c r="C107" s="480"/>
      <c r="D107" s="480">
        <v>20000</v>
      </c>
      <c r="E107" s="373">
        <v>8000</v>
      </c>
      <c r="F107" s="373">
        <v>12000</v>
      </c>
      <c r="G107" s="373"/>
      <c r="H107" s="373"/>
      <c r="I107" s="373"/>
    </row>
    <row r="108" spans="1:9" ht="15.75" x14ac:dyDescent="0.25">
      <c r="A108" s="368" t="s">
        <v>520</v>
      </c>
      <c r="B108" s="373"/>
      <c r="C108" s="480">
        <v>1451002.32</v>
      </c>
      <c r="D108" s="480">
        <v>79500</v>
      </c>
      <c r="E108" s="373">
        <v>79403.28</v>
      </c>
      <c r="F108" s="373">
        <v>79500</v>
      </c>
      <c r="G108" s="373"/>
      <c r="H108" s="373"/>
      <c r="I108" s="373"/>
    </row>
    <row r="109" spans="1:9" ht="15.75" x14ac:dyDescent="0.25">
      <c r="A109" s="368" t="s">
        <v>625</v>
      </c>
      <c r="B109" s="373"/>
      <c r="C109" s="480">
        <v>870228.35</v>
      </c>
      <c r="D109" s="480">
        <v>70000</v>
      </c>
      <c r="E109" s="373">
        <v>72811.14</v>
      </c>
      <c r="F109" s="373">
        <v>73000</v>
      </c>
      <c r="G109" s="373"/>
      <c r="H109" s="373"/>
      <c r="I109" s="373"/>
    </row>
    <row r="110" spans="1:9" ht="15.75" x14ac:dyDescent="0.25">
      <c r="A110" s="368" t="s">
        <v>626</v>
      </c>
      <c r="B110" s="373"/>
      <c r="C110" s="480">
        <v>169458.14</v>
      </c>
      <c r="D110" s="480">
        <v>298000</v>
      </c>
      <c r="E110" s="373">
        <v>249635.45</v>
      </c>
      <c r="F110" s="373">
        <v>298000</v>
      </c>
      <c r="G110" s="373">
        <v>48000</v>
      </c>
      <c r="H110" s="373"/>
      <c r="I110" s="373"/>
    </row>
    <row r="111" spans="1:9" ht="15.75" x14ac:dyDescent="0.25">
      <c r="A111" s="368" t="s">
        <v>660</v>
      </c>
      <c r="B111" s="373"/>
      <c r="C111" s="480"/>
      <c r="D111" s="480"/>
      <c r="E111" s="373"/>
      <c r="F111" s="373"/>
      <c r="G111" s="373">
        <v>800000</v>
      </c>
      <c r="H111" s="373"/>
      <c r="I111" s="373"/>
    </row>
    <row r="112" spans="1:9" ht="15.75" x14ac:dyDescent="0.25">
      <c r="A112" s="368" t="s">
        <v>627</v>
      </c>
      <c r="B112" s="373"/>
      <c r="C112" s="480">
        <v>0</v>
      </c>
      <c r="D112" s="480">
        <v>438500</v>
      </c>
      <c r="E112" s="373">
        <v>394742.87</v>
      </c>
      <c r="F112" s="373">
        <v>438500</v>
      </c>
      <c r="G112" s="373">
        <v>44000</v>
      </c>
      <c r="H112" s="373"/>
      <c r="I112" s="373"/>
    </row>
    <row r="113" spans="1:9" ht="15.75" x14ac:dyDescent="0.25">
      <c r="A113" s="368" t="s">
        <v>628</v>
      </c>
      <c r="B113" s="373"/>
      <c r="C113" s="480">
        <v>0</v>
      </c>
      <c r="D113" s="480">
        <v>56400</v>
      </c>
      <c r="E113" s="373">
        <v>56343.55</v>
      </c>
      <c r="F113" s="373">
        <v>56400</v>
      </c>
      <c r="G113" s="373"/>
      <c r="H113" s="373"/>
      <c r="I113" s="373"/>
    </row>
    <row r="114" spans="1:9" ht="15.75" x14ac:dyDescent="0.25">
      <c r="A114" s="368" t="s">
        <v>659</v>
      </c>
      <c r="B114" s="373"/>
      <c r="C114" s="480"/>
      <c r="D114" s="480">
        <v>340220</v>
      </c>
      <c r="E114" s="373">
        <v>40446.06</v>
      </c>
      <c r="F114" s="373">
        <v>130000</v>
      </c>
      <c r="G114" s="373">
        <f>203050+8000</f>
        <v>211050</v>
      </c>
      <c r="H114" s="373"/>
      <c r="I114" s="373"/>
    </row>
    <row r="115" spans="1:9" ht="15.75" x14ac:dyDescent="0.25">
      <c r="A115" s="368" t="s">
        <v>620</v>
      </c>
      <c r="B115" s="373">
        <v>17447</v>
      </c>
      <c r="C115" s="480"/>
      <c r="D115" s="480"/>
      <c r="E115" s="373"/>
      <c r="F115" s="707"/>
      <c r="G115" s="373"/>
      <c r="H115" s="373"/>
      <c r="I115" s="373"/>
    </row>
    <row r="116" spans="1:9" ht="15.75" x14ac:dyDescent="0.25">
      <c r="A116" s="368" t="s">
        <v>636</v>
      </c>
      <c r="B116" s="373"/>
      <c r="C116" s="480">
        <v>4765</v>
      </c>
      <c r="D116" s="480"/>
      <c r="E116" s="373"/>
      <c r="F116" s="707"/>
      <c r="G116" s="373"/>
      <c r="H116" s="373"/>
      <c r="I116" s="373"/>
    </row>
    <row r="117" spans="1:9" ht="15.75" x14ac:dyDescent="0.25">
      <c r="A117" s="368" t="s">
        <v>475</v>
      </c>
      <c r="B117" s="373">
        <v>10000</v>
      </c>
      <c r="C117" s="480"/>
      <c r="D117" s="480"/>
      <c r="E117" s="373"/>
      <c r="F117" s="707"/>
      <c r="G117" s="373"/>
      <c r="H117" s="373"/>
      <c r="I117" s="373"/>
    </row>
    <row r="118" spans="1:9" ht="15.75" x14ac:dyDescent="0.25">
      <c r="A118" s="368" t="s">
        <v>446</v>
      </c>
      <c r="B118" s="373"/>
      <c r="C118" s="480">
        <v>60000</v>
      </c>
      <c r="D118" s="480"/>
      <c r="E118" s="373"/>
      <c r="F118" s="707"/>
      <c r="G118" s="373"/>
      <c r="H118" s="373"/>
      <c r="I118" s="373"/>
    </row>
    <row r="119" spans="1:9" ht="15.75" x14ac:dyDescent="0.25">
      <c r="A119" s="368" t="s">
        <v>434</v>
      </c>
      <c r="B119" s="373"/>
      <c r="C119" s="480"/>
      <c r="D119" s="480">
        <v>264100</v>
      </c>
      <c r="E119" s="373"/>
      <c r="F119" s="309">
        <v>264100</v>
      </c>
      <c r="G119" s="373">
        <v>300000</v>
      </c>
      <c r="H119" s="373"/>
      <c r="I119" s="373"/>
    </row>
    <row r="120" spans="1:9" ht="15.75" x14ac:dyDescent="0.25">
      <c r="A120" s="368" t="s">
        <v>435</v>
      </c>
      <c r="B120" s="373">
        <v>10000</v>
      </c>
      <c r="C120" s="480"/>
      <c r="D120" s="480"/>
      <c r="E120" s="373"/>
      <c r="F120" s="373"/>
      <c r="G120" s="373">
        <v>9000</v>
      </c>
      <c r="H120" s="373"/>
      <c r="I120" s="373"/>
    </row>
    <row r="121" spans="1:9" ht="15.75" x14ac:dyDescent="0.25">
      <c r="A121" s="368" t="s">
        <v>469</v>
      </c>
      <c r="B121" s="373">
        <v>40000</v>
      </c>
      <c r="C121" s="480"/>
      <c r="D121" s="480"/>
      <c r="E121" s="373"/>
      <c r="F121" s="373"/>
      <c r="G121" s="373"/>
      <c r="H121" s="373"/>
      <c r="I121" s="373"/>
    </row>
    <row r="122" spans="1:9" ht="15.75" x14ac:dyDescent="0.25">
      <c r="A122" s="368" t="s">
        <v>509</v>
      </c>
      <c r="B122" s="373">
        <v>90000</v>
      </c>
      <c r="C122" s="480">
        <v>29925</v>
      </c>
      <c r="D122" s="480"/>
      <c r="E122" s="373"/>
      <c r="F122" s="373"/>
      <c r="G122" s="373"/>
      <c r="H122" s="373"/>
      <c r="I122" s="373"/>
    </row>
    <row r="123" spans="1:9" ht="16.5" thickBot="1" x14ac:dyDescent="0.3">
      <c r="A123" s="368" t="s">
        <v>633</v>
      </c>
      <c r="B123" s="373"/>
      <c r="C123" s="480"/>
      <c r="D123" s="480">
        <v>125100</v>
      </c>
      <c r="E123" s="373"/>
      <c r="F123" s="373">
        <v>125100</v>
      </c>
      <c r="G123" s="373"/>
      <c r="H123" s="373"/>
      <c r="I123" s="373"/>
    </row>
    <row r="124" spans="1:9" ht="18.75" thickBot="1" x14ac:dyDescent="0.3">
      <c r="A124" s="293" t="s">
        <v>398</v>
      </c>
      <c r="B124" s="364">
        <f t="shared" ref="B124:H124" si="13">SUM(B125:B132)</f>
        <v>3592254.8200000003</v>
      </c>
      <c r="C124" s="474">
        <f t="shared" si="13"/>
        <v>3269689.59</v>
      </c>
      <c r="D124" s="474">
        <f t="shared" si="13"/>
        <v>7629953</v>
      </c>
      <c r="E124" s="364">
        <f t="shared" si="13"/>
        <v>1348484.79</v>
      </c>
      <c r="F124" s="364">
        <f t="shared" si="13"/>
        <v>7095061</v>
      </c>
      <c r="G124" s="364">
        <f t="shared" si="13"/>
        <v>2538200</v>
      </c>
      <c r="H124" s="364">
        <f t="shared" si="13"/>
        <v>550000</v>
      </c>
      <c r="I124" s="364">
        <f>SUM(I125:I132)</f>
        <v>570000</v>
      </c>
    </row>
    <row r="125" spans="1:9" ht="15.75" x14ac:dyDescent="0.25">
      <c r="A125" s="368" t="s">
        <v>498</v>
      </c>
      <c r="B125" s="309">
        <v>450000</v>
      </c>
      <c r="C125" s="482">
        <v>920800</v>
      </c>
      <c r="D125" s="482">
        <v>499800</v>
      </c>
      <c r="E125" s="309">
        <v>350620</v>
      </c>
      <c r="F125" s="309">
        <v>366620</v>
      </c>
      <c r="G125" s="309">
        <v>133000</v>
      </c>
      <c r="H125" s="309"/>
      <c r="I125" s="309"/>
    </row>
    <row r="126" spans="1:9" ht="15.75" x14ac:dyDescent="0.25">
      <c r="A126" s="368" t="s">
        <v>696</v>
      </c>
      <c r="B126" s="309"/>
      <c r="C126" s="482">
        <v>50.63</v>
      </c>
      <c r="D126" s="482">
        <v>75200</v>
      </c>
      <c r="E126" s="309"/>
      <c r="F126" s="309"/>
      <c r="G126" s="309">
        <v>75200</v>
      </c>
      <c r="H126" s="309"/>
      <c r="I126" s="309"/>
    </row>
    <row r="127" spans="1:9" ht="15.75" x14ac:dyDescent="0.25">
      <c r="A127" s="368" t="s">
        <v>501</v>
      </c>
      <c r="B127" s="309"/>
      <c r="C127" s="482"/>
      <c r="D127" s="482"/>
      <c r="E127" s="309"/>
      <c r="F127" s="309"/>
      <c r="G127" s="309">
        <v>500000</v>
      </c>
      <c r="H127" s="309">
        <v>550000</v>
      </c>
      <c r="I127" s="309">
        <v>570000</v>
      </c>
    </row>
    <row r="128" spans="1:9" ht="15.75" x14ac:dyDescent="0.25">
      <c r="A128" s="368" t="s">
        <v>499</v>
      </c>
      <c r="B128" s="309">
        <v>6582.47</v>
      </c>
      <c r="C128" s="482">
        <v>90554.32</v>
      </c>
      <c r="D128" s="482">
        <v>79453</v>
      </c>
      <c r="E128" s="309">
        <v>79441</v>
      </c>
      <c r="F128" s="309">
        <v>79441</v>
      </c>
      <c r="G128" s="309"/>
      <c r="H128" s="309"/>
      <c r="I128" s="309"/>
    </row>
    <row r="129" spans="1:9" ht="15.75" x14ac:dyDescent="0.25">
      <c r="A129" s="368" t="s">
        <v>629</v>
      </c>
      <c r="B129" s="309"/>
      <c r="C129" s="482">
        <v>35722.51</v>
      </c>
      <c r="D129" s="482"/>
      <c r="E129" s="309"/>
      <c r="F129" s="309"/>
      <c r="G129" s="309"/>
      <c r="H129" s="309"/>
      <c r="I129" s="309"/>
    </row>
    <row r="130" spans="1:9" ht="15.75" x14ac:dyDescent="0.25">
      <c r="A130" s="368" t="s">
        <v>639</v>
      </c>
      <c r="B130" s="309"/>
      <c r="C130" s="482"/>
      <c r="D130" s="482">
        <v>500000</v>
      </c>
      <c r="E130" s="309">
        <v>188741.49</v>
      </c>
      <c r="F130" s="309">
        <v>500000</v>
      </c>
      <c r="G130" s="309">
        <v>500000</v>
      </c>
      <c r="H130" s="309"/>
      <c r="I130" s="309"/>
    </row>
    <row r="131" spans="1:9" ht="15.75" x14ac:dyDescent="0.25">
      <c r="A131" s="368" t="s">
        <v>521</v>
      </c>
      <c r="B131" s="309"/>
      <c r="C131" s="482">
        <v>1514000</v>
      </c>
      <c r="D131" s="482">
        <v>5084000</v>
      </c>
      <c r="E131" s="309"/>
      <c r="F131" s="309">
        <v>5084000</v>
      </c>
      <c r="G131" s="309"/>
      <c r="H131" s="309"/>
      <c r="I131" s="309"/>
    </row>
    <row r="132" spans="1:9" ht="16.5" thickBot="1" x14ac:dyDescent="0.3">
      <c r="A132" s="368" t="s">
        <v>129</v>
      </c>
      <c r="B132" s="377">
        <v>3135672.35</v>
      </c>
      <c r="C132" s="489">
        <v>708562.13</v>
      </c>
      <c r="D132" s="489">
        <v>1391500</v>
      </c>
      <c r="E132" s="377">
        <v>729682.3</v>
      </c>
      <c r="F132" s="377">
        <v>1065000</v>
      </c>
      <c r="G132" s="377">
        <v>1330000</v>
      </c>
      <c r="H132" s="377"/>
      <c r="I132" s="377"/>
    </row>
    <row r="133" spans="1:9" ht="24" thickBot="1" x14ac:dyDescent="0.4">
      <c r="A133" s="384" t="s">
        <v>130</v>
      </c>
      <c r="B133" s="385">
        <f>B124+B99+B3</f>
        <v>19199066.469999999</v>
      </c>
      <c r="C133" s="432">
        <f>C124+C99+C3</f>
        <v>23180399.07</v>
      </c>
      <c r="D133" s="432">
        <f>D124+D99+D3</f>
        <v>28083335</v>
      </c>
      <c r="E133" s="385">
        <f>E3+E99+E124</f>
        <v>16598978.73</v>
      </c>
      <c r="F133" s="385">
        <f>F124+F99+F3</f>
        <v>27733641</v>
      </c>
      <c r="G133" s="385">
        <f>G124+G99+G3</f>
        <v>24486330</v>
      </c>
      <c r="H133" s="385">
        <f>H124+H99+H3</f>
        <v>22274470</v>
      </c>
      <c r="I133" s="385">
        <f>I124+I99+I3</f>
        <v>23304470</v>
      </c>
    </row>
    <row r="134" spans="1:9" ht="15.75" x14ac:dyDescent="0.25">
      <c r="A134" s="386"/>
    </row>
    <row r="135" spans="1:9" x14ac:dyDescent="0.25">
      <c r="A135" s="387"/>
    </row>
    <row r="136" spans="1:9" x14ac:dyDescent="0.25">
      <c r="A136" s="388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9" scale="49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B3" sqref="B3:AI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8" width="11.5703125" style="149" bestFit="1" customWidth="1"/>
    <col min="19" max="19" width="11.42578125" style="149" bestFit="1" customWidth="1"/>
    <col min="20" max="20" width="12.7109375" style="149" bestFit="1" customWidth="1"/>
    <col min="21" max="21" width="12.7109375" style="155" bestFit="1" customWidth="1"/>
    <col min="22" max="23" width="11.42578125" style="149" customWidth="1"/>
    <col min="24" max="25" width="12.7109375" style="149" bestFit="1" customWidth="1"/>
    <col min="26" max="27" width="11.42578125" style="149" customWidth="1"/>
    <col min="28" max="29" width="12.7109375" style="149" bestFit="1" customWidth="1"/>
    <col min="30" max="30" width="11.42578125" style="149" customWidth="1"/>
    <col min="31" max="31" width="11.42578125" style="155" customWidth="1"/>
    <col min="32" max="33" width="12.7109375" style="149" bestFit="1" customWidth="1"/>
    <col min="34" max="34" width="11.42578125" style="149" customWidth="1"/>
    <col min="35" max="35" width="11.42578125" style="155" customWidth="1"/>
    <col min="36" max="16384" width="9.140625" style="149"/>
  </cols>
  <sheetData>
    <row r="1" spans="1:35" x14ac:dyDescent="0.2">
      <c r="A1" s="145"/>
    </row>
    <row r="2" spans="1:35" ht="15.75" x14ac:dyDescent="0.25">
      <c r="A2" s="145"/>
      <c r="B2" s="146"/>
      <c r="C2" s="147"/>
    </row>
    <row r="3" spans="1:35" ht="27.75" x14ac:dyDescent="0.4">
      <c r="A3" s="148"/>
      <c r="B3" s="724" t="s">
        <v>689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</row>
    <row r="4" spans="1:35" ht="7.5" customHeight="1" thickBot="1" x14ac:dyDescent="0.25">
      <c r="A4" s="148"/>
      <c r="C4" s="157"/>
    </row>
    <row r="5" spans="1:35" ht="13.5" customHeight="1" thickBot="1" x14ac:dyDescent="0.25">
      <c r="A5" s="148"/>
      <c r="D5" s="725" t="s">
        <v>613</v>
      </c>
      <c r="E5" s="726"/>
      <c r="F5" s="726"/>
      <c r="G5" s="726"/>
      <c r="H5" s="725" t="s">
        <v>647</v>
      </c>
      <c r="I5" s="726"/>
      <c r="J5" s="726"/>
      <c r="K5" s="727"/>
      <c r="L5" s="741" t="s">
        <v>504</v>
      </c>
      <c r="M5" s="741"/>
      <c r="N5" s="741"/>
      <c r="O5" s="742"/>
      <c r="P5" s="735" t="s">
        <v>667</v>
      </c>
      <c r="Q5" s="736"/>
      <c r="R5" s="736"/>
      <c r="S5" s="737"/>
      <c r="T5" s="725" t="s">
        <v>650</v>
      </c>
      <c r="U5" s="726"/>
      <c r="V5" s="726"/>
      <c r="W5" s="727"/>
      <c r="X5" s="725" t="s">
        <v>505</v>
      </c>
      <c r="Y5" s="726"/>
      <c r="Z5" s="726"/>
      <c r="AA5" s="726"/>
      <c r="AB5" s="725" t="s">
        <v>621</v>
      </c>
      <c r="AC5" s="726"/>
      <c r="AD5" s="726"/>
      <c r="AE5" s="727"/>
      <c r="AF5" s="725" t="s">
        <v>651</v>
      </c>
      <c r="AG5" s="726"/>
      <c r="AH5" s="726"/>
      <c r="AI5" s="727"/>
    </row>
    <row r="6" spans="1:35" ht="21" customHeight="1" x14ac:dyDescent="0.2">
      <c r="A6" s="148"/>
      <c r="B6" s="731" t="s">
        <v>406</v>
      </c>
      <c r="C6" s="732"/>
      <c r="D6" s="728"/>
      <c r="E6" s="729"/>
      <c r="F6" s="729"/>
      <c r="G6" s="729"/>
      <c r="H6" s="728"/>
      <c r="I6" s="729"/>
      <c r="J6" s="729"/>
      <c r="K6" s="730"/>
      <c r="L6" s="729"/>
      <c r="M6" s="729"/>
      <c r="N6" s="729"/>
      <c r="O6" s="743"/>
      <c r="P6" s="738"/>
      <c r="Q6" s="739"/>
      <c r="R6" s="739"/>
      <c r="S6" s="740"/>
      <c r="T6" s="728"/>
      <c r="U6" s="729"/>
      <c r="V6" s="729"/>
      <c r="W6" s="730"/>
      <c r="X6" s="728"/>
      <c r="Y6" s="729"/>
      <c r="Z6" s="729"/>
      <c r="AA6" s="729"/>
      <c r="AB6" s="728"/>
      <c r="AC6" s="729"/>
      <c r="AD6" s="729"/>
      <c r="AE6" s="730"/>
      <c r="AF6" s="728"/>
      <c r="AG6" s="729"/>
      <c r="AH6" s="729"/>
      <c r="AI6" s="730"/>
    </row>
    <row r="7" spans="1:35" ht="24.75" thickBot="1" x14ac:dyDescent="0.25">
      <c r="A7" s="148"/>
      <c r="B7" s="733"/>
      <c r="C7" s="734"/>
      <c r="D7" s="446" t="s">
        <v>395</v>
      </c>
      <c r="E7" s="451" t="s">
        <v>409</v>
      </c>
      <c r="F7" s="451" t="s">
        <v>410</v>
      </c>
      <c r="G7" s="491" t="s">
        <v>401</v>
      </c>
      <c r="H7" s="659" t="s">
        <v>395</v>
      </c>
      <c r="I7" s="460" t="s">
        <v>409</v>
      </c>
      <c r="J7" s="460" t="s">
        <v>410</v>
      </c>
      <c r="K7" s="660" t="s">
        <v>401</v>
      </c>
      <c r="L7" s="460" t="s">
        <v>395</v>
      </c>
      <c r="M7" s="460" t="s">
        <v>409</v>
      </c>
      <c r="N7" s="460" t="s">
        <v>400</v>
      </c>
      <c r="O7" s="459" t="s">
        <v>401</v>
      </c>
      <c r="P7" s="664" t="s">
        <v>395</v>
      </c>
      <c r="Q7" s="664" t="s">
        <v>409</v>
      </c>
      <c r="R7" s="664" t="s">
        <v>400</v>
      </c>
      <c r="S7" s="665" t="s">
        <v>401</v>
      </c>
      <c r="T7" s="446" t="s">
        <v>395</v>
      </c>
      <c r="U7" s="451" t="s">
        <v>409</v>
      </c>
      <c r="V7" s="451" t="s">
        <v>410</v>
      </c>
      <c r="W7" s="445" t="s">
        <v>401</v>
      </c>
      <c r="X7" s="446" t="s">
        <v>395</v>
      </c>
      <c r="Y7" s="451" t="s">
        <v>409</v>
      </c>
      <c r="Z7" s="451" t="s">
        <v>410</v>
      </c>
      <c r="AA7" s="491" t="s">
        <v>401</v>
      </c>
      <c r="AB7" s="446" t="s">
        <v>395</v>
      </c>
      <c r="AC7" s="451" t="s">
        <v>409</v>
      </c>
      <c r="AD7" s="451" t="s">
        <v>410</v>
      </c>
      <c r="AE7" s="445" t="s">
        <v>401</v>
      </c>
      <c r="AF7" s="446" t="s">
        <v>395</v>
      </c>
      <c r="AG7" s="451" t="s">
        <v>409</v>
      </c>
      <c r="AH7" s="451" t="s">
        <v>410</v>
      </c>
      <c r="AI7" s="445" t="s">
        <v>401</v>
      </c>
    </row>
    <row r="8" spans="1:35" ht="24" customHeight="1" thickBot="1" x14ac:dyDescent="0.3">
      <c r="A8" s="148"/>
      <c r="B8" s="669" t="s">
        <v>147</v>
      </c>
      <c r="C8" s="670"/>
      <c r="D8" s="447">
        <f>SUM(E8:G8)</f>
        <v>18444347.159999996</v>
      </c>
      <c r="E8" s="452">
        <f t="shared" ref="E8:K8" si="0">E10+E24+E38+E48+E54+E70+E78+E93+E97+E122+E133+E142+E154+E179+E180</f>
        <v>13839112.629999999</v>
      </c>
      <c r="F8" s="452">
        <f t="shared" si="0"/>
        <v>1274924.6299999999</v>
      </c>
      <c r="G8" s="492">
        <f t="shared" si="0"/>
        <v>3330309.9000000004</v>
      </c>
      <c r="H8" s="705">
        <f t="shared" si="0"/>
        <v>22536886.57</v>
      </c>
      <c r="I8" s="706">
        <f t="shared" si="0"/>
        <v>15984888.049999999</v>
      </c>
      <c r="J8" s="706">
        <f t="shared" si="0"/>
        <v>6241945.2699999996</v>
      </c>
      <c r="K8" s="662">
        <f t="shared" si="0"/>
        <v>310053.25</v>
      </c>
      <c r="L8" s="461">
        <f>SUM(M8:O8)</f>
        <v>28083335</v>
      </c>
      <c r="M8" s="461">
        <f>M10+M24+M38+M48+M54+M70+M78+M93+M97+M122+M133+M142+M154+M179+M180</f>
        <v>18177936</v>
      </c>
      <c r="N8" s="461">
        <f>N10+N24+N38+N48+N54+N70+N78+N93+N97+N122+N133+N142+N154+N179+N180</f>
        <v>9022599</v>
      </c>
      <c r="O8" s="661">
        <f>O10+O24+O38+O48+O54+O70+O78+O93+O97+O122+O133+O142+O154+O179+O180</f>
        <v>882800</v>
      </c>
      <c r="P8" s="666">
        <f>SUM(Q8:S8)</f>
        <v>16835825.260000002</v>
      </c>
      <c r="Q8" s="667">
        <f>Q10+Q24+Q38+Q48+Q54+Q70+Q78+Q93+Q97+Q122+Q133+Q142+Q154+Q179+Q180</f>
        <v>13462082.779999999</v>
      </c>
      <c r="R8" s="667">
        <f>R10+R24+R38+R48+R54+R70+R78+R93+R97+R122+R133+R142+R154+R179+R180</f>
        <v>2800088.81</v>
      </c>
      <c r="S8" s="668">
        <f>S10+S24+S38+S48+S54+S70+S78+S93+S97+S122+S133+S142+S154+S179+S180</f>
        <v>573653.67000000004</v>
      </c>
      <c r="T8" s="447">
        <f>SUM(U8:W8)</f>
        <v>27233641</v>
      </c>
      <c r="U8" s="452">
        <f>U10+U24+U38+U48+U54+U70+U78+U93+U97+U122+U133+U142+U154+U179+U180</f>
        <v>18117420</v>
      </c>
      <c r="V8" s="452">
        <f>V10+V24+V38+V48+V54+V70+V78+V93+V97+V122+V133+V142+V154+V179+V180</f>
        <v>8268321</v>
      </c>
      <c r="W8" s="452">
        <f>W10+W24+W38+W48+W54+W70+W78+W93+W97+W122+W133+W142+W154+W179+W180</f>
        <v>847900</v>
      </c>
      <c r="X8" s="447">
        <f>SUM(Y8:AA8)</f>
        <v>24486330</v>
      </c>
      <c r="Y8" s="452">
        <f>Y10+Y24+Y38+Y48+Y54+Y70+Y78+Y93+Y97+Y122+Y133+Y142+Y154+Y179+Y180</f>
        <v>20027585</v>
      </c>
      <c r="Z8" s="452">
        <f>Z10+Z24+Z38+Z48+Z54+Z70+Z78+Z93+Z97+Z122+Z133+Z142+Z154+Z179+Z180</f>
        <v>3353745</v>
      </c>
      <c r="AA8" s="492">
        <f>AA10+AA24+AA38+AA48+AA54+AA70+AA78+AA93+AA97+AA122+AA133+AA142+AA154+AA179+AA180</f>
        <v>1105000</v>
      </c>
      <c r="AB8" s="447">
        <f>SUM(AC8:AE8)</f>
        <v>22274470</v>
      </c>
      <c r="AC8" s="452">
        <f>AC10+AC24+AC38+AC48+AC54+AC70+AC78+AC93+AC97+AC122+AC133+AC142+AC154+AC179+AC180</f>
        <v>20396770</v>
      </c>
      <c r="AD8" s="452">
        <f>AD10+AD24+AD38+AD48+AD54+AD70+AD78+AD93+AD97+AD122+AD133+AD142+AD154+AD179+AD180</f>
        <v>1270000</v>
      </c>
      <c r="AE8" s="663">
        <f>AE10+AE24+AE38+AE48+AE54+AE70+AE78+AE93+AE97+AE122+AE133+AE142+AE154+AE179+AE180</f>
        <v>607700</v>
      </c>
      <c r="AF8" s="447">
        <f>SUM(AG8:AI8)</f>
        <v>23304470</v>
      </c>
      <c r="AG8" s="452">
        <f>AG10+AG24+AG38+AG48+AG54+AG70+AG78+AG93+AG97+AG122+AG133+AG142+AG154+AG179+AG180</f>
        <v>21367670</v>
      </c>
      <c r="AH8" s="452">
        <f>AH10+AH24+AH38+AH48+AH54+AH70+AH78+AH93+AH97+AH122+AH133+AH142+AH154+AH179+AH180</f>
        <v>1325000</v>
      </c>
      <c r="AI8" s="663">
        <f>AI10+AI24+AI38+AI48+AI54+AI70+AI78+AI93+AI97+AI122+AI133+AI142+AI154+AI179+AI180</f>
        <v>611800</v>
      </c>
    </row>
    <row r="9" spans="1:35" ht="13.5" thickBot="1" x14ac:dyDescent="0.25">
      <c r="A9" s="148"/>
      <c r="B9" s="294" t="s">
        <v>148</v>
      </c>
      <c r="C9" s="295"/>
      <c r="D9" s="448"/>
      <c r="E9" s="453"/>
      <c r="F9" s="453"/>
      <c r="G9" s="150"/>
      <c r="H9" s="652"/>
      <c r="I9" s="150"/>
      <c r="J9" s="150"/>
      <c r="K9" s="496"/>
      <c r="L9" s="453"/>
      <c r="M9" s="453"/>
      <c r="N9" s="453"/>
      <c r="O9" s="444"/>
      <c r="P9" s="151"/>
      <c r="Q9" s="153"/>
      <c r="R9" s="152"/>
      <c r="S9" s="153"/>
      <c r="T9" s="448"/>
      <c r="U9" s="453"/>
      <c r="V9" s="453"/>
      <c r="W9" s="444"/>
      <c r="X9" s="448"/>
      <c r="Y9" s="453"/>
      <c r="Z9" s="453"/>
      <c r="AA9" s="150"/>
      <c r="AB9" s="495"/>
      <c r="AC9" s="453"/>
      <c r="AD9" s="453"/>
      <c r="AE9" s="496"/>
      <c r="AF9" s="495"/>
      <c r="AG9" s="453"/>
      <c r="AH9" s="453"/>
      <c r="AI9" s="496"/>
    </row>
    <row r="10" spans="1:35" ht="15.75" x14ac:dyDescent="0.25">
      <c r="A10" s="148"/>
      <c r="B10" s="325" t="s">
        <v>149</v>
      </c>
      <c r="C10" s="326"/>
      <c r="D10" s="318">
        <f t="shared" ref="D10:AI10" si="1">D11+D16+D20+D21+D22+D23</f>
        <v>363361.23000000004</v>
      </c>
      <c r="E10" s="319">
        <f t="shared" si="1"/>
        <v>240663.11000000002</v>
      </c>
      <c r="F10" s="319">
        <f t="shared" si="1"/>
        <v>122698.12</v>
      </c>
      <c r="G10" s="415">
        <f t="shared" si="1"/>
        <v>0</v>
      </c>
      <c r="H10" s="318">
        <f t="shared" si="1"/>
        <v>420876.35</v>
      </c>
      <c r="I10" s="319">
        <f t="shared" si="1"/>
        <v>284178.18</v>
      </c>
      <c r="J10" s="319">
        <f t="shared" si="1"/>
        <v>136698.16999999998</v>
      </c>
      <c r="K10" s="320">
        <f t="shared" si="1"/>
        <v>0</v>
      </c>
      <c r="L10" s="428">
        <f t="shared" si="1"/>
        <v>502383</v>
      </c>
      <c r="M10" s="319">
        <f t="shared" si="1"/>
        <v>318383</v>
      </c>
      <c r="N10" s="319">
        <f t="shared" si="1"/>
        <v>184000</v>
      </c>
      <c r="O10" s="415">
        <f t="shared" si="1"/>
        <v>0</v>
      </c>
      <c r="P10" s="318">
        <f t="shared" si="1"/>
        <v>233867.11000000002</v>
      </c>
      <c r="Q10" s="319">
        <f t="shared" si="1"/>
        <v>205615.71</v>
      </c>
      <c r="R10" s="319">
        <f t="shared" si="1"/>
        <v>28251.4</v>
      </c>
      <c r="S10" s="320">
        <f t="shared" si="1"/>
        <v>0</v>
      </c>
      <c r="T10" s="318">
        <f t="shared" si="1"/>
        <v>358790</v>
      </c>
      <c r="U10" s="319">
        <f t="shared" si="1"/>
        <v>285230</v>
      </c>
      <c r="V10" s="319">
        <f t="shared" si="1"/>
        <v>73560</v>
      </c>
      <c r="W10" s="415">
        <f t="shared" si="1"/>
        <v>0</v>
      </c>
      <c r="X10" s="318">
        <f t="shared" si="1"/>
        <v>518720</v>
      </c>
      <c r="Y10" s="319">
        <f t="shared" si="1"/>
        <v>393720</v>
      </c>
      <c r="Z10" s="319">
        <f t="shared" si="1"/>
        <v>125000</v>
      </c>
      <c r="AA10" s="415">
        <f t="shared" si="1"/>
        <v>0</v>
      </c>
      <c r="AB10" s="318">
        <f t="shared" si="1"/>
        <v>430520</v>
      </c>
      <c r="AC10" s="319">
        <f t="shared" si="1"/>
        <v>380520</v>
      </c>
      <c r="AD10" s="319">
        <f t="shared" si="1"/>
        <v>50000</v>
      </c>
      <c r="AE10" s="320">
        <f t="shared" si="1"/>
        <v>0</v>
      </c>
      <c r="AF10" s="318">
        <f t="shared" si="1"/>
        <v>460020</v>
      </c>
      <c r="AG10" s="319">
        <f t="shared" si="1"/>
        <v>410020</v>
      </c>
      <c r="AH10" s="319">
        <f t="shared" si="1"/>
        <v>50000</v>
      </c>
      <c r="AI10" s="320">
        <f t="shared" si="1"/>
        <v>0</v>
      </c>
    </row>
    <row r="11" spans="1:35" ht="15.75" x14ac:dyDescent="0.25">
      <c r="A11" s="148"/>
      <c r="B11" s="327" t="s">
        <v>150</v>
      </c>
      <c r="C11" s="328" t="s">
        <v>151</v>
      </c>
      <c r="D11" s="304">
        <f t="shared" ref="D11:AI11" si="2">SUM(D12:D15)</f>
        <v>147659.53</v>
      </c>
      <c r="E11" s="302">
        <f t="shared" si="2"/>
        <v>147659.53</v>
      </c>
      <c r="F11" s="302">
        <f t="shared" si="2"/>
        <v>0</v>
      </c>
      <c r="G11" s="323">
        <f t="shared" si="2"/>
        <v>0</v>
      </c>
      <c r="H11" s="304">
        <f t="shared" si="2"/>
        <v>176475.43</v>
      </c>
      <c r="I11" s="302">
        <f t="shared" si="2"/>
        <v>176475.43</v>
      </c>
      <c r="J11" s="302">
        <f t="shared" si="2"/>
        <v>0</v>
      </c>
      <c r="K11" s="303">
        <f t="shared" si="2"/>
        <v>0</v>
      </c>
      <c r="L11" s="324">
        <f t="shared" si="2"/>
        <v>177795</v>
      </c>
      <c r="M11" s="302">
        <f t="shared" si="2"/>
        <v>177795</v>
      </c>
      <c r="N11" s="302">
        <f t="shared" si="2"/>
        <v>0</v>
      </c>
      <c r="O11" s="323">
        <f t="shared" si="2"/>
        <v>0</v>
      </c>
      <c r="P11" s="304">
        <f t="shared" si="2"/>
        <v>125788.35</v>
      </c>
      <c r="Q11" s="302">
        <f t="shared" si="2"/>
        <v>125788.35</v>
      </c>
      <c r="R11" s="302">
        <f t="shared" si="2"/>
        <v>0</v>
      </c>
      <c r="S11" s="303">
        <f t="shared" si="2"/>
        <v>0</v>
      </c>
      <c r="T11" s="304">
        <f t="shared" si="2"/>
        <v>165090</v>
      </c>
      <c r="U11" s="302">
        <f t="shared" si="2"/>
        <v>165090</v>
      </c>
      <c r="V11" s="302">
        <f t="shared" si="2"/>
        <v>0</v>
      </c>
      <c r="W11" s="323">
        <f t="shared" si="2"/>
        <v>0</v>
      </c>
      <c r="X11" s="304">
        <f t="shared" si="2"/>
        <v>212150</v>
      </c>
      <c r="Y11" s="302">
        <f t="shared" si="2"/>
        <v>212150</v>
      </c>
      <c r="Z11" s="302">
        <f t="shared" si="2"/>
        <v>0</v>
      </c>
      <c r="AA11" s="323">
        <f t="shared" si="2"/>
        <v>0</v>
      </c>
      <c r="AB11" s="304">
        <f t="shared" si="2"/>
        <v>222400</v>
      </c>
      <c r="AC11" s="302">
        <f t="shared" si="2"/>
        <v>222400</v>
      </c>
      <c r="AD11" s="302">
        <f t="shared" si="2"/>
        <v>0</v>
      </c>
      <c r="AE11" s="303">
        <f t="shared" si="2"/>
        <v>0</v>
      </c>
      <c r="AF11" s="304">
        <f t="shared" si="2"/>
        <v>232400</v>
      </c>
      <c r="AG11" s="302">
        <f t="shared" si="2"/>
        <v>232400</v>
      </c>
      <c r="AH11" s="302">
        <f t="shared" si="2"/>
        <v>0</v>
      </c>
      <c r="AI11" s="303">
        <f t="shared" si="2"/>
        <v>0</v>
      </c>
    </row>
    <row r="12" spans="1:35" ht="15.75" x14ac:dyDescent="0.25">
      <c r="A12" s="148"/>
      <c r="B12" s="327">
        <v>1</v>
      </c>
      <c r="C12" s="328" t="s">
        <v>152</v>
      </c>
      <c r="D12" s="304">
        <f>SUM(E12:G12)</f>
        <v>66603.259999999995</v>
      </c>
      <c r="E12" s="302">
        <f>'[1]1.Plánovanie, manažment a kontr'!$H$5</f>
        <v>66603.259999999995</v>
      </c>
      <c r="F12" s="302">
        <f>'[1]1.Plánovanie, manažment a kontr'!$I$5</f>
        <v>0</v>
      </c>
      <c r="G12" s="323">
        <f>'[1]1.Plánovanie, manažment a kontr'!$J$5</f>
        <v>0</v>
      </c>
      <c r="H12" s="304">
        <f>SUM(I12:K12)</f>
        <v>73126.78</v>
      </c>
      <c r="I12" s="302">
        <f>'[2]1.Plánovanie, manažment a kontr'!$K$5</f>
        <v>73126.78</v>
      </c>
      <c r="J12" s="302">
        <f>'[2]1.Plánovanie, manažment a kontr'!$L$5</f>
        <v>0</v>
      </c>
      <c r="K12" s="303">
        <f>'[2]1.Plánovanie, manažment a kontr'!$M$5</f>
        <v>0</v>
      </c>
      <c r="L12" s="324">
        <f>SUM(M12:O12)</f>
        <v>95400</v>
      </c>
      <c r="M12" s="302">
        <f>'[2]1.Plánovanie, manažment a kontr'!$N$5</f>
        <v>95400</v>
      </c>
      <c r="N12" s="302">
        <f>'[2]1.Plánovanie, manažment a kontr'!$O$5</f>
        <v>0</v>
      </c>
      <c r="O12" s="323">
        <f>'[2]1.Plánovanie, manažment a kontr'!$P$5</f>
        <v>0</v>
      </c>
      <c r="P12" s="304">
        <f>SUM(Q12:S12)</f>
        <v>62694.41</v>
      </c>
      <c r="Q12" s="302">
        <f>'[2]1.Plánovanie, manažment a kontr'!$Q$5</f>
        <v>62694.41</v>
      </c>
      <c r="R12" s="302">
        <f>'[2]1.Plánovanie, manažment a kontr'!$R$5</f>
        <v>0</v>
      </c>
      <c r="S12" s="303">
        <f>'[2]1.Plánovanie, manažment a kontr'!$S$5</f>
        <v>0</v>
      </c>
      <c r="T12" s="304">
        <f>SUM(U12:W12)</f>
        <v>86100</v>
      </c>
      <c r="U12" s="302">
        <f>'[2]1.Plánovanie, manažment a kontr'!$T$5</f>
        <v>86100</v>
      </c>
      <c r="V12" s="302">
        <f>'[2]1.Plánovanie, manažment a kontr'!$U$5</f>
        <v>0</v>
      </c>
      <c r="W12" s="323">
        <f>'[2]1.Plánovanie, manažment a kontr'!$V$5</f>
        <v>0</v>
      </c>
      <c r="X12" s="304">
        <f>SUM(Y12:AA12)</f>
        <v>95000</v>
      </c>
      <c r="Y12" s="302">
        <f>'[2]1.Plánovanie, manažment a kontr'!$W$5</f>
        <v>95000</v>
      </c>
      <c r="Z12" s="302">
        <f>'[2]1.Plánovanie, manažment a kontr'!$X$5</f>
        <v>0</v>
      </c>
      <c r="AA12" s="323">
        <f>'[2]1.Plánovanie, manažment a kontr'!$Y$5</f>
        <v>0</v>
      </c>
      <c r="AB12" s="304">
        <f>SUM(AC12:AE12)</f>
        <v>101900</v>
      </c>
      <c r="AC12" s="302">
        <f>'[2]1.Plánovanie, manažment a kontr'!$Z$5</f>
        <v>101900</v>
      </c>
      <c r="AD12" s="302">
        <f>'[2]1.Plánovanie, manažment a kontr'!$AA$5</f>
        <v>0</v>
      </c>
      <c r="AE12" s="303">
        <f>'[2]1.Plánovanie, manažment a kontr'!$AB$5</f>
        <v>0</v>
      </c>
      <c r="AF12" s="304">
        <f>SUM(AG12:AI12)</f>
        <v>108900</v>
      </c>
      <c r="AG12" s="302">
        <f>'[2]1.Plánovanie, manažment a kontr'!$AC$5</f>
        <v>108900</v>
      </c>
      <c r="AH12" s="302">
        <f>'[2]1.Plánovanie, manažment a kontr'!$AD$5</f>
        <v>0</v>
      </c>
      <c r="AI12" s="303">
        <f>'[2]1.Plánovanie, manažment a kontr'!$AE$5</f>
        <v>0</v>
      </c>
    </row>
    <row r="13" spans="1:35" ht="15.75" x14ac:dyDescent="0.25">
      <c r="A13" s="154"/>
      <c r="B13" s="327">
        <v>2</v>
      </c>
      <c r="C13" s="328" t="s">
        <v>153</v>
      </c>
      <c r="D13" s="304">
        <f>SUM(E13:G13)</f>
        <v>33301.229999999996</v>
      </c>
      <c r="E13" s="302">
        <f>'[1]1.Plánovanie, manažment a kontr'!$H$15</f>
        <v>33301.229999999996</v>
      </c>
      <c r="F13" s="302">
        <f>'[1]1.Plánovanie, manažment a kontr'!$I$15</f>
        <v>0</v>
      </c>
      <c r="G13" s="323">
        <f>'[1]1.Plánovanie, manažment a kontr'!$J$15</f>
        <v>0</v>
      </c>
      <c r="H13" s="304">
        <f>SUM(I13:K13)</f>
        <v>39538.14</v>
      </c>
      <c r="I13" s="302">
        <f>'[2]1.Plánovanie, manažment a kontr'!$K$16</f>
        <v>39538.14</v>
      </c>
      <c r="J13" s="302">
        <f>'[2]1.Plánovanie, manažment a kontr'!$L$16</f>
        <v>0</v>
      </c>
      <c r="K13" s="303">
        <f>'[2]1.Plánovanie, manažment a kontr'!$M$16</f>
        <v>0</v>
      </c>
      <c r="L13" s="324">
        <f>SUM(M13:O13)</f>
        <v>40200</v>
      </c>
      <c r="M13" s="302">
        <f>'[2]1.Plánovanie, manažment a kontr'!$N$16</f>
        <v>40200</v>
      </c>
      <c r="N13" s="302">
        <f>'[2]1.Plánovanie, manažment a kontr'!$O$16</f>
        <v>0</v>
      </c>
      <c r="O13" s="323">
        <f>'[2]1.Plánovanie, manažment a kontr'!$P$16</f>
        <v>0</v>
      </c>
      <c r="P13" s="304">
        <f>SUM(Q13:S13)</f>
        <v>27804.930000000004</v>
      </c>
      <c r="Q13" s="302">
        <f>'[2]1.Plánovanie, manažment a kontr'!$Q$16</f>
        <v>27804.930000000004</v>
      </c>
      <c r="R13" s="302">
        <f>'[2]1.Plánovanie, manažment a kontr'!$R$16</f>
        <v>0</v>
      </c>
      <c r="S13" s="303">
        <f>'[2]1.Plánovanie, manažment a kontr'!$S$16</f>
        <v>0</v>
      </c>
      <c r="T13" s="304">
        <f>SUM(U13:W13)</f>
        <v>37990</v>
      </c>
      <c r="U13" s="302">
        <f>'[2]1.Plánovanie, manažment a kontr'!$T$16</f>
        <v>37990</v>
      </c>
      <c r="V13" s="302">
        <f>'[2]1.Plánovanie, manažment a kontr'!$U$16</f>
        <v>0</v>
      </c>
      <c r="W13" s="323">
        <f>'[2]1.Plánovanie, manažment a kontr'!$V$16</f>
        <v>0</v>
      </c>
      <c r="X13" s="304">
        <f>SUM(Y13:AA13)</f>
        <v>43650</v>
      </c>
      <c r="Y13" s="302">
        <f>'[2]1.Plánovanie, manažment a kontr'!$W$16</f>
        <v>43650</v>
      </c>
      <c r="Z13" s="302">
        <f>'[2]1.Plánovanie, manažment a kontr'!$X$16</f>
        <v>0</v>
      </c>
      <c r="AA13" s="323">
        <f>'[2]1.Plánovanie, manažment a kontr'!$Y$16</f>
        <v>0</v>
      </c>
      <c r="AB13" s="304">
        <f>SUM(AC13:AE13)</f>
        <v>47800</v>
      </c>
      <c r="AC13" s="302">
        <f>'[2]1.Plánovanie, manažment a kontr'!$Z$16</f>
        <v>47800</v>
      </c>
      <c r="AD13" s="302">
        <f>'[2]1.Plánovanie, manažment a kontr'!$AA$16</f>
        <v>0</v>
      </c>
      <c r="AE13" s="303">
        <f>'[2]1.Plánovanie, manažment a kontr'!$AB$16</f>
        <v>0</v>
      </c>
      <c r="AF13" s="304">
        <f>SUM(AG13:AI13)</f>
        <v>50800</v>
      </c>
      <c r="AG13" s="302">
        <f>'[2]1.Plánovanie, manažment a kontr'!$AC$16</f>
        <v>50800</v>
      </c>
      <c r="AH13" s="302">
        <f>'[2]1.Plánovanie, manažment a kontr'!$AD$16</f>
        <v>0</v>
      </c>
      <c r="AI13" s="303">
        <f>'[2]1.Plánovanie, manažment a kontr'!$AE$16</f>
        <v>0</v>
      </c>
    </row>
    <row r="14" spans="1:35" ht="15.75" x14ac:dyDescent="0.25">
      <c r="A14" s="154"/>
      <c r="B14" s="327">
        <v>3</v>
      </c>
      <c r="C14" s="329" t="s">
        <v>154</v>
      </c>
      <c r="D14" s="304">
        <f>SUM(E14:G14)</f>
        <v>45254.14</v>
      </c>
      <c r="E14" s="302">
        <f>'[1]1.Plánovanie, manažment a kontr'!$H$26</f>
        <v>45254.14</v>
      </c>
      <c r="F14" s="302">
        <f>'[1]1.Plánovanie, manažment a kontr'!$I$26</f>
        <v>0</v>
      </c>
      <c r="G14" s="323">
        <f>'[1]1.Plánovanie, manažment a kontr'!$J$26</f>
        <v>0</v>
      </c>
      <c r="H14" s="304">
        <f>SUM(I14:K14)</f>
        <v>59966.950000000004</v>
      </c>
      <c r="I14" s="302">
        <f>'[2]1.Plánovanie, manažment a kontr'!$K$28</f>
        <v>59966.950000000004</v>
      </c>
      <c r="J14" s="302">
        <f>'[2]1.Plánovanie, manažment a kontr'!$L$28</f>
        <v>0</v>
      </c>
      <c r="K14" s="303">
        <f>'[2]1.Plánovanie, manažment a kontr'!$M$28</f>
        <v>0</v>
      </c>
      <c r="L14" s="324">
        <f>SUM(M14:O14)</f>
        <v>37395</v>
      </c>
      <c r="M14" s="302">
        <f>'[2]1.Plánovanie, manažment a kontr'!$N$28</f>
        <v>37395</v>
      </c>
      <c r="N14" s="302">
        <f>'[2]1.Plánovanie, manažment a kontr'!$O$28</f>
        <v>0</v>
      </c>
      <c r="O14" s="323">
        <f>'[2]1.Plánovanie, manažment a kontr'!$P$28</f>
        <v>0</v>
      </c>
      <c r="P14" s="304">
        <f>SUM(Q14:S14)</f>
        <v>35289.009999999995</v>
      </c>
      <c r="Q14" s="302">
        <f>'[2]1.Plánovanie, manažment a kontr'!$Q$28</f>
        <v>35289.009999999995</v>
      </c>
      <c r="R14" s="302">
        <f>'[2]1.Plánovanie, manažment a kontr'!$R$28</f>
        <v>0</v>
      </c>
      <c r="S14" s="303">
        <f>'[2]1.Plánovanie, manažment a kontr'!$S$28</f>
        <v>0</v>
      </c>
      <c r="T14" s="304">
        <f>SUM(U14:W14)</f>
        <v>37000</v>
      </c>
      <c r="U14" s="302">
        <f>'[2]1.Plánovanie, manažment a kontr'!$T$28</f>
        <v>37000</v>
      </c>
      <c r="V14" s="302">
        <f>'[2]1.Plánovanie, manažment a kontr'!$U$28</f>
        <v>0</v>
      </c>
      <c r="W14" s="323">
        <f>'[2]1.Plánovanie, manažment a kontr'!$V$28</f>
        <v>0</v>
      </c>
      <c r="X14" s="304">
        <f>SUM(Y14:AA14)</f>
        <v>69000</v>
      </c>
      <c r="Y14" s="302">
        <f>'[2]1.Plánovanie, manažment a kontr'!$W$28</f>
        <v>69000</v>
      </c>
      <c r="Z14" s="302">
        <f>'[2]1.Plánovanie, manažment a kontr'!$X$28</f>
        <v>0</v>
      </c>
      <c r="AA14" s="323">
        <f>'[2]1.Plánovanie, manažment a kontr'!$Y$28</f>
        <v>0</v>
      </c>
      <c r="AB14" s="304">
        <f>SUM(AC14:AE14)</f>
        <v>68200</v>
      </c>
      <c r="AC14" s="302">
        <f>'[2]1.Plánovanie, manažment a kontr'!$Z$28</f>
        <v>68200</v>
      </c>
      <c r="AD14" s="302">
        <f>'[2]1.Plánovanie, manažment a kontr'!$AA$28</f>
        <v>0</v>
      </c>
      <c r="AE14" s="303">
        <f>'[2]1.Plánovanie, manažment a kontr'!$AB$28</f>
        <v>0</v>
      </c>
      <c r="AF14" s="304">
        <f>SUM(AG14:AI14)</f>
        <v>68200</v>
      </c>
      <c r="AG14" s="302">
        <f>'[2]1.Plánovanie, manažment a kontr'!$AC$28</f>
        <v>68200</v>
      </c>
      <c r="AH14" s="302">
        <f>'[2]1.Plánovanie, manažment a kontr'!$AD$28</f>
        <v>0</v>
      </c>
      <c r="AI14" s="303">
        <f>'[2]1.Plánovanie, manažment a kontr'!$AE$28</f>
        <v>0</v>
      </c>
    </row>
    <row r="15" spans="1:35" ht="15.75" x14ac:dyDescent="0.25">
      <c r="A15" s="154"/>
      <c r="B15" s="327">
        <v>4</v>
      </c>
      <c r="C15" s="329" t="s">
        <v>155</v>
      </c>
      <c r="D15" s="304">
        <f>SUM(E15:G15)</f>
        <v>2500.8999999999996</v>
      </c>
      <c r="E15" s="302">
        <f>'[1]1.Plánovanie, manažment a kontr'!$H$31</f>
        <v>2500.8999999999996</v>
      </c>
      <c r="F15" s="302">
        <f>'[1]1.Plánovanie, manažment a kontr'!$I$31</f>
        <v>0</v>
      </c>
      <c r="G15" s="323">
        <f>'[1]1.Plánovanie, manažment a kontr'!$J$31</f>
        <v>0</v>
      </c>
      <c r="H15" s="304">
        <f>SUM(I15:K15)</f>
        <v>3843.56</v>
      </c>
      <c r="I15" s="302">
        <f>'[2]1.Plánovanie, manažment a kontr'!$K$33</f>
        <v>3843.56</v>
      </c>
      <c r="J15" s="302">
        <f>'[2]1.Plánovanie, manažment a kontr'!$L$33</f>
        <v>0</v>
      </c>
      <c r="K15" s="303">
        <f>'[2]1.Plánovanie, manažment a kontr'!$M$33</f>
        <v>0</v>
      </c>
      <c r="L15" s="324">
        <f>SUM(M15:O15)</f>
        <v>4800</v>
      </c>
      <c r="M15" s="302">
        <f>'[2]1.Plánovanie, manažment a kontr'!$N$33</f>
        <v>4800</v>
      </c>
      <c r="N15" s="302">
        <f>'[2]1.Plánovanie, manažment a kontr'!$O$33</f>
        <v>0</v>
      </c>
      <c r="O15" s="323">
        <f>'[2]1.Plánovanie, manažment a kontr'!$P$33</f>
        <v>0</v>
      </c>
      <c r="P15" s="304">
        <f>SUM(Q15:S15)</f>
        <v>0</v>
      </c>
      <c r="Q15" s="302">
        <f>'[2]1.Plánovanie, manažment a kontr'!$Q$33</f>
        <v>0</v>
      </c>
      <c r="R15" s="302">
        <f>'[2]1.Plánovanie, manažment a kontr'!$R$33</f>
        <v>0</v>
      </c>
      <c r="S15" s="303">
        <f>'[2]1.Plánovanie, manažment a kontr'!$S$33</f>
        <v>0</v>
      </c>
      <c r="T15" s="304">
        <f>SUM(U15:W15)</f>
        <v>4000</v>
      </c>
      <c r="U15" s="302">
        <f>'[2]1.Plánovanie, manažment a kontr'!$T$33</f>
        <v>4000</v>
      </c>
      <c r="V15" s="302">
        <f>'[2]1.Plánovanie, manažment a kontr'!$U$33</f>
        <v>0</v>
      </c>
      <c r="W15" s="323">
        <f>'[2]1.Plánovanie, manažment a kontr'!$V$33</f>
        <v>0</v>
      </c>
      <c r="X15" s="304">
        <f>SUM(Y15:AA15)</f>
        <v>4500</v>
      </c>
      <c r="Y15" s="302">
        <f>'[2]1.Plánovanie, manažment a kontr'!$W$33</f>
        <v>4500</v>
      </c>
      <c r="Z15" s="302">
        <f>'[2]1.Plánovanie, manažment a kontr'!$X$33</f>
        <v>0</v>
      </c>
      <c r="AA15" s="323">
        <f>'[2]1.Plánovanie, manažment a kontr'!$Y$33</f>
        <v>0</v>
      </c>
      <c r="AB15" s="304">
        <f>SUM(AC15:AE15)</f>
        <v>4500</v>
      </c>
      <c r="AC15" s="302">
        <f>'[2]1.Plánovanie, manažment a kontr'!$Z$33</f>
        <v>4500</v>
      </c>
      <c r="AD15" s="302">
        <f>'[2]1.Plánovanie, manažment a kontr'!$AA$33</f>
        <v>0</v>
      </c>
      <c r="AE15" s="303">
        <f>'[2]1.Plánovanie, manažment a kontr'!$AB$33</f>
        <v>0</v>
      </c>
      <c r="AF15" s="304">
        <f>SUM(AG15:AI15)</f>
        <v>4500</v>
      </c>
      <c r="AG15" s="302">
        <f>'[2]1.Plánovanie, manažment a kontr'!$AC$33</f>
        <v>4500</v>
      </c>
      <c r="AH15" s="302">
        <f>'[2]1.Plánovanie, manažment a kontr'!$AD$33</f>
        <v>0</v>
      </c>
      <c r="AI15" s="303">
        <f>'[2]1.Plánovanie, manažment a kontr'!$AE$33</f>
        <v>0</v>
      </c>
    </row>
    <row r="16" spans="1:35" ht="15.75" x14ac:dyDescent="0.25">
      <c r="A16" s="154"/>
      <c r="B16" s="327" t="s">
        <v>156</v>
      </c>
      <c r="C16" s="329" t="s">
        <v>157</v>
      </c>
      <c r="D16" s="304">
        <f t="shared" ref="D16:AI16" si="3">SUM(D17:D19)</f>
        <v>142203.38</v>
      </c>
      <c r="E16" s="302">
        <f t="shared" si="3"/>
        <v>19505.260000000002</v>
      </c>
      <c r="F16" s="302">
        <f t="shared" si="3"/>
        <v>122698.12</v>
      </c>
      <c r="G16" s="323">
        <f t="shared" si="3"/>
        <v>0</v>
      </c>
      <c r="H16" s="304">
        <f t="shared" si="3"/>
        <v>156045.19</v>
      </c>
      <c r="I16" s="302">
        <f t="shared" si="3"/>
        <v>19347.02</v>
      </c>
      <c r="J16" s="302">
        <f t="shared" si="3"/>
        <v>136698.16999999998</v>
      </c>
      <c r="K16" s="303">
        <f t="shared" si="3"/>
        <v>0</v>
      </c>
      <c r="L16" s="324">
        <f t="shared" si="3"/>
        <v>228818</v>
      </c>
      <c r="M16" s="302">
        <f t="shared" si="3"/>
        <v>44818</v>
      </c>
      <c r="N16" s="302">
        <f t="shared" si="3"/>
        <v>184000</v>
      </c>
      <c r="O16" s="323">
        <f t="shared" si="3"/>
        <v>0</v>
      </c>
      <c r="P16" s="304">
        <f t="shared" si="3"/>
        <v>32911.47</v>
      </c>
      <c r="Q16" s="302">
        <f t="shared" si="3"/>
        <v>4660.07</v>
      </c>
      <c r="R16" s="302">
        <f t="shared" si="3"/>
        <v>28251.4</v>
      </c>
      <c r="S16" s="303">
        <f t="shared" si="3"/>
        <v>0</v>
      </c>
      <c r="T16" s="304">
        <f t="shared" si="3"/>
        <v>96960</v>
      </c>
      <c r="U16" s="302">
        <f t="shared" si="3"/>
        <v>23400</v>
      </c>
      <c r="V16" s="302">
        <f t="shared" si="3"/>
        <v>73560</v>
      </c>
      <c r="W16" s="323">
        <f t="shared" si="3"/>
        <v>0</v>
      </c>
      <c r="X16" s="304">
        <f t="shared" si="3"/>
        <v>184800</v>
      </c>
      <c r="Y16" s="302">
        <f t="shared" si="3"/>
        <v>59800</v>
      </c>
      <c r="Z16" s="302">
        <f t="shared" si="3"/>
        <v>125000</v>
      </c>
      <c r="AA16" s="323">
        <f t="shared" si="3"/>
        <v>0</v>
      </c>
      <c r="AB16" s="304">
        <f t="shared" si="3"/>
        <v>94450</v>
      </c>
      <c r="AC16" s="302">
        <f t="shared" si="3"/>
        <v>44450</v>
      </c>
      <c r="AD16" s="302">
        <f t="shared" si="3"/>
        <v>50000</v>
      </c>
      <c r="AE16" s="303">
        <f t="shared" si="3"/>
        <v>0</v>
      </c>
      <c r="AF16" s="304">
        <f t="shared" si="3"/>
        <v>106950</v>
      </c>
      <c r="AG16" s="302">
        <f t="shared" si="3"/>
        <v>56950</v>
      </c>
      <c r="AH16" s="302">
        <f t="shared" si="3"/>
        <v>50000</v>
      </c>
      <c r="AI16" s="303">
        <f t="shared" si="3"/>
        <v>0</v>
      </c>
    </row>
    <row r="17" spans="1:35" ht="15.75" x14ac:dyDescent="0.25">
      <c r="A17" s="154"/>
      <c r="B17" s="327">
        <v>1</v>
      </c>
      <c r="C17" s="329" t="s">
        <v>158</v>
      </c>
      <c r="D17" s="304">
        <f t="shared" ref="D17:D23" si="4">SUM(E17:G17)</f>
        <v>11465.310000000001</v>
      </c>
      <c r="E17" s="302">
        <f>'[1]1.Plánovanie, manažment a kontr'!$H$38</f>
        <v>11465.310000000001</v>
      </c>
      <c r="F17" s="302">
        <f>'[1]1.Plánovanie, manažment a kontr'!$I$38</f>
        <v>0</v>
      </c>
      <c r="G17" s="323">
        <f>'[1]1.Plánovanie, manažment a kontr'!$J$38</f>
        <v>0</v>
      </c>
      <c r="H17" s="304">
        <f t="shared" ref="H17:H23" si="5">SUM(I17:K17)</f>
        <v>18873.04</v>
      </c>
      <c r="I17" s="302">
        <f>'[2]1.Plánovanie, manažment a kontr'!$K$40</f>
        <v>18873.04</v>
      </c>
      <c r="J17" s="302">
        <f>'[2]1.Plánovanie, manažment a kontr'!$L$40</f>
        <v>0</v>
      </c>
      <c r="K17" s="303">
        <f>'[2]1.Plánovanie, manažment a kontr'!$M$40</f>
        <v>0</v>
      </c>
      <c r="L17" s="324">
        <f>SUM(M17:O17)</f>
        <v>26088</v>
      </c>
      <c r="M17" s="302">
        <f>'[2]1.Plánovanie, manažment a kontr'!$N$40</f>
        <v>26088</v>
      </c>
      <c r="N17" s="302">
        <f>'[2]1.Plánovanie, manažment a kontr'!$O$40</f>
        <v>0</v>
      </c>
      <c r="O17" s="323">
        <f>'[2]1.Plánovanie, manažment a kontr'!$P$40</f>
        <v>0</v>
      </c>
      <c r="P17" s="304">
        <f>SUM(Q17:S17)</f>
        <v>3078.61</v>
      </c>
      <c r="Q17" s="302">
        <f>'[2]1.Plánovanie, manažment a kontr'!$Q$40</f>
        <v>3078.61</v>
      </c>
      <c r="R17" s="302">
        <f>'[2]1.Plánovanie, manažment a kontr'!$R$40</f>
        <v>0</v>
      </c>
      <c r="S17" s="303">
        <f>'[2]1.Plánovanie, manažment a kontr'!$S$40</f>
        <v>0</v>
      </c>
      <c r="T17" s="304">
        <f t="shared" ref="T17:T23" si="6">SUM(U17:W17)</f>
        <v>10000</v>
      </c>
      <c r="U17" s="302">
        <f>'[2]1.Plánovanie, manažment a kontr'!$T$40</f>
        <v>10000</v>
      </c>
      <c r="V17" s="302">
        <f>'[2]1.Plánovanie, manažment a kontr'!$U$40</f>
        <v>0</v>
      </c>
      <c r="W17" s="323">
        <f>'[2]1.Plánovanie, manažment a kontr'!$V$40</f>
        <v>0</v>
      </c>
      <c r="X17" s="304">
        <f t="shared" ref="X17:X23" si="7">SUM(Y17:AA17)</f>
        <v>24200</v>
      </c>
      <c r="Y17" s="302">
        <f>'[2]1.Plánovanie, manažment a kontr'!$W$40</f>
        <v>24200</v>
      </c>
      <c r="Z17" s="302">
        <f>'[2]1.Plánovanie, manažment a kontr'!$X$40</f>
        <v>0</v>
      </c>
      <c r="AA17" s="323">
        <f>'[2]1.Plánovanie, manažment a kontr'!$Y$40</f>
        <v>0</v>
      </c>
      <c r="AB17" s="304">
        <f t="shared" ref="AB17:AB23" si="8">SUM(AC17:AE17)</f>
        <v>20200</v>
      </c>
      <c r="AC17" s="302">
        <f>'[2]1.Plánovanie, manažment a kontr'!$Z$40</f>
        <v>20200</v>
      </c>
      <c r="AD17" s="302">
        <f>'[2]1.Plánovanie, manažment a kontr'!$AA$40</f>
        <v>0</v>
      </c>
      <c r="AE17" s="303">
        <f>'[2]1.Plánovanie, manažment a kontr'!$AB$40</f>
        <v>0</v>
      </c>
      <c r="AF17" s="304">
        <f t="shared" ref="AF17:AF23" si="9">SUM(AG17:AI17)</f>
        <v>30200</v>
      </c>
      <c r="AG17" s="302">
        <f>'[2]1.Plánovanie, manažment a kontr'!$AC$40</f>
        <v>30200</v>
      </c>
      <c r="AH17" s="302">
        <f>'[2]1.Plánovanie, manažment a kontr'!$AD$40</f>
        <v>0</v>
      </c>
      <c r="AI17" s="303">
        <f>'[2]1.Plánovanie, manažment a kontr'!$AE$40</f>
        <v>0</v>
      </c>
    </row>
    <row r="18" spans="1:35" ht="15.75" x14ac:dyDescent="0.25">
      <c r="A18" s="154"/>
      <c r="B18" s="327">
        <v>2</v>
      </c>
      <c r="C18" s="329" t="s">
        <v>159</v>
      </c>
      <c r="D18" s="304">
        <f t="shared" si="4"/>
        <v>6420</v>
      </c>
      <c r="E18" s="302">
        <f>'[1]1.Plánovanie, manažment a kontr'!$H$51</f>
        <v>6420</v>
      </c>
      <c r="F18" s="302">
        <f>'[1]1.Plánovanie, manažment a kontr'!$I$51</f>
        <v>0</v>
      </c>
      <c r="G18" s="323">
        <f>'[1]1.Plánovanie, manažment a kontr'!$J$51</f>
        <v>0</v>
      </c>
      <c r="H18" s="304">
        <f t="shared" si="5"/>
        <v>68928</v>
      </c>
      <c r="I18" s="302">
        <f>'[2]1.Plánovanie, manažment a kontr'!$K$55</f>
        <v>0</v>
      </c>
      <c r="J18" s="302">
        <f>'[2]1.Plánovanie, manažment a kontr'!$L$55</f>
        <v>68928</v>
      </c>
      <c r="K18" s="303">
        <f>'[2]1.Plánovanie, manažment a kontr'!$M$55</f>
        <v>0</v>
      </c>
      <c r="L18" s="324">
        <f t="shared" ref="L18:L23" si="10">SUM(M18:O18)</f>
        <v>94130</v>
      </c>
      <c r="M18" s="302">
        <f>'[2]1.Plánovanie, manažment a kontr'!$N$55</f>
        <v>10130</v>
      </c>
      <c r="N18" s="302">
        <f>'[2]1.Plánovanie, manažment a kontr'!$O$55</f>
        <v>84000</v>
      </c>
      <c r="O18" s="323">
        <f>'[2]1.Plánovanie, manažment a kontr'!$P$55</f>
        <v>0</v>
      </c>
      <c r="P18" s="304">
        <f t="shared" ref="P18:P23" si="11">SUM(Q18:S18)</f>
        <v>0</v>
      </c>
      <c r="Q18" s="302">
        <f>'[2]1.Plánovanie, manažment a kontr'!$Q$55</f>
        <v>0</v>
      </c>
      <c r="R18" s="302">
        <f>'[2]1.Plánovanie, manažment a kontr'!$R$55</f>
        <v>0</v>
      </c>
      <c r="S18" s="303">
        <f>'[2]1.Plánovanie, manažment a kontr'!$S$55</f>
        <v>0</v>
      </c>
      <c r="T18" s="304">
        <f t="shared" si="6"/>
        <v>33560</v>
      </c>
      <c r="U18" s="302">
        <f>'[2]1.Plánovanie, manažment a kontr'!$T$55</f>
        <v>10000</v>
      </c>
      <c r="V18" s="302">
        <f>'[2]1.Plánovanie, manažment a kontr'!$U$55</f>
        <v>23560</v>
      </c>
      <c r="W18" s="323">
        <f>'[2]1.Plánovanie, manažment a kontr'!$V$55</f>
        <v>0</v>
      </c>
      <c r="X18" s="304">
        <f t="shared" si="7"/>
        <v>80500</v>
      </c>
      <c r="Y18" s="302">
        <f>'[2]1.Plánovanie, manažment a kontr'!$W$55</f>
        <v>25500</v>
      </c>
      <c r="Z18" s="302">
        <f>'[2]1.Plánovanie, manažment a kontr'!$X$55</f>
        <v>55000</v>
      </c>
      <c r="AA18" s="323">
        <f>'[2]1.Plánovanie, manažment a kontr'!$Y$55</f>
        <v>0</v>
      </c>
      <c r="AB18" s="304">
        <f t="shared" si="8"/>
        <v>15000</v>
      </c>
      <c r="AC18" s="302">
        <f>'[2]1.Plánovanie, manažment a kontr'!$Z$55</f>
        <v>15000</v>
      </c>
      <c r="AD18" s="302">
        <f>'[2]1.Plánovanie, manažment a kontr'!$AA$55</f>
        <v>0</v>
      </c>
      <c r="AE18" s="303">
        <f>'[2]1.Plánovanie, manažment a kontr'!$AB$55</f>
        <v>0</v>
      </c>
      <c r="AF18" s="304">
        <f t="shared" si="9"/>
        <v>17500</v>
      </c>
      <c r="AG18" s="302">
        <f>'[2]1.Plánovanie, manažment a kontr'!$AC$55</f>
        <v>17500</v>
      </c>
      <c r="AH18" s="302">
        <f>'[2]1.Plánovanie, manažment a kontr'!$AD$55</f>
        <v>0</v>
      </c>
      <c r="AI18" s="303">
        <f>'[2]1.Plánovanie, manažment a kontr'!$AE$55</f>
        <v>0</v>
      </c>
    </row>
    <row r="19" spans="1:35" ht="15.75" x14ac:dyDescent="0.25">
      <c r="A19" s="154"/>
      <c r="B19" s="327">
        <v>3</v>
      </c>
      <c r="C19" s="329" t="s">
        <v>160</v>
      </c>
      <c r="D19" s="304">
        <f t="shared" si="4"/>
        <v>124318.06999999999</v>
      </c>
      <c r="E19" s="302">
        <f>'[1]1.Plánovanie, manažment a kontr'!$H$55</f>
        <v>1619.9499999999998</v>
      </c>
      <c r="F19" s="302">
        <f>'[1]1.Plánovanie, manažment a kontr'!$I$55</f>
        <v>122698.12</v>
      </c>
      <c r="G19" s="323">
        <f>'[1]1.Plánovanie, manažment a kontr'!$J$55</f>
        <v>0</v>
      </c>
      <c r="H19" s="304">
        <f t="shared" si="5"/>
        <v>68244.149999999994</v>
      </c>
      <c r="I19" s="302">
        <f>'[2]1.Plánovanie, manažment a kontr'!$K$59</f>
        <v>473.97999999999996</v>
      </c>
      <c r="J19" s="302">
        <f>'[2]1.Plánovanie, manažment a kontr'!$L$59</f>
        <v>67770.17</v>
      </c>
      <c r="K19" s="303">
        <f>'[2]1.Plánovanie, manažment a kontr'!$M$59</f>
        <v>0</v>
      </c>
      <c r="L19" s="324">
        <f t="shared" si="10"/>
        <v>108600</v>
      </c>
      <c r="M19" s="302">
        <f>'[2]1.Plánovanie, manažment a kontr'!$N$59</f>
        <v>8600</v>
      </c>
      <c r="N19" s="302">
        <f>'[2]1.Plánovanie, manažment a kontr'!$O$59</f>
        <v>100000</v>
      </c>
      <c r="O19" s="323">
        <f>'[2]1.Plánovanie, manažment a kontr'!$P$59</f>
        <v>0</v>
      </c>
      <c r="P19" s="304">
        <f t="shared" si="11"/>
        <v>29832.86</v>
      </c>
      <c r="Q19" s="302">
        <f>'[2]1.Plánovanie, manažment a kontr'!$Q$59</f>
        <v>1581.46</v>
      </c>
      <c r="R19" s="302">
        <f>'[2]1.Plánovanie, manažment a kontr'!$R$59</f>
        <v>28251.4</v>
      </c>
      <c r="S19" s="303">
        <f>'[2]1.Plánovanie, manažment a kontr'!$S$59</f>
        <v>0</v>
      </c>
      <c r="T19" s="304">
        <f t="shared" si="6"/>
        <v>53400</v>
      </c>
      <c r="U19" s="302">
        <f>'[2]1.Plánovanie, manažment a kontr'!$T$59</f>
        <v>3400</v>
      </c>
      <c r="V19" s="302">
        <f>'[2]1.Plánovanie, manažment a kontr'!$U$59</f>
        <v>50000</v>
      </c>
      <c r="W19" s="323">
        <f>'[2]1.Plánovanie, manažment a kontr'!$V$59</f>
        <v>0</v>
      </c>
      <c r="X19" s="304">
        <f t="shared" si="7"/>
        <v>80100</v>
      </c>
      <c r="Y19" s="302">
        <f>'[2]1.Plánovanie, manažment a kontr'!$W$59</f>
        <v>10100</v>
      </c>
      <c r="Z19" s="302">
        <f>'[2]1.Plánovanie, manažment a kontr'!$X$59</f>
        <v>70000</v>
      </c>
      <c r="AA19" s="323">
        <f>'[2]1.Plánovanie, manažment a kontr'!$Y$59</f>
        <v>0</v>
      </c>
      <c r="AB19" s="304">
        <f t="shared" si="8"/>
        <v>59250</v>
      </c>
      <c r="AC19" s="302">
        <f>'[2]1.Plánovanie, manažment a kontr'!$Z$59</f>
        <v>9250</v>
      </c>
      <c r="AD19" s="302">
        <f>'[2]1.Plánovanie, manažment a kontr'!$AA$59</f>
        <v>50000</v>
      </c>
      <c r="AE19" s="303">
        <f>'[2]1.Plánovanie, manažment a kontr'!$AB$59</f>
        <v>0</v>
      </c>
      <c r="AF19" s="304">
        <f t="shared" si="9"/>
        <v>59250</v>
      </c>
      <c r="AG19" s="302">
        <f>'[2]1.Plánovanie, manažment a kontr'!$AC$59</f>
        <v>9250</v>
      </c>
      <c r="AH19" s="302">
        <f>'[2]1.Plánovanie, manažment a kontr'!$AD$59</f>
        <v>50000</v>
      </c>
      <c r="AI19" s="303">
        <f>'[2]1.Plánovanie, manažment a kontr'!$AE$59</f>
        <v>0</v>
      </c>
    </row>
    <row r="20" spans="1:35" ht="15.75" x14ac:dyDescent="0.25">
      <c r="A20" s="150"/>
      <c r="B20" s="327" t="s">
        <v>161</v>
      </c>
      <c r="C20" s="329" t="s">
        <v>162</v>
      </c>
      <c r="D20" s="304">
        <f t="shared" si="4"/>
        <v>62791.450000000004</v>
      </c>
      <c r="E20" s="302">
        <f>'[1]1.Plánovanie, manažment a kontr'!$H$66</f>
        <v>62791.450000000004</v>
      </c>
      <c r="F20" s="302">
        <f>'[1]1.Plánovanie, manažment a kontr'!$I$66</f>
        <v>0</v>
      </c>
      <c r="G20" s="323">
        <f>'[1]1.Plánovanie, manažment a kontr'!$J$66</f>
        <v>0</v>
      </c>
      <c r="H20" s="304">
        <f t="shared" si="5"/>
        <v>76364.48000000001</v>
      </c>
      <c r="I20" s="302">
        <f>'[2]1.Plánovanie, manažment a kontr'!$K$76</f>
        <v>76364.48000000001</v>
      </c>
      <c r="J20" s="302">
        <f>'[2]1.Plánovanie, manažment a kontr'!$L$76</f>
        <v>0</v>
      </c>
      <c r="K20" s="303">
        <f>'[2]1.Plánovanie, manažment a kontr'!$M$76</f>
        <v>0</v>
      </c>
      <c r="L20" s="324">
        <f t="shared" si="10"/>
        <v>82500</v>
      </c>
      <c r="M20" s="302">
        <f>'[2]1.Plánovanie, manažment a kontr'!$N$76</f>
        <v>82500</v>
      </c>
      <c r="N20" s="302">
        <f>'[2]1.Plánovanie, manažment a kontr'!$O$76</f>
        <v>0</v>
      </c>
      <c r="O20" s="323">
        <f>'[2]1.Plánovanie, manažment a kontr'!$P$76</f>
        <v>0</v>
      </c>
      <c r="P20" s="304">
        <f t="shared" si="11"/>
        <v>64301.749999999985</v>
      </c>
      <c r="Q20" s="302">
        <f>'[2]1.Plánovanie, manažment a kontr'!$Q$76</f>
        <v>64301.749999999985</v>
      </c>
      <c r="R20" s="302">
        <f>'[2]1.Plánovanie, manažment a kontr'!$R$76</f>
        <v>0</v>
      </c>
      <c r="S20" s="303">
        <f>'[2]1.Plánovanie, manažment a kontr'!$S$76</f>
        <v>0</v>
      </c>
      <c r="T20" s="304">
        <f t="shared" si="6"/>
        <v>85740</v>
      </c>
      <c r="U20" s="302">
        <f>'[2]1.Plánovanie, manažment a kontr'!$T$76</f>
        <v>85740</v>
      </c>
      <c r="V20" s="302">
        <f>'[2]1.Plánovanie, manažment a kontr'!$U$76</f>
        <v>0</v>
      </c>
      <c r="W20" s="323">
        <f>'[2]1.Plánovanie, manažment a kontr'!$V$76</f>
        <v>0</v>
      </c>
      <c r="X20" s="304">
        <f t="shared" si="7"/>
        <v>106600</v>
      </c>
      <c r="Y20" s="302">
        <f>'[2]1.Plánovanie, manažment a kontr'!$W$76</f>
        <v>106600</v>
      </c>
      <c r="Z20" s="302">
        <f>'[2]1.Plánovanie, manažment a kontr'!$X$76</f>
        <v>0</v>
      </c>
      <c r="AA20" s="323">
        <f>'[2]1.Plánovanie, manažment a kontr'!$Y$76</f>
        <v>0</v>
      </c>
      <c r="AB20" s="304">
        <f t="shared" si="8"/>
        <v>99500</v>
      </c>
      <c r="AC20" s="302">
        <f>'[2]1.Plánovanie, manažment a kontr'!$Z$76</f>
        <v>99500</v>
      </c>
      <c r="AD20" s="302">
        <f>'[2]1.Plánovanie, manažment a kontr'!$AA$76</f>
        <v>0</v>
      </c>
      <c r="AE20" s="303">
        <f>'[2]1.Plánovanie, manažment a kontr'!$AB$76</f>
        <v>0</v>
      </c>
      <c r="AF20" s="304">
        <f t="shared" si="9"/>
        <v>106500</v>
      </c>
      <c r="AG20" s="302">
        <f>'[2]1.Plánovanie, manažment a kontr'!$AC$76</f>
        <v>106500</v>
      </c>
      <c r="AH20" s="302">
        <f>'[2]1.Plánovanie, manažment a kontr'!$AD$76</f>
        <v>0</v>
      </c>
      <c r="AI20" s="303">
        <f>'[2]1.Plánovanie, manažment a kontr'!$AE$76</f>
        <v>0</v>
      </c>
    </row>
    <row r="21" spans="1:35" ht="15.75" x14ac:dyDescent="0.25">
      <c r="A21" s="148"/>
      <c r="B21" s="327" t="s">
        <v>163</v>
      </c>
      <c r="C21" s="329" t="s">
        <v>164</v>
      </c>
      <c r="D21" s="304">
        <f t="shared" si="4"/>
        <v>4000</v>
      </c>
      <c r="E21" s="302">
        <f>'[1]1.Plánovanie, manažment a kontr'!$H$73</f>
        <v>4000</v>
      </c>
      <c r="F21" s="302">
        <f>'[1]1.Plánovanie, manažment a kontr'!$I$73</f>
        <v>0</v>
      </c>
      <c r="G21" s="323">
        <f>'[1]1.Plánovanie, manažment a kontr'!$J$73</f>
        <v>0</v>
      </c>
      <c r="H21" s="304">
        <f t="shared" si="5"/>
        <v>5450</v>
      </c>
      <c r="I21" s="302">
        <f>'[2]1.Plánovanie, manažment a kontr'!$K$85</f>
        <v>5450</v>
      </c>
      <c r="J21" s="302">
        <f>'[2]1.Plánovanie, manažment a kontr'!$L$85</f>
        <v>0</v>
      </c>
      <c r="K21" s="303">
        <f>'[2]1.Plánovanie, manažment a kontr'!$M$85</f>
        <v>0</v>
      </c>
      <c r="L21" s="324">
        <f t="shared" si="10"/>
        <v>6000</v>
      </c>
      <c r="M21" s="302">
        <f>'[2]1.Plánovanie, manažment a kontr'!$N$85</f>
        <v>6000</v>
      </c>
      <c r="N21" s="302">
        <f>'[2]1.Plánovanie, manažment a kontr'!$O$85</f>
        <v>0</v>
      </c>
      <c r="O21" s="323">
        <f>'[2]1.Plánovanie, manažment a kontr'!$P$85</f>
        <v>0</v>
      </c>
      <c r="P21" s="304">
        <f t="shared" si="11"/>
        <v>5928</v>
      </c>
      <c r="Q21" s="302">
        <f>'[2]1.Plánovanie, manažment a kontr'!$Q$85</f>
        <v>5928</v>
      </c>
      <c r="R21" s="302">
        <f>'[2]1.Plánovanie, manažment a kontr'!$R$85</f>
        <v>0</v>
      </c>
      <c r="S21" s="303">
        <f>'[2]1.Plánovanie, manažment a kontr'!$S$85</f>
        <v>0</v>
      </c>
      <c r="T21" s="304">
        <f t="shared" si="6"/>
        <v>6000</v>
      </c>
      <c r="U21" s="302">
        <f>'[2]1.Plánovanie, manažment a kontr'!$T$85</f>
        <v>6000</v>
      </c>
      <c r="V21" s="302">
        <f>'[2]1.Plánovanie, manažment a kontr'!$U$85</f>
        <v>0</v>
      </c>
      <c r="W21" s="323">
        <f>'[2]1.Plánovanie, manažment a kontr'!$V$85</f>
        <v>0</v>
      </c>
      <c r="X21" s="304">
        <f t="shared" si="7"/>
        <v>7000</v>
      </c>
      <c r="Y21" s="302">
        <f>'[2]1.Plánovanie, manažment a kontr'!$W$85</f>
        <v>7000</v>
      </c>
      <c r="Z21" s="302">
        <f>'[2]1.Plánovanie, manažment a kontr'!$X$85</f>
        <v>0</v>
      </c>
      <c r="AA21" s="323">
        <f>'[2]1.Plánovanie, manažment a kontr'!$Y$85</f>
        <v>0</v>
      </c>
      <c r="AB21" s="304">
        <f t="shared" si="8"/>
        <v>7000</v>
      </c>
      <c r="AC21" s="302">
        <f>'[2]1.Plánovanie, manažment a kontr'!$Z$85</f>
        <v>7000</v>
      </c>
      <c r="AD21" s="302">
        <f>'[2]1.Plánovanie, manažment a kontr'!$AA$85</f>
        <v>0</v>
      </c>
      <c r="AE21" s="303">
        <f>'[2]1.Plánovanie, manažment a kontr'!$AB$85</f>
        <v>0</v>
      </c>
      <c r="AF21" s="304">
        <f t="shared" si="9"/>
        <v>7000</v>
      </c>
      <c r="AG21" s="302">
        <f>'[2]1.Plánovanie, manažment a kontr'!$AC$85</f>
        <v>7000</v>
      </c>
      <c r="AH21" s="302">
        <f>'[2]1.Plánovanie, manažment a kontr'!$AD$85</f>
        <v>0</v>
      </c>
      <c r="AI21" s="303">
        <f>'[2]1.Plánovanie, manažment a kontr'!$AE$85</f>
        <v>0</v>
      </c>
    </row>
    <row r="22" spans="1:35" ht="15.75" x14ac:dyDescent="0.25">
      <c r="A22" s="148"/>
      <c r="B22" s="327" t="s">
        <v>165</v>
      </c>
      <c r="C22" s="329" t="s">
        <v>166</v>
      </c>
      <c r="D22" s="304">
        <f t="shared" si="4"/>
        <v>6706.8700000000008</v>
      </c>
      <c r="E22" s="302">
        <f>'[1]1.Plánovanie, manažment a kontr'!$H$77</f>
        <v>6706.8700000000008</v>
      </c>
      <c r="F22" s="302">
        <f>'[1]1.Plánovanie, manažment a kontr'!$I$77</f>
        <v>0</v>
      </c>
      <c r="G22" s="323">
        <f>'[1]1.Plánovanie, manažment a kontr'!$J$77</f>
        <v>0</v>
      </c>
      <c r="H22" s="304">
        <f t="shared" si="5"/>
        <v>6541.25</v>
      </c>
      <c r="I22" s="302">
        <f>'[2]1.Plánovanie, manažment a kontr'!$K$89</f>
        <v>6541.25</v>
      </c>
      <c r="J22" s="302">
        <f>'[2]1.Plánovanie, manažment a kontr'!$L$89</f>
        <v>0</v>
      </c>
      <c r="K22" s="303">
        <f>'[2]1.Plánovanie, manažment a kontr'!$M$89</f>
        <v>0</v>
      </c>
      <c r="L22" s="324">
        <f t="shared" si="10"/>
        <v>7270</v>
      </c>
      <c r="M22" s="302">
        <f>'[2]1.Plánovanie, manažment a kontr'!$N$89</f>
        <v>7270</v>
      </c>
      <c r="N22" s="302">
        <f>'[2]1.Plánovanie, manažment a kontr'!$O$89</f>
        <v>0</v>
      </c>
      <c r="O22" s="323">
        <f>'[2]1.Plánovanie, manažment a kontr'!$P$89</f>
        <v>0</v>
      </c>
      <c r="P22" s="304">
        <f t="shared" si="11"/>
        <v>4937.54</v>
      </c>
      <c r="Q22" s="302">
        <f>'[2]1.Plánovanie, manažment a kontr'!$Q$89</f>
        <v>4937.54</v>
      </c>
      <c r="R22" s="302">
        <f>'[2]1.Plánovanie, manažment a kontr'!$R$89</f>
        <v>0</v>
      </c>
      <c r="S22" s="303">
        <f>'[2]1.Plánovanie, manažment a kontr'!$S$89</f>
        <v>0</v>
      </c>
      <c r="T22" s="304">
        <f t="shared" si="6"/>
        <v>5000</v>
      </c>
      <c r="U22" s="302">
        <f>'[2]1.Plánovanie, manažment a kontr'!$T$89</f>
        <v>5000</v>
      </c>
      <c r="V22" s="302">
        <f>'[2]1.Plánovanie, manažment a kontr'!$U$89</f>
        <v>0</v>
      </c>
      <c r="W22" s="323">
        <f>'[2]1.Plánovanie, manažment a kontr'!$V$89</f>
        <v>0</v>
      </c>
      <c r="X22" s="304">
        <f t="shared" si="7"/>
        <v>8170</v>
      </c>
      <c r="Y22" s="302">
        <f>'[2]1.Plánovanie, manažment a kontr'!$W$89</f>
        <v>8170</v>
      </c>
      <c r="Z22" s="302">
        <f>'[2]1.Plánovanie, manažment a kontr'!$X$89</f>
        <v>0</v>
      </c>
      <c r="AA22" s="323">
        <f>'[2]1.Plánovanie, manažment a kontr'!$Y$89</f>
        <v>0</v>
      </c>
      <c r="AB22" s="304">
        <f t="shared" si="8"/>
        <v>7170</v>
      </c>
      <c r="AC22" s="302">
        <f>'[2]1.Plánovanie, manažment a kontr'!$Z$89</f>
        <v>7170</v>
      </c>
      <c r="AD22" s="302">
        <f>'[2]1.Plánovanie, manažment a kontr'!$AA$89</f>
        <v>0</v>
      </c>
      <c r="AE22" s="303">
        <f>'[2]1.Plánovanie, manažment a kontr'!$AB$89</f>
        <v>0</v>
      </c>
      <c r="AF22" s="304">
        <f t="shared" si="9"/>
        <v>7170</v>
      </c>
      <c r="AG22" s="302">
        <f>'[2]1.Plánovanie, manažment a kontr'!$AC$89</f>
        <v>7170</v>
      </c>
      <c r="AH22" s="302">
        <f>'[2]1.Plánovanie, manažment a kontr'!$AD$89</f>
        <v>0</v>
      </c>
      <c r="AI22" s="303">
        <f>'[2]1.Plánovanie, manažment a kontr'!$AE$89</f>
        <v>0</v>
      </c>
    </row>
    <row r="23" spans="1:35" ht="16.5" outlineLevel="1" thickBot="1" x14ac:dyDescent="0.3">
      <c r="A23" s="148"/>
      <c r="B23" s="330" t="s">
        <v>167</v>
      </c>
      <c r="C23" s="331" t="s">
        <v>442</v>
      </c>
      <c r="D23" s="321">
        <f t="shared" si="4"/>
        <v>0</v>
      </c>
      <c r="E23" s="322">
        <f>'[1]1.Plánovanie, manažment a kontr'!$H$80</f>
        <v>0</v>
      </c>
      <c r="F23" s="322">
        <f>'[1]1.Plánovanie, manažment a kontr'!$I$80</f>
        <v>0</v>
      </c>
      <c r="G23" s="462">
        <f>'[1]1.Plánovanie, manažment a kontr'!$J$80</f>
        <v>0</v>
      </c>
      <c r="H23" s="321">
        <f t="shared" si="5"/>
        <v>0</v>
      </c>
      <c r="I23" s="322">
        <f>'[2]1.Plánovanie, manažment a kontr'!$K$92</f>
        <v>0</v>
      </c>
      <c r="J23" s="322">
        <f>'[2]1.Plánovanie, manažment a kontr'!$L$92</f>
        <v>0</v>
      </c>
      <c r="K23" s="361">
        <f>'[2]1.Plánovanie, manažment a kontr'!$M$92</f>
        <v>0</v>
      </c>
      <c r="L23" s="429">
        <f t="shared" si="10"/>
        <v>0</v>
      </c>
      <c r="M23" s="316">
        <f>'[2]1.Plánovanie, manažment a kontr'!$N$92</f>
        <v>0</v>
      </c>
      <c r="N23" s="316">
        <f>'[2]1.Plánovanie, manažment a kontr'!$O$92</f>
        <v>0</v>
      </c>
      <c r="O23" s="416">
        <f>'[2]1.Plánovanie, manažment a kontr'!$P$92</f>
        <v>0</v>
      </c>
      <c r="P23" s="315">
        <f t="shared" si="11"/>
        <v>0</v>
      </c>
      <c r="Q23" s="316">
        <f>'[2]1.Plánovanie, manažment a kontr'!$Q$92</f>
        <v>0</v>
      </c>
      <c r="R23" s="316">
        <f>'[2]1.Plánovanie, manažment a kontr'!$R$92</f>
        <v>0</v>
      </c>
      <c r="S23" s="317">
        <f>'[2]1.Plánovanie, manažment a kontr'!$S$92</f>
        <v>0</v>
      </c>
      <c r="T23" s="321">
        <f t="shared" si="6"/>
        <v>0</v>
      </c>
      <c r="U23" s="322">
        <f>'[2]1.Plánovanie, manažment a kontr'!$T$92</f>
        <v>0</v>
      </c>
      <c r="V23" s="322">
        <f>'[2]1.Plánovanie, manažment a kontr'!$U$92</f>
        <v>0</v>
      </c>
      <c r="W23" s="462">
        <f>'[2]1.Plánovanie, manažment a kontr'!$V$92</f>
        <v>0</v>
      </c>
      <c r="X23" s="321">
        <f t="shared" si="7"/>
        <v>0</v>
      </c>
      <c r="Y23" s="322">
        <f>'[2]1.Plánovanie, manažment a kontr'!$W$92</f>
        <v>0</v>
      </c>
      <c r="Z23" s="322">
        <f>'[2]1.Plánovanie, manažment a kontr'!$X$92</f>
        <v>0</v>
      </c>
      <c r="AA23" s="462">
        <f>'[2]1.Plánovanie, manažment a kontr'!$Y$92</f>
        <v>0</v>
      </c>
      <c r="AB23" s="321">
        <f t="shared" si="8"/>
        <v>0</v>
      </c>
      <c r="AC23" s="322">
        <f>'[2]1.Plánovanie, manažment a kontr'!$Z$92</f>
        <v>0</v>
      </c>
      <c r="AD23" s="322">
        <f>'[2]1.Plánovanie, manažment a kontr'!$AA$92</f>
        <v>0</v>
      </c>
      <c r="AE23" s="361">
        <f>'[2]1.Plánovanie, manažment a kontr'!$AB$92</f>
        <v>0</v>
      </c>
      <c r="AF23" s="321">
        <f t="shared" si="9"/>
        <v>0</v>
      </c>
      <c r="AG23" s="322">
        <f>'[2]1.Plánovanie, manažment a kontr'!$AC$92</f>
        <v>0</v>
      </c>
      <c r="AH23" s="322">
        <f>'[2]1.Plánovanie, manažment a kontr'!$AD$92</f>
        <v>0</v>
      </c>
      <c r="AI23" s="361">
        <f>'[2]1.Plánovanie, manažment a kontr'!$AE$92</f>
        <v>0</v>
      </c>
    </row>
    <row r="24" spans="1:35" s="157" customFormat="1" ht="15.75" x14ac:dyDescent="0.25">
      <c r="A24" s="154"/>
      <c r="B24" s="332" t="s">
        <v>169</v>
      </c>
      <c r="C24" s="333"/>
      <c r="D24" s="318">
        <f t="shared" ref="D24:AI24" si="12">D25+D34+D37</f>
        <v>60251.17</v>
      </c>
      <c r="E24" s="319">
        <f t="shared" si="12"/>
        <v>60251.17</v>
      </c>
      <c r="F24" s="319">
        <f t="shared" si="12"/>
        <v>0</v>
      </c>
      <c r="G24" s="415">
        <f t="shared" si="12"/>
        <v>0</v>
      </c>
      <c r="H24" s="318">
        <f t="shared" si="12"/>
        <v>55735.630000000005</v>
      </c>
      <c r="I24" s="319">
        <f t="shared" si="12"/>
        <v>55735.630000000005</v>
      </c>
      <c r="J24" s="319">
        <f t="shared" si="12"/>
        <v>0</v>
      </c>
      <c r="K24" s="320">
        <f t="shared" si="12"/>
        <v>0</v>
      </c>
      <c r="L24" s="454">
        <f t="shared" si="12"/>
        <v>63120</v>
      </c>
      <c r="M24" s="454">
        <f t="shared" si="12"/>
        <v>63120</v>
      </c>
      <c r="N24" s="454">
        <f t="shared" si="12"/>
        <v>0</v>
      </c>
      <c r="O24" s="437">
        <f t="shared" si="12"/>
        <v>0</v>
      </c>
      <c r="P24" s="305">
        <f t="shared" si="12"/>
        <v>34425.189999999995</v>
      </c>
      <c r="Q24" s="426">
        <f t="shared" si="12"/>
        <v>34425.189999999995</v>
      </c>
      <c r="R24" s="426">
        <f t="shared" si="12"/>
        <v>0</v>
      </c>
      <c r="S24" s="360">
        <f t="shared" si="12"/>
        <v>0</v>
      </c>
      <c r="T24" s="318">
        <f t="shared" si="12"/>
        <v>49500</v>
      </c>
      <c r="U24" s="319">
        <f t="shared" si="12"/>
        <v>49500</v>
      </c>
      <c r="V24" s="319">
        <f t="shared" si="12"/>
        <v>0</v>
      </c>
      <c r="W24" s="320">
        <f t="shared" si="12"/>
        <v>0</v>
      </c>
      <c r="X24" s="318">
        <f t="shared" si="12"/>
        <v>57570</v>
      </c>
      <c r="Y24" s="319">
        <f t="shared" si="12"/>
        <v>57570</v>
      </c>
      <c r="Z24" s="319">
        <f t="shared" si="12"/>
        <v>0</v>
      </c>
      <c r="AA24" s="415">
        <f t="shared" si="12"/>
        <v>0</v>
      </c>
      <c r="AB24" s="318">
        <f t="shared" si="12"/>
        <v>55670</v>
      </c>
      <c r="AC24" s="319">
        <f t="shared" si="12"/>
        <v>55670</v>
      </c>
      <c r="AD24" s="319">
        <f t="shared" si="12"/>
        <v>0</v>
      </c>
      <c r="AE24" s="320">
        <f t="shared" si="12"/>
        <v>0</v>
      </c>
      <c r="AF24" s="318">
        <f t="shared" si="12"/>
        <v>55670</v>
      </c>
      <c r="AG24" s="319">
        <f t="shared" si="12"/>
        <v>55670</v>
      </c>
      <c r="AH24" s="319">
        <f t="shared" si="12"/>
        <v>0</v>
      </c>
      <c r="AI24" s="320">
        <f t="shared" si="12"/>
        <v>0</v>
      </c>
    </row>
    <row r="25" spans="1:35" ht="15.75" x14ac:dyDescent="0.25">
      <c r="A25" s="148"/>
      <c r="B25" s="327" t="s">
        <v>170</v>
      </c>
      <c r="C25" s="329" t="s">
        <v>171</v>
      </c>
      <c r="D25" s="304">
        <f t="shared" ref="D25:AI25" si="13">SUM(D26:D33)</f>
        <v>36999.32</v>
      </c>
      <c r="E25" s="302">
        <f t="shared" si="13"/>
        <v>36999.32</v>
      </c>
      <c r="F25" s="302">
        <f t="shared" si="13"/>
        <v>0</v>
      </c>
      <c r="G25" s="323">
        <f t="shared" si="13"/>
        <v>0</v>
      </c>
      <c r="H25" s="304">
        <f t="shared" si="13"/>
        <v>32174.550000000003</v>
      </c>
      <c r="I25" s="302">
        <f t="shared" si="13"/>
        <v>32174.550000000003</v>
      </c>
      <c r="J25" s="302">
        <f t="shared" si="13"/>
        <v>0</v>
      </c>
      <c r="K25" s="303">
        <f t="shared" si="13"/>
        <v>0</v>
      </c>
      <c r="L25" s="455">
        <f t="shared" si="13"/>
        <v>35820</v>
      </c>
      <c r="M25" s="455">
        <f t="shared" si="13"/>
        <v>35820</v>
      </c>
      <c r="N25" s="455">
        <f t="shared" si="13"/>
        <v>0</v>
      </c>
      <c r="O25" s="427">
        <f t="shared" si="13"/>
        <v>0</v>
      </c>
      <c r="P25" s="306">
        <f t="shared" si="13"/>
        <v>22323.14</v>
      </c>
      <c r="Q25" s="301">
        <f t="shared" si="13"/>
        <v>22323.14</v>
      </c>
      <c r="R25" s="301">
        <f t="shared" si="13"/>
        <v>0</v>
      </c>
      <c r="S25" s="307">
        <f t="shared" si="13"/>
        <v>0</v>
      </c>
      <c r="T25" s="304">
        <f t="shared" si="13"/>
        <v>29600</v>
      </c>
      <c r="U25" s="302">
        <f t="shared" si="13"/>
        <v>29600</v>
      </c>
      <c r="V25" s="302">
        <f t="shared" si="13"/>
        <v>0</v>
      </c>
      <c r="W25" s="303">
        <f t="shared" si="13"/>
        <v>0</v>
      </c>
      <c r="X25" s="304">
        <f t="shared" si="13"/>
        <v>32070</v>
      </c>
      <c r="Y25" s="302">
        <f t="shared" si="13"/>
        <v>32070</v>
      </c>
      <c r="Z25" s="302">
        <f t="shared" si="13"/>
        <v>0</v>
      </c>
      <c r="AA25" s="323">
        <f t="shared" si="13"/>
        <v>0</v>
      </c>
      <c r="AB25" s="304">
        <f t="shared" si="13"/>
        <v>30170</v>
      </c>
      <c r="AC25" s="302">
        <f t="shared" si="13"/>
        <v>30170</v>
      </c>
      <c r="AD25" s="302">
        <f t="shared" si="13"/>
        <v>0</v>
      </c>
      <c r="AE25" s="303">
        <f t="shared" si="13"/>
        <v>0</v>
      </c>
      <c r="AF25" s="304">
        <f t="shared" si="13"/>
        <v>30170</v>
      </c>
      <c r="AG25" s="302">
        <f t="shared" si="13"/>
        <v>30170</v>
      </c>
      <c r="AH25" s="302">
        <f t="shared" si="13"/>
        <v>0</v>
      </c>
      <c r="AI25" s="303">
        <f t="shared" si="13"/>
        <v>0</v>
      </c>
    </row>
    <row r="26" spans="1:35" ht="15.75" x14ac:dyDescent="0.25">
      <c r="A26" s="158"/>
      <c r="B26" s="327">
        <v>1</v>
      </c>
      <c r="C26" s="329" t="s">
        <v>172</v>
      </c>
      <c r="D26" s="304">
        <f>SUM(E26:G26)</f>
        <v>174.32</v>
      </c>
      <c r="E26" s="302">
        <f>'[1]2. Propagácia a marketing'!$H$5</f>
        <v>174.32</v>
      </c>
      <c r="F26" s="302">
        <f>'[1]2. Propagácia a marketing'!$I$5</f>
        <v>0</v>
      </c>
      <c r="G26" s="323">
        <f>'[1]2. Propagácia a marketing'!$J$5</f>
        <v>0</v>
      </c>
      <c r="H26" s="304">
        <f>SUM(I26:K26)</f>
        <v>231.12</v>
      </c>
      <c r="I26" s="302">
        <f>'[2]2. Propagácia a marketing'!$K$5</f>
        <v>231.12</v>
      </c>
      <c r="J26" s="302">
        <f>'[2]2. Propagácia a marketing'!$L$5</f>
        <v>0</v>
      </c>
      <c r="K26" s="303">
        <f>'[2]2. Propagácia a marketing'!$M$5</f>
        <v>0</v>
      </c>
      <c r="L26" s="455">
        <f>SUM(M26:O26)</f>
        <v>800</v>
      </c>
      <c r="M26" s="455">
        <f>'[2]2. Propagácia a marketing'!$N$5</f>
        <v>800</v>
      </c>
      <c r="N26" s="455">
        <f>'[2]2. Propagácia a marketing'!$O$5</f>
        <v>0</v>
      </c>
      <c r="O26" s="427">
        <f>'[2]2. Propagácia a marketing'!$P$5</f>
        <v>0</v>
      </c>
      <c r="P26" s="449">
        <f>SUM(Q26:S26)</f>
        <v>16.2</v>
      </c>
      <c r="Q26" s="455">
        <f>'[2]2. Propagácia a marketing'!$Q$5</f>
        <v>16.2</v>
      </c>
      <c r="R26" s="455">
        <f>'[2]2. Propagácia a marketing'!$R$5</f>
        <v>0</v>
      </c>
      <c r="S26" s="427">
        <f>'[2]2. Propagácia a marketing'!$S$5</f>
        <v>0</v>
      </c>
      <c r="T26" s="304">
        <f>SUM(U26:W26)</f>
        <v>600</v>
      </c>
      <c r="U26" s="302">
        <f>'[2]2. Propagácia a marketing'!$T$5</f>
        <v>600</v>
      </c>
      <c r="V26" s="302">
        <f>'[2]2. Propagácia a marketing'!$U$5</f>
        <v>0</v>
      </c>
      <c r="W26" s="303">
        <f>'[2]2. Propagácia a marketing'!$V$5</f>
        <v>0</v>
      </c>
      <c r="X26" s="304">
        <f>SUM(Y26:AA26)</f>
        <v>820</v>
      </c>
      <c r="Y26" s="302">
        <f>'[2]2. Propagácia a marketing'!$W$5</f>
        <v>820</v>
      </c>
      <c r="Z26" s="302">
        <f>'[2]2. Propagácia a marketing'!$X$5</f>
        <v>0</v>
      </c>
      <c r="AA26" s="323">
        <f>'[2]2. Propagácia a marketing'!$Y$5</f>
        <v>0</v>
      </c>
      <c r="AB26" s="304">
        <f>SUM(AC26:AE26)</f>
        <v>500</v>
      </c>
      <c r="AC26" s="302">
        <f>'[2]2. Propagácia a marketing'!$Z$5</f>
        <v>500</v>
      </c>
      <c r="AD26" s="302">
        <f>'[2]2. Propagácia a marketing'!$AA$5</f>
        <v>0</v>
      </c>
      <c r="AE26" s="303">
        <f>'[2]2. Propagácia a marketing'!$AB$5</f>
        <v>0</v>
      </c>
      <c r="AF26" s="304">
        <f>SUM(AG26:AI26)</f>
        <v>500</v>
      </c>
      <c r="AG26" s="302">
        <f>'[2]2. Propagácia a marketing'!$AC$5</f>
        <v>500</v>
      </c>
      <c r="AH26" s="302">
        <f>'[2]2. Propagácia a marketing'!$AD$5</f>
        <v>0</v>
      </c>
      <c r="AI26" s="303">
        <f>'[2]2. Propagácia a marketing'!$AE$5</f>
        <v>0</v>
      </c>
    </row>
    <row r="27" spans="1:35" ht="15.75" x14ac:dyDescent="0.25">
      <c r="A27" s="148"/>
      <c r="B27" s="327">
        <v>2</v>
      </c>
      <c r="C27" s="334" t="s">
        <v>173</v>
      </c>
      <c r="D27" s="304">
        <f t="shared" ref="D27:D33" si="14">SUM(E27:G27)</f>
        <v>5374.42</v>
      </c>
      <c r="E27" s="302">
        <f>'[1]2. Propagácia a marketing'!$H$7</f>
        <v>5374.42</v>
      </c>
      <c r="F27" s="302">
        <f>'[1]2. Propagácia a marketing'!$I$7</f>
        <v>0</v>
      </c>
      <c r="G27" s="323">
        <f>'[1]2. Propagácia a marketing'!$J$7</f>
        <v>0</v>
      </c>
      <c r="H27" s="304">
        <f t="shared" ref="H27:H32" si="15">SUM(I27:K27)</f>
        <v>5627.3499999999995</v>
      </c>
      <c r="I27" s="302">
        <f>'[2]2. Propagácia a marketing'!$K$7</f>
        <v>5627.3499999999995</v>
      </c>
      <c r="J27" s="302">
        <f>'[2]2. Propagácia a marketing'!$L$7</f>
        <v>0</v>
      </c>
      <c r="K27" s="303">
        <f>'[2]2. Propagácia a marketing'!$M$7</f>
        <v>0</v>
      </c>
      <c r="L27" s="455">
        <f t="shared" ref="L27:L33" si="16">SUM(M27:O27)</f>
        <v>9070</v>
      </c>
      <c r="M27" s="455">
        <f>'[2]2. Propagácia a marketing'!$N$7</f>
        <v>9070</v>
      </c>
      <c r="N27" s="455">
        <f>'[2]2. Propagácia a marketing'!$O$7</f>
        <v>0</v>
      </c>
      <c r="O27" s="427">
        <f>'[2]2. Propagácia a marketing'!$P$7</f>
        <v>0</v>
      </c>
      <c r="P27" s="449">
        <f t="shared" ref="P27:P33" si="17">SUM(Q27:S27)</f>
        <v>3177.4</v>
      </c>
      <c r="Q27" s="455">
        <f>'[2]2. Propagácia a marketing'!$Q$7</f>
        <v>3177.4</v>
      </c>
      <c r="R27" s="455">
        <f>'[2]2. Propagácia a marketing'!$R$7</f>
        <v>0</v>
      </c>
      <c r="S27" s="427">
        <f>'[2]2. Propagácia a marketing'!$S$7</f>
        <v>0</v>
      </c>
      <c r="T27" s="304">
        <f t="shared" ref="T27:T33" si="18">SUM(U27:W27)</f>
        <v>7000</v>
      </c>
      <c r="U27" s="302">
        <f>'[2]2. Propagácia a marketing'!$T$7</f>
        <v>7000</v>
      </c>
      <c r="V27" s="302">
        <f>'[2]2. Propagácia a marketing'!$U$7</f>
        <v>0</v>
      </c>
      <c r="W27" s="303">
        <f>'[2]2. Propagácia a marketing'!$V$7</f>
        <v>0</v>
      </c>
      <c r="X27" s="304">
        <f t="shared" ref="X27:X33" si="19">SUM(Y27:AA27)</f>
        <v>9200</v>
      </c>
      <c r="Y27" s="302">
        <f>'[2]2. Propagácia a marketing'!$W$7</f>
        <v>9200</v>
      </c>
      <c r="Z27" s="302">
        <f>'[2]2. Propagácia a marketing'!$X$7</f>
        <v>0</v>
      </c>
      <c r="AA27" s="323">
        <f>'[2]2. Propagácia a marketing'!$Y$7</f>
        <v>0</v>
      </c>
      <c r="AB27" s="304">
        <f t="shared" ref="AB27:AB33" si="20">SUM(AC27:AE27)</f>
        <v>8620</v>
      </c>
      <c r="AC27" s="302">
        <f>'[2]2. Propagácia a marketing'!$Z$7</f>
        <v>8620</v>
      </c>
      <c r="AD27" s="302">
        <f>'[2]2. Propagácia a marketing'!$AA$7</f>
        <v>0</v>
      </c>
      <c r="AE27" s="303">
        <f>'[2]2. Propagácia a marketing'!$AB$7</f>
        <v>0</v>
      </c>
      <c r="AF27" s="304">
        <f t="shared" ref="AF27:AF33" si="21">SUM(AG27:AI27)</f>
        <v>8620</v>
      </c>
      <c r="AG27" s="302">
        <f>'[2]2. Propagácia a marketing'!$AC$7</f>
        <v>8620</v>
      </c>
      <c r="AH27" s="302">
        <f>'[2]2. Propagácia a marketing'!$AD$7</f>
        <v>0</v>
      </c>
      <c r="AI27" s="303">
        <f>'[2]2. Propagácia a marketing'!$AE$7</f>
        <v>0</v>
      </c>
    </row>
    <row r="28" spans="1:35" ht="15.75" x14ac:dyDescent="0.25">
      <c r="A28" s="148"/>
      <c r="B28" s="327">
        <v>3</v>
      </c>
      <c r="C28" s="329" t="s">
        <v>174</v>
      </c>
      <c r="D28" s="304">
        <f t="shared" si="14"/>
        <v>28450.58</v>
      </c>
      <c r="E28" s="302">
        <f>'[1]2. Propagácia a marketing'!$H$12</f>
        <v>28450.58</v>
      </c>
      <c r="F28" s="302">
        <f>'[1]2. Propagácia a marketing'!$I$12</f>
        <v>0</v>
      </c>
      <c r="G28" s="323">
        <f>'[1]2. Propagácia a marketing'!$J$12</f>
        <v>0</v>
      </c>
      <c r="H28" s="304">
        <f t="shared" si="15"/>
        <v>23316.080000000002</v>
      </c>
      <c r="I28" s="302">
        <f>'[2]2. Propagácia a marketing'!$K$12</f>
        <v>23316.080000000002</v>
      </c>
      <c r="J28" s="302">
        <f>'[2]2. Propagácia a marketing'!$L$12</f>
        <v>0</v>
      </c>
      <c r="K28" s="303">
        <f>'[2]2. Propagácia a marketing'!$M$12</f>
        <v>0</v>
      </c>
      <c r="L28" s="455">
        <f t="shared" si="16"/>
        <v>19950</v>
      </c>
      <c r="M28" s="455">
        <f>'[2]2. Propagácia a marketing'!$N$12</f>
        <v>19950</v>
      </c>
      <c r="N28" s="455">
        <f>'[2]2. Propagácia a marketing'!$O$12</f>
        <v>0</v>
      </c>
      <c r="O28" s="427">
        <f>'[2]2. Propagácia a marketing'!$P$12</f>
        <v>0</v>
      </c>
      <c r="P28" s="449">
        <f t="shared" si="17"/>
        <v>16129.54</v>
      </c>
      <c r="Q28" s="455">
        <f>'[2]2. Propagácia a marketing'!$Q$12</f>
        <v>16129.54</v>
      </c>
      <c r="R28" s="455">
        <f>'[2]2. Propagácia a marketing'!$R$12</f>
        <v>0</v>
      </c>
      <c r="S28" s="427">
        <f>'[2]2. Propagácia a marketing'!$S$12</f>
        <v>0</v>
      </c>
      <c r="T28" s="304">
        <f t="shared" si="18"/>
        <v>19000</v>
      </c>
      <c r="U28" s="302">
        <f>'[2]2. Propagácia a marketing'!$T$12</f>
        <v>19000</v>
      </c>
      <c r="V28" s="302">
        <f>'[2]2. Propagácia a marketing'!$U$12</f>
        <v>0</v>
      </c>
      <c r="W28" s="303">
        <f>'[2]2. Propagácia a marketing'!$V$12</f>
        <v>0</v>
      </c>
      <c r="X28" s="304">
        <f t="shared" si="19"/>
        <v>14050</v>
      </c>
      <c r="Y28" s="302">
        <f>'[2]2. Propagácia a marketing'!$W$12</f>
        <v>14050</v>
      </c>
      <c r="Z28" s="302">
        <f>'[2]2. Propagácia a marketing'!$X$12</f>
        <v>0</v>
      </c>
      <c r="AA28" s="323">
        <f>'[2]2. Propagácia a marketing'!$Y$12</f>
        <v>0</v>
      </c>
      <c r="AB28" s="304">
        <f t="shared" si="20"/>
        <v>14050</v>
      </c>
      <c r="AC28" s="302">
        <f>'[2]2. Propagácia a marketing'!$Z$12</f>
        <v>14050</v>
      </c>
      <c r="AD28" s="302">
        <f>'[2]2. Propagácia a marketing'!$AA$12</f>
        <v>0</v>
      </c>
      <c r="AE28" s="303">
        <f>'[2]2. Propagácia a marketing'!$AB$12</f>
        <v>0</v>
      </c>
      <c r="AF28" s="304">
        <f t="shared" si="21"/>
        <v>14050</v>
      </c>
      <c r="AG28" s="302">
        <f>'[2]2. Propagácia a marketing'!$AC$12</f>
        <v>14050</v>
      </c>
      <c r="AH28" s="302">
        <f>'[2]2. Propagácia a marketing'!$AD$12</f>
        <v>0</v>
      </c>
      <c r="AI28" s="303">
        <f>'[2]2. Propagácia a marketing'!$AE$12</f>
        <v>0</v>
      </c>
    </row>
    <row r="29" spans="1:35" ht="15.75" x14ac:dyDescent="0.25">
      <c r="A29" s="148"/>
      <c r="B29" s="327">
        <v>4</v>
      </c>
      <c r="C29" s="329" t="s">
        <v>175</v>
      </c>
      <c r="D29" s="304">
        <f t="shared" si="14"/>
        <v>0</v>
      </c>
      <c r="E29" s="302">
        <f>'[1]2. Propagácia a marketing'!$H$20</f>
        <v>0</v>
      </c>
      <c r="F29" s="302">
        <f>'[1]2. Propagácia a marketing'!$I$20</f>
        <v>0</v>
      </c>
      <c r="G29" s="323">
        <f>'[1]2. Propagácia a marketing'!$J$20</f>
        <v>0</v>
      </c>
      <c r="H29" s="304">
        <f t="shared" si="15"/>
        <v>0</v>
      </c>
      <c r="I29" s="302">
        <f>'[2]2. Propagácia a marketing'!$K$20</f>
        <v>0</v>
      </c>
      <c r="J29" s="302">
        <f>'[2]2. Propagácia a marketing'!$L$20</f>
        <v>0</v>
      </c>
      <c r="K29" s="303">
        <f>'[2]2. Propagácia a marketing'!$M$20</f>
        <v>0</v>
      </c>
      <c r="L29" s="455">
        <f t="shared" si="16"/>
        <v>0</v>
      </c>
      <c r="M29" s="455">
        <f>'[2]2. Propagácia a marketing'!$N$20</f>
        <v>0</v>
      </c>
      <c r="N29" s="455">
        <f>'[2]2. Propagácia a marketing'!$O$20</f>
        <v>0</v>
      </c>
      <c r="O29" s="427">
        <f>'[2]2. Propagácia a marketing'!$P$20</f>
        <v>0</v>
      </c>
      <c r="P29" s="449">
        <f t="shared" si="17"/>
        <v>0</v>
      </c>
      <c r="Q29" s="455">
        <f>'[2]2. Propagácia a marketing'!$Q$20</f>
        <v>0</v>
      </c>
      <c r="R29" s="455">
        <f>'[2]2. Propagácia a marketing'!$R$20</f>
        <v>0</v>
      </c>
      <c r="S29" s="427">
        <f>'[2]2. Propagácia a marketing'!$S$20</f>
        <v>0</v>
      </c>
      <c r="T29" s="304">
        <f t="shared" si="18"/>
        <v>0</v>
      </c>
      <c r="U29" s="302">
        <f>'[2]2. Propagácia a marketing'!$T$20</f>
        <v>0</v>
      </c>
      <c r="V29" s="302">
        <f>'[2]2. Propagácia a marketing'!$U$20</f>
        <v>0</v>
      </c>
      <c r="W29" s="303">
        <f>'[2]2. Propagácia a marketing'!$V$20</f>
        <v>0</v>
      </c>
      <c r="X29" s="304">
        <f t="shared" si="19"/>
        <v>0</v>
      </c>
      <c r="Y29" s="302">
        <f>'[2]2. Propagácia a marketing'!$W$20</f>
        <v>0</v>
      </c>
      <c r="Z29" s="302">
        <f>'[2]2. Propagácia a marketing'!$X$20</f>
        <v>0</v>
      </c>
      <c r="AA29" s="323">
        <f>'[2]2. Propagácia a marketing'!$Y$20</f>
        <v>0</v>
      </c>
      <c r="AB29" s="304">
        <f t="shared" si="20"/>
        <v>0</v>
      </c>
      <c r="AC29" s="302">
        <f>'[2]2. Propagácia a marketing'!$Z$20</f>
        <v>0</v>
      </c>
      <c r="AD29" s="302">
        <f>'[2]2. Propagácia a marketing'!$AA$20</f>
        <v>0</v>
      </c>
      <c r="AE29" s="303">
        <f>'[2]2. Propagácia a marketing'!$AB$20</f>
        <v>0</v>
      </c>
      <c r="AF29" s="304">
        <f t="shared" si="21"/>
        <v>0</v>
      </c>
      <c r="AG29" s="302">
        <f>'[2]2. Propagácia a marketing'!$AC$20</f>
        <v>0</v>
      </c>
      <c r="AH29" s="302">
        <f>'[2]2. Propagácia a marketing'!$AD$20</f>
        <v>0</v>
      </c>
      <c r="AI29" s="303">
        <f>'[2]2. Propagácia a marketing'!$AE$20</f>
        <v>0</v>
      </c>
    </row>
    <row r="30" spans="1:35" ht="15.75" x14ac:dyDescent="0.25">
      <c r="A30" s="148"/>
      <c r="B30" s="327">
        <v>5</v>
      </c>
      <c r="C30" s="329" t="s">
        <v>176</v>
      </c>
      <c r="D30" s="304">
        <f t="shared" si="14"/>
        <v>0</v>
      </c>
      <c r="E30" s="302">
        <f>'[1]2. Propagácia a marketing'!$H$22</f>
        <v>0</v>
      </c>
      <c r="F30" s="302">
        <f>'[1]2. Propagácia a marketing'!$I$22</f>
        <v>0</v>
      </c>
      <c r="G30" s="323">
        <f>'[1]2. Propagácia a marketing'!$J$22</f>
        <v>0</v>
      </c>
      <c r="H30" s="304">
        <f t="shared" si="15"/>
        <v>0</v>
      </c>
      <c r="I30" s="302">
        <f>'[2]2. Propagácia a marketing'!$K$22</f>
        <v>0</v>
      </c>
      <c r="J30" s="302">
        <f>'[2]2. Propagácia a marketing'!$L$22</f>
        <v>0</v>
      </c>
      <c r="K30" s="303">
        <f>'[2]2. Propagácia a marketing'!$M$22</f>
        <v>0</v>
      </c>
      <c r="L30" s="455">
        <f t="shared" si="16"/>
        <v>0</v>
      </c>
      <c r="M30" s="455">
        <f>'[2]2. Propagácia a marketing'!$N$22</f>
        <v>0</v>
      </c>
      <c r="N30" s="455">
        <f>'[2]2. Propagácia a marketing'!$O$22</f>
        <v>0</v>
      </c>
      <c r="O30" s="427">
        <f>'[2]2. Propagácia a marketing'!$P$22</f>
        <v>0</v>
      </c>
      <c r="P30" s="449">
        <f t="shared" si="17"/>
        <v>0</v>
      </c>
      <c r="Q30" s="455">
        <f>'[2]2. Propagácia a marketing'!$Q$22</f>
        <v>0</v>
      </c>
      <c r="R30" s="455">
        <f>'[2]2. Propagácia a marketing'!$R$22</f>
        <v>0</v>
      </c>
      <c r="S30" s="427">
        <f>'[2]2. Propagácia a marketing'!$S$22</f>
        <v>0</v>
      </c>
      <c r="T30" s="304">
        <f t="shared" si="18"/>
        <v>0</v>
      </c>
      <c r="U30" s="302">
        <f>'[2]2. Propagácia a marketing'!$T$22</f>
        <v>0</v>
      </c>
      <c r="V30" s="302">
        <f>'[2]2. Propagácia a marketing'!$U$22</f>
        <v>0</v>
      </c>
      <c r="W30" s="303">
        <f>'[2]2. Propagácia a marketing'!$V$22</f>
        <v>0</v>
      </c>
      <c r="X30" s="304">
        <f t="shared" si="19"/>
        <v>0</v>
      </c>
      <c r="Y30" s="302">
        <f>'[2]2. Propagácia a marketing'!$W$22</f>
        <v>0</v>
      </c>
      <c r="Z30" s="302">
        <f>'[2]2. Propagácia a marketing'!$X$22</f>
        <v>0</v>
      </c>
      <c r="AA30" s="323">
        <f>'[2]2. Propagácia a marketing'!$Y$22</f>
        <v>0</v>
      </c>
      <c r="AB30" s="304">
        <f t="shared" si="20"/>
        <v>0</v>
      </c>
      <c r="AC30" s="302">
        <f>'[2]2. Propagácia a marketing'!$Z$22</f>
        <v>0</v>
      </c>
      <c r="AD30" s="302">
        <f>'[2]2. Propagácia a marketing'!$AA$22</f>
        <v>0</v>
      </c>
      <c r="AE30" s="303">
        <f>'[2]2. Propagácia a marketing'!$AB$22</f>
        <v>0</v>
      </c>
      <c r="AF30" s="304">
        <f t="shared" si="21"/>
        <v>0</v>
      </c>
      <c r="AG30" s="302">
        <f>'[2]2. Propagácia a marketing'!$AC$22</f>
        <v>0</v>
      </c>
      <c r="AH30" s="302">
        <f>'[2]2. Propagácia a marketing'!$AD$22</f>
        <v>0</v>
      </c>
      <c r="AI30" s="303">
        <f>'[2]2. Propagácia a marketing'!$AE$22</f>
        <v>0</v>
      </c>
    </row>
    <row r="31" spans="1:35" ht="15.75" x14ac:dyDescent="0.25">
      <c r="A31" s="148"/>
      <c r="B31" s="327">
        <v>6</v>
      </c>
      <c r="C31" s="329" t="s">
        <v>177</v>
      </c>
      <c r="D31" s="304">
        <f t="shared" si="14"/>
        <v>0</v>
      </c>
      <c r="E31" s="302">
        <f>'[1]2. Propagácia a marketing'!$H$25</f>
        <v>0</v>
      </c>
      <c r="F31" s="302">
        <f>'[1]2. Propagácia a marketing'!$I$25</f>
        <v>0</v>
      </c>
      <c r="G31" s="323">
        <f>'[1]2. Propagácia a marketing'!$J$25</f>
        <v>0</v>
      </c>
      <c r="H31" s="304">
        <f t="shared" si="15"/>
        <v>0</v>
      </c>
      <c r="I31" s="302">
        <f>'[2]2. Propagácia a marketing'!$K$25</f>
        <v>0</v>
      </c>
      <c r="J31" s="302">
        <f>'[2]2. Propagácia a marketing'!$L$25</f>
        <v>0</v>
      </c>
      <c r="K31" s="303">
        <f>'[2]2. Propagácia a marketing'!$M$25</f>
        <v>0</v>
      </c>
      <c r="L31" s="455">
        <f t="shared" si="16"/>
        <v>0</v>
      </c>
      <c r="M31" s="455">
        <f>'[2]2. Propagácia a marketing'!$N$25</f>
        <v>0</v>
      </c>
      <c r="N31" s="455">
        <f>'[2]2. Propagácia a marketing'!$O$25</f>
        <v>0</v>
      </c>
      <c r="O31" s="427">
        <f>'[2]2. Propagácia a marketing'!$P$25</f>
        <v>0</v>
      </c>
      <c r="P31" s="449">
        <f t="shared" si="17"/>
        <v>0</v>
      </c>
      <c r="Q31" s="455">
        <f>'[2]2. Propagácia a marketing'!$Q$25</f>
        <v>0</v>
      </c>
      <c r="R31" s="455">
        <f>'[2]2. Propagácia a marketing'!$R$25</f>
        <v>0</v>
      </c>
      <c r="S31" s="427">
        <f>'[2]2. Propagácia a marketing'!$S$25</f>
        <v>0</v>
      </c>
      <c r="T31" s="304">
        <f t="shared" si="18"/>
        <v>0</v>
      </c>
      <c r="U31" s="302">
        <f>'[2]2. Propagácia a marketing'!$T$25</f>
        <v>0</v>
      </c>
      <c r="V31" s="302">
        <f>'[2]2. Propagácia a marketing'!$U$25</f>
        <v>0</v>
      </c>
      <c r="W31" s="303">
        <f>'[2]2. Propagácia a marketing'!$V$25</f>
        <v>0</v>
      </c>
      <c r="X31" s="304">
        <f t="shared" si="19"/>
        <v>0</v>
      </c>
      <c r="Y31" s="302">
        <f>'[2]2. Propagácia a marketing'!$W$25</f>
        <v>0</v>
      </c>
      <c r="Z31" s="302">
        <f>'[2]2. Propagácia a marketing'!$X$25</f>
        <v>0</v>
      </c>
      <c r="AA31" s="323">
        <f>'[2]2. Propagácia a marketing'!$Y$25</f>
        <v>0</v>
      </c>
      <c r="AB31" s="304">
        <f t="shared" si="20"/>
        <v>0</v>
      </c>
      <c r="AC31" s="302">
        <f>'[2]2. Propagácia a marketing'!$Z$25</f>
        <v>0</v>
      </c>
      <c r="AD31" s="302">
        <f>'[2]2. Propagácia a marketing'!$AA$25</f>
        <v>0</v>
      </c>
      <c r="AE31" s="303">
        <f>'[2]2. Propagácia a marketing'!$AB$25</f>
        <v>0</v>
      </c>
      <c r="AF31" s="304">
        <f t="shared" si="21"/>
        <v>0</v>
      </c>
      <c r="AG31" s="302">
        <f>'[2]2. Propagácia a marketing'!$AC$25</f>
        <v>0</v>
      </c>
      <c r="AH31" s="302">
        <f>'[2]2. Propagácia a marketing'!$AD$25</f>
        <v>0</v>
      </c>
      <c r="AI31" s="303">
        <f>'[2]2. Propagácia a marketing'!$AE$25</f>
        <v>0</v>
      </c>
    </row>
    <row r="32" spans="1:35" ht="15.75" x14ac:dyDescent="0.25">
      <c r="A32" s="148"/>
      <c r="B32" s="327">
        <v>7</v>
      </c>
      <c r="C32" s="329" t="s">
        <v>178</v>
      </c>
      <c r="D32" s="304">
        <f t="shared" si="14"/>
        <v>0</v>
      </c>
      <c r="E32" s="302">
        <f>'[1]2. Propagácia a marketing'!$H$27</f>
        <v>0</v>
      </c>
      <c r="F32" s="302">
        <f>'[1]2. Propagácia a marketing'!$I$27</f>
        <v>0</v>
      </c>
      <c r="G32" s="323">
        <f>'[1]2. Propagácia a marketing'!$J$27</f>
        <v>0</v>
      </c>
      <c r="H32" s="304">
        <f t="shared" si="15"/>
        <v>0</v>
      </c>
      <c r="I32" s="302">
        <f>'[2]2. Propagácia a marketing'!$K$27</f>
        <v>0</v>
      </c>
      <c r="J32" s="302">
        <f>'[2]2. Propagácia a marketing'!$L$27</f>
        <v>0</v>
      </c>
      <c r="K32" s="303">
        <f>'[2]2. Propagácia a marketing'!$M$27</f>
        <v>0</v>
      </c>
      <c r="L32" s="455">
        <f t="shared" si="16"/>
        <v>3000</v>
      </c>
      <c r="M32" s="455">
        <f>'[2]2. Propagácia a marketing'!$N$27</f>
        <v>3000</v>
      </c>
      <c r="N32" s="455">
        <f>'[2]2. Propagácia a marketing'!$O$27</f>
        <v>0</v>
      </c>
      <c r="O32" s="427">
        <f>'[2]2. Propagácia a marketing'!$P$27</f>
        <v>0</v>
      </c>
      <c r="P32" s="449">
        <f t="shared" si="17"/>
        <v>0</v>
      </c>
      <c r="Q32" s="455">
        <f>'[2]2. Propagácia a marketing'!$Q$27</f>
        <v>0</v>
      </c>
      <c r="R32" s="455">
        <f>'[2]2. Propagácia a marketing'!$R$27</f>
        <v>0</v>
      </c>
      <c r="S32" s="427">
        <f>'[2]2. Propagácia a marketing'!$S$27</f>
        <v>0</v>
      </c>
      <c r="T32" s="304">
        <f t="shared" si="18"/>
        <v>0</v>
      </c>
      <c r="U32" s="302">
        <f>'[2]2. Propagácia a marketing'!$T$27</f>
        <v>0</v>
      </c>
      <c r="V32" s="302">
        <f>'[2]2. Propagácia a marketing'!$U$27</f>
        <v>0</v>
      </c>
      <c r="W32" s="303">
        <f>'[2]2. Propagácia a marketing'!$V$27</f>
        <v>0</v>
      </c>
      <c r="X32" s="304">
        <f t="shared" si="19"/>
        <v>3000</v>
      </c>
      <c r="Y32" s="302">
        <f>'[2]2. Propagácia a marketing'!$W$27</f>
        <v>3000</v>
      </c>
      <c r="Z32" s="302">
        <f>'[2]2. Propagácia a marketing'!$X$27</f>
        <v>0</v>
      </c>
      <c r="AA32" s="323">
        <f>'[2]2. Propagácia a marketing'!$Y$27</f>
        <v>0</v>
      </c>
      <c r="AB32" s="304">
        <f t="shared" si="20"/>
        <v>2000</v>
      </c>
      <c r="AC32" s="302">
        <f>'[2]2. Propagácia a marketing'!$Z$27</f>
        <v>2000</v>
      </c>
      <c r="AD32" s="302">
        <f>'[2]2. Propagácia a marketing'!$AA$27</f>
        <v>0</v>
      </c>
      <c r="AE32" s="303">
        <f>'[2]2. Propagácia a marketing'!$AB$27</f>
        <v>0</v>
      </c>
      <c r="AF32" s="304">
        <f t="shared" si="21"/>
        <v>2000</v>
      </c>
      <c r="AG32" s="302">
        <f>'[2]2. Propagácia a marketing'!$AC$27</f>
        <v>2000</v>
      </c>
      <c r="AH32" s="302">
        <f>'[2]2. Propagácia a marketing'!$AD$27</f>
        <v>0</v>
      </c>
      <c r="AI32" s="303">
        <f>'[2]2. Propagácia a marketing'!$AE$27</f>
        <v>0</v>
      </c>
    </row>
    <row r="33" spans="1:35" ht="15.75" outlineLevel="1" x14ac:dyDescent="0.25">
      <c r="A33" s="148"/>
      <c r="B33" s="327">
        <v>8</v>
      </c>
      <c r="C33" s="329" t="s">
        <v>443</v>
      </c>
      <c r="D33" s="304">
        <f t="shared" si="14"/>
        <v>3000</v>
      </c>
      <c r="E33" s="302">
        <f>'[1]2. Propagácia a marketing'!$H$29</f>
        <v>3000</v>
      </c>
      <c r="F33" s="302">
        <f>'[1]2. Propagácia a marketing'!$I$29</f>
        <v>0</v>
      </c>
      <c r="G33" s="323">
        <f>'[1]2. Propagácia a marketing'!$J$29</f>
        <v>0</v>
      </c>
      <c r="H33" s="304">
        <f>SUM(I33:K33)</f>
        <v>3000</v>
      </c>
      <c r="I33" s="302">
        <f>'[2]2. Propagácia a marketing'!$K$29</f>
        <v>3000</v>
      </c>
      <c r="J33" s="302">
        <f>'[2]2. Propagácia a marketing'!$L$29</f>
        <v>0</v>
      </c>
      <c r="K33" s="303">
        <f>'[2]2. Propagácia a marketing'!$M$29</f>
        <v>0</v>
      </c>
      <c r="L33" s="455">
        <f t="shared" si="16"/>
        <v>3000</v>
      </c>
      <c r="M33" s="455">
        <f>'[2]2. Propagácia a marketing'!$N$29</f>
        <v>3000</v>
      </c>
      <c r="N33" s="455">
        <f>'[2]2. Propagácia a marketing'!$O$29</f>
        <v>0</v>
      </c>
      <c r="O33" s="427">
        <f>'[2]2. Propagácia a marketing'!$P$29</f>
        <v>0</v>
      </c>
      <c r="P33" s="449">
        <f t="shared" si="17"/>
        <v>3000</v>
      </c>
      <c r="Q33" s="455">
        <f>'[2]2. Propagácia a marketing'!$Q$29</f>
        <v>3000</v>
      </c>
      <c r="R33" s="455">
        <f>'[2]2. Propagácia a marketing'!$R$29</f>
        <v>0</v>
      </c>
      <c r="S33" s="427">
        <f>'[2]2. Propagácia a marketing'!$S$29</f>
        <v>0</v>
      </c>
      <c r="T33" s="304">
        <f t="shared" si="18"/>
        <v>3000</v>
      </c>
      <c r="U33" s="302">
        <f>'[2]2. Propagácia a marketing'!$T$29</f>
        <v>3000</v>
      </c>
      <c r="V33" s="302">
        <f>'[2]2. Propagácia a marketing'!$U$29</f>
        <v>0</v>
      </c>
      <c r="W33" s="303">
        <f>'[2]2. Propagácia a marketing'!$V$29</f>
        <v>0</v>
      </c>
      <c r="X33" s="304">
        <f t="shared" si="19"/>
        <v>5000</v>
      </c>
      <c r="Y33" s="302">
        <f>'[2]2. Propagácia a marketing'!$W$29</f>
        <v>5000</v>
      </c>
      <c r="Z33" s="302">
        <f>'[2]2. Propagácia a marketing'!$X$29</f>
        <v>0</v>
      </c>
      <c r="AA33" s="323">
        <f>'[2]2. Propagácia a marketing'!$Y$29</f>
        <v>0</v>
      </c>
      <c r="AB33" s="304">
        <f t="shared" si="20"/>
        <v>5000</v>
      </c>
      <c r="AC33" s="302">
        <f>'[2]2. Propagácia a marketing'!$Z$29</f>
        <v>5000</v>
      </c>
      <c r="AD33" s="302">
        <f>'[2]2. Propagácia a marketing'!$AA$29</f>
        <v>0</v>
      </c>
      <c r="AE33" s="303">
        <f>'[2]2. Propagácia a marketing'!$AB$29</f>
        <v>0</v>
      </c>
      <c r="AF33" s="304">
        <f t="shared" si="21"/>
        <v>5000</v>
      </c>
      <c r="AG33" s="302">
        <f>'[2]2. Propagácia a marketing'!$AC$29</f>
        <v>5000</v>
      </c>
      <c r="AH33" s="302">
        <f>'[2]2. Propagácia a marketing'!$AD$29</f>
        <v>0</v>
      </c>
      <c r="AI33" s="303">
        <f>'[2]2. Propagácia a marketing'!$AE$29</f>
        <v>0</v>
      </c>
    </row>
    <row r="34" spans="1:35" ht="15.75" x14ac:dyDescent="0.25">
      <c r="A34" s="155"/>
      <c r="B34" s="327" t="s">
        <v>180</v>
      </c>
      <c r="C34" s="329" t="s">
        <v>181</v>
      </c>
      <c r="D34" s="304">
        <f t="shared" ref="D34:AI34" si="22">SUM(D35:D36)</f>
        <v>19254.059999999998</v>
      </c>
      <c r="E34" s="302">
        <f t="shared" si="22"/>
        <v>19254.059999999998</v>
      </c>
      <c r="F34" s="302">
        <f t="shared" si="22"/>
        <v>0</v>
      </c>
      <c r="G34" s="323">
        <f t="shared" si="22"/>
        <v>0</v>
      </c>
      <c r="H34" s="304">
        <f t="shared" si="22"/>
        <v>9447.57</v>
      </c>
      <c r="I34" s="302">
        <f t="shared" si="22"/>
        <v>9447.57</v>
      </c>
      <c r="J34" s="302">
        <f t="shared" si="22"/>
        <v>0</v>
      </c>
      <c r="K34" s="303">
        <f t="shared" si="22"/>
        <v>0</v>
      </c>
      <c r="L34" s="455">
        <f t="shared" si="22"/>
        <v>15400</v>
      </c>
      <c r="M34" s="455">
        <f t="shared" si="22"/>
        <v>15400</v>
      </c>
      <c r="N34" s="455">
        <f t="shared" si="22"/>
        <v>0</v>
      </c>
      <c r="O34" s="427">
        <f t="shared" si="22"/>
        <v>0</v>
      </c>
      <c r="P34" s="306">
        <f t="shared" si="22"/>
        <v>7858.9499999999989</v>
      </c>
      <c r="Q34" s="301">
        <f t="shared" si="22"/>
        <v>7858.9499999999989</v>
      </c>
      <c r="R34" s="301">
        <f t="shared" si="22"/>
        <v>0</v>
      </c>
      <c r="S34" s="307">
        <f t="shared" si="22"/>
        <v>0</v>
      </c>
      <c r="T34" s="304">
        <f t="shared" si="22"/>
        <v>8900</v>
      </c>
      <c r="U34" s="302">
        <f t="shared" si="22"/>
        <v>8900</v>
      </c>
      <c r="V34" s="302">
        <f t="shared" si="22"/>
        <v>0</v>
      </c>
      <c r="W34" s="303">
        <f t="shared" si="22"/>
        <v>0</v>
      </c>
      <c r="X34" s="304">
        <f t="shared" si="22"/>
        <v>14600</v>
      </c>
      <c r="Y34" s="302">
        <f t="shared" si="22"/>
        <v>14600</v>
      </c>
      <c r="Z34" s="302">
        <f t="shared" si="22"/>
        <v>0</v>
      </c>
      <c r="AA34" s="323">
        <f t="shared" si="22"/>
        <v>0</v>
      </c>
      <c r="AB34" s="304">
        <f t="shared" si="22"/>
        <v>14600</v>
      </c>
      <c r="AC34" s="302">
        <f t="shared" si="22"/>
        <v>14600</v>
      </c>
      <c r="AD34" s="302">
        <f t="shared" si="22"/>
        <v>0</v>
      </c>
      <c r="AE34" s="303">
        <f t="shared" si="22"/>
        <v>0</v>
      </c>
      <c r="AF34" s="304">
        <f t="shared" si="22"/>
        <v>14600</v>
      </c>
      <c r="AG34" s="302">
        <f t="shared" si="22"/>
        <v>14600</v>
      </c>
      <c r="AH34" s="302">
        <f t="shared" si="22"/>
        <v>0</v>
      </c>
      <c r="AI34" s="303">
        <f t="shared" si="22"/>
        <v>0</v>
      </c>
    </row>
    <row r="35" spans="1:35" ht="15.75" x14ac:dyDescent="0.25">
      <c r="A35" s="155"/>
      <c r="B35" s="327">
        <v>1</v>
      </c>
      <c r="C35" s="329" t="s">
        <v>182</v>
      </c>
      <c r="D35" s="304">
        <f>SUM(E35:G35)</f>
        <v>10277.939999999999</v>
      </c>
      <c r="E35" s="302">
        <f>'[1]2. Propagácia a marketing'!$H$32</f>
        <v>10277.939999999999</v>
      </c>
      <c r="F35" s="302">
        <f>'[1]2. Propagácia a marketing'!$I$32</f>
        <v>0</v>
      </c>
      <c r="G35" s="323">
        <f>'[1]2. Propagácia a marketing'!$J$32</f>
        <v>0</v>
      </c>
      <c r="H35" s="304">
        <f>SUM(I35:K35)</f>
        <v>8039.57</v>
      </c>
      <c r="I35" s="302">
        <f>'[2]2. Propagácia a marketing'!$K$32</f>
        <v>8039.57</v>
      </c>
      <c r="J35" s="302">
        <f>'[2]2. Propagácia a marketing'!$L$32</f>
        <v>0</v>
      </c>
      <c r="K35" s="303">
        <f>'[2]2. Propagácia a marketing'!$M$32</f>
        <v>0</v>
      </c>
      <c r="L35" s="455">
        <f>SUM(M35:O35)</f>
        <v>10800</v>
      </c>
      <c r="M35" s="455">
        <f>'[2]2. Propagácia a marketing'!$N$32</f>
        <v>10800</v>
      </c>
      <c r="N35" s="455">
        <f>'[2]2. Propagácia a marketing'!$O$32</f>
        <v>0</v>
      </c>
      <c r="O35" s="427">
        <f>'[2]2. Propagácia a marketing'!$P$32</f>
        <v>0</v>
      </c>
      <c r="P35" s="449">
        <f>SUM(Q35:S35)</f>
        <v>6858.9499999999989</v>
      </c>
      <c r="Q35" s="455">
        <f>'[2]2. Propagácia a marketing'!$Q$32</f>
        <v>6858.9499999999989</v>
      </c>
      <c r="R35" s="455">
        <f>'[2]2. Propagácia a marketing'!$R$32</f>
        <v>0</v>
      </c>
      <c r="S35" s="427">
        <f>'[2]2. Propagácia a marketing'!$S$32</f>
        <v>0</v>
      </c>
      <c r="T35" s="304">
        <f>SUM(U35:W35)</f>
        <v>6900</v>
      </c>
      <c r="U35" s="302">
        <f>'[2]2. Propagácia a marketing'!$T$32</f>
        <v>6900</v>
      </c>
      <c r="V35" s="302">
        <f>'[2]2. Propagácia a marketing'!$U$32</f>
        <v>0</v>
      </c>
      <c r="W35" s="303">
        <f>'[2]2. Propagácia a marketing'!$V$32</f>
        <v>0</v>
      </c>
      <c r="X35" s="304">
        <f>SUM(Y35:AA35)</f>
        <v>12800</v>
      </c>
      <c r="Y35" s="302">
        <f>'[2]2. Propagácia a marketing'!$W$32</f>
        <v>12800</v>
      </c>
      <c r="Z35" s="302">
        <f>'[2]2. Propagácia a marketing'!$X$32</f>
        <v>0</v>
      </c>
      <c r="AA35" s="323">
        <f>'[2]2. Propagácia a marketing'!$Y$32</f>
        <v>0</v>
      </c>
      <c r="AB35" s="304">
        <f>SUM(AC35:AE35)</f>
        <v>12800</v>
      </c>
      <c r="AC35" s="302">
        <f>'[2]2. Propagácia a marketing'!$Z$32</f>
        <v>12800</v>
      </c>
      <c r="AD35" s="302">
        <f>'[2]2. Propagácia a marketing'!$AA$32</f>
        <v>0</v>
      </c>
      <c r="AE35" s="303">
        <f>'[2]2. Propagácia a marketing'!$AB$32</f>
        <v>0</v>
      </c>
      <c r="AF35" s="304">
        <f>SUM(AG35:AI35)</f>
        <v>12800</v>
      </c>
      <c r="AG35" s="302">
        <f>'[2]2. Propagácia a marketing'!$AC$32</f>
        <v>12800</v>
      </c>
      <c r="AH35" s="302">
        <f>'[2]2. Propagácia a marketing'!$AD$32</f>
        <v>0</v>
      </c>
      <c r="AI35" s="303">
        <f>'[2]2. Propagácia a marketing'!$AE$32</f>
        <v>0</v>
      </c>
    </row>
    <row r="36" spans="1:35" ht="15.75" x14ac:dyDescent="0.25">
      <c r="A36" s="155"/>
      <c r="B36" s="327">
        <v>2</v>
      </c>
      <c r="C36" s="329" t="s">
        <v>183</v>
      </c>
      <c r="D36" s="304">
        <f>SUM(E36:G36)</f>
        <v>8976.119999999999</v>
      </c>
      <c r="E36" s="302">
        <f>'[1]2. Propagácia a marketing'!$H$46</f>
        <v>8976.119999999999</v>
      </c>
      <c r="F36" s="302">
        <f>'[1]2. Propagácia a marketing'!$I$46</f>
        <v>0</v>
      </c>
      <c r="G36" s="323">
        <f>'[1]2. Propagácia a marketing'!$J$46</f>
        <v>0</v>
      </c>
      <c r="H36" s="304">
        <f>SUM(I36:K36)</f>
        <v>1408</v>
      </c>
      <c r="I36" s="302">
        <f>'[2]2. Propagácia a marketing'!$K$46</f>
        <v>1408</v>
      </c>
      <c r="J36" s="302">
        <f>'[2]2. Propagácia a marketing'!$L$46</f>
        <v>0</v>
      </c>
      <c r="K36" s="303">
        <f>'[2]2. Propagácia a marketing'!$M$46</f>
        <v>0</v>
      </c>
      <c r="L36" s="455">
        <f>SUM(M36:O36)</f>
        <v>4600</v>
      </c>
      <c r="M36" s="455">
        <f>'[2]2. Propagácia a marketing'!$N$46</f>
        <v>4600</v>
      </c>
      <c r="N36" s="455">
        <f>'[2]2. Propagácia a marketing'!$O$46</f>
        <v>0</v>
      </c>
      <c r="O36" s="427">
        <f>'[2]2. Propagácia a marketing'!$P$46</f>
        <v>0</v>
      </c>
      <c r="P36" s="449">
        <f>SUM(Q36:S36)</f>
        <v>1000</v>
      </c>
      <c r="Q36" s="455">
        <f>'[2]2. Propagácia a marketing'!$Q$46</f>
        <v>1000</v>
      </c>
      <c r="R36" s="455">
        <f>'[2]2. Propagácia a marketing'!$R$46</f>
        <v>0</v>
      </c>
      <c r="S36" s="427">
        <f>'[2]2. Propagácia a marketing'!$S$46</f>
        <v>0</v>
      </c>
      <c r="T36" s="304">
        <f>SUM(U36:W36)</f>
        <v>2000</v>
      </c>
      <c r="U36" s="302">
        <f>'[2]2. Propagácia a marketing'!$T$46</f>
        <v>2000</v>
      </c>
      <c r="V36" s="302">
        <f>'[2]2. Propagácia a marketing'!$U$46</f>
        <v>0</v>
      </c>
      <c r="W36" s="303">
        <f>'[2]2. Propagácia a marketing'!$V$46</f>
        <v>0</v>
      </c>
      <c r="X36" s="304">
        <f>SUM(Y36:AA36)</f>
        <v>1800</v>
      </c>
      <c r="Y36" s="302">
        <f>'[2]2. Propagácia a marketing'!$W$46</f>
        <v>1800</v>
      </c>
      <c r="Z36" s="302">
        <f>'[2]2. Propagácia a marketing'!$X$46</f>
        <v>0</v>
      </c>
      <c r="AA36" s="323">
        <f>'[2]2. Propagácia a marketing'!$Y$46</f>
        <v>0</v>
      </c>
      <c r="AB36" s="304">
        <f>SUM(AC36:AE36)</f>
        <v>1800</v>
      </c>
      <c r="AC36" s="302">
        <f>'[2]2. Propagácia a marketing'!$Z$46</f>
        <v>1800</v>
      </c>
      <c r="AD36" s="302">
        <f>'[2]2. Propagácia a marketing'!$AA$46</f>
        <v>0</v>
      </c>
      <c r="AE36" s="303">
        <f>'[2]2. Propagácia a marketing'!$AB$46</f>
        <v>0</v>
      </c>
      <c r="AF36" s="304">
        <f>SUM(AG36:AI36)</f>
        <v>1800</v>
      </c>
      <c r="AG36" s="302">
        <f>'[2]2. Propagácia a marketing'!$AC$46</f>
        <v>1800</v>
      </c>
      <c r="AH36" s="302">
        <f>'[2]2. Propagácia a marketing'!$AD$46</f>
        <v>0</v>
      </c>
      <c r="AI36" s="303">
        <f>'[2]2. Propagácia a marketing'!$AE$46</f>
        <v>0</v>
      </c>
    </row>
    <row r="37" spans="1:35" ht="16.5" thickBot="1" x14ac:dyDescent="0.3">
      <c r="A37" s="158"/>
      <c r="B37" s="330" t="s">
        <v>184</v>
      </c>
      <c r="C37" s="331" t="s">
        <v>185</v>
      </c>
      <c r="D37" s="321">
        <f>SUM(E37:G37)</f>
        <v>3997.79</v>
      </c>
      <c r="E37" s="322">
        <f>'[1]2. Propagácia a marketing'!$H$51</f>
        <v>3997.79</v>
      </c>
      <c r="F37" s="322">
        <f>'[1]2. Propagácia a marketing'!$I$51</f>
        <v>0</v>
      </c>
      <c r="G37" s="462">
        <f>'[1]2. Propagácia a marketing'!$J$51</f>
        <v>0</v>
      </c>
      <c r="H37" s="315">
        <f>SUM(I37:K37)</f>
        <v>14113.509999999998</v>
      </c>
      <c r="I37" s="316">
        <f>'[2]2. Propagácia a marketing'!$K$51</f>
        <v>14113.509999999998</v>
      </c>
      <c r="J37" s="316">
        <f>'[2]2. Propagácia a marketing'!$L$51</f>
        <v>0</v>
      </c>
      <c r="K37" s="317">
        <f>'[2]2. Propagácia a marketing'!$M$51</f>
        <v>0</v>
      </c>
      <c r="L37" s="456">
        <f>SUM(M37:O37)</f>
        <v>11900</v>
      </c>
      <c r="M37" s="456">
        <f>'[2]2. Propagácia a marketing'!$N$51</f>
        <v>11900</v>
      </c>
      <c r="N37" s="456">
        <f>'[2]2. Propagácia a marketing'!$O$51</f>
        <v>0</v>
      </c>
      <c r="O37" s="438">
        <f>'[2]2. Propagácia a marketing'!$P$51</f>
        <v>0</v>
      </c>
      <c r="P37" s="450">
        <f>SUM(Q37:S37)</f>
        <v>4243.1000000000004</v>
      </c>
      <c r="Q37" s="456">
        <f>'[2]2. Propagácia a marketing'!$Q$51</f>
        <v>4243.1000000000004</v>
      </c>
      <c r="R37" s="456">
        <f>'[2]2. Propagácia a marketing'!$R$51</f>
        <v>0</v>
      </c>
      <c r="S37" s="438">
        <f>'[2]2. Propagácia a marketing'!$S$51</f>
        <v>0</v>
      </c>
      <c r="T37" s="321">
        <f>SUM(U37:W37)</f>
        <v>11000</v>
      </c>
      <c r="U37" s="322">
        <f>'[2]2. Propagácia a marketing'!$T$51</f>
        <v>11000</v>
      </c>
      <c r="V37" s="322">
        <f>'[2]2. Propagácia a marketing'!$U$51</f>
        <v>0</v>
      </c>
      <c r="W37" s="361">
        <f>'[2]2. Propagácia a marketing'!$V$51</f>
        <v>0</v>
      </c>
      <c r="X37" s="321">
        <f>SUM(Y37:AA37)</f>
        <v>10900</v>
      </c>
      <c r="Y37" s="322">
        <f>'[2]2. Propagácia a marketing'!$W$51</f>
        <v>10900</v>
      </c>
      <c r="Z37" s="322">
        <f>'[2]2. Propagácia a marketing'!$X$51</f>
        <v>0</v>
      </c>
      <c r="AA37" s="462">
        <f>'[2]2. Propagácia a marketing'!$Y$51</f>
        <v>0</v>
      </c>
      <c r="AB37" s="321">
        <f>SUM(AC37:AE37)</f>
        <v>10900</v>
      </c>
      <c r="AC37" s="322">
        <f>'[2]2. Propagácia a marketing'!$Z$51</f>
        <v>10900</v>
      </c>
      <c r="AD37" s="322">
        <f>'[2]2. Propagácia a marketing'!$AA$51</f>
        <v>0</v>
      </c>
      <c r="AE37" s="361">
        <f>'[2]2. Propagácia a marketing'!$AB$51</f>
        <v>0</v>
      </c>
      <c r="AF37" s="321">
        <f>SUM(AG37:AI37)</f>
        <v>10900</v>
      </c>
      <c r="AG37" s="322">
        <f>'[2]2. Propagácia a marketing'!$AC$51</f>
        <v>10900</v>
      </c>
      <c r="AH37" s="322">
        <f>'[2]2. Propagácia a marketing'!$AD$51</f>
        <v>0</v>
      </c>
      <c r="AI37" s="361">
        <f>'[2]2. Propagácia a marketing'!$AE$51</f>
        <v>0</v>
      </c>
    </row>
    <row r="38" spans="1:35" s="157" customFormat="1" ht="15.75" x14ac:dyDescent="0.25">
      <c r="A38" s="156"/>
      <c r="B38" s="332" t="s">
        <v>186</v>
      </c>
      <c r="C38" s="654"/>
      <c r="D38" s="318">
        <f t="shared" ref="D38:AI38" si="23">D39+D40+D41+D46+D47</f>
        <v>266656.76000000007</v>
      </c>
      <c r="E38" s="319">
        <f t="shared" si="23"/>
        <v>239279.84000000005</v>
      </c>
      <c r="F38" s="319">
        <f t="shared" si="23"/>
        <v>27376.92</v>
      </c>
      <c r="G38" s="415">
        <f t="shared" si="23"/>
        <v>0</v>
      </c>
      <c r="H38" s="655">
        <f t="shared" si="23"/>
        <v>2356174.7400000002</v>
      </c>
      <c r="I38" s="415">
        <f t="shared" si="23"/>
        <v>234508.78000000003</v>
      </c>
      <c r="J38" s="415">
        <f t="shared" si="23"/>
        <v>2121665.96</v>
      </c>
      <c r="K38" s="320">
        <f t="shared" si="23"/>
        <v>0</v>
      </c>
      <c r="L38" s="454">
        <f t="shared" si="23"/>
        <v>534339</v>
      </c>
      <c r="M38" s="454">
        <f t="shared" si="23"/>
        <v>322839</v>
      </c>
      <c r="N38" s="454">
        <f t="shared" si="23"/>
        <v>211500</v>
      </c>
      <c r="O38" s="437">
        <f t="shared" si="23"/>
        <v>0</v>
      </c>
      <c r="P38" s="305">
        <f t="shared" si="23"/>
        <v>412337.43</v>
      </c>
      <c r="Q38" s="426">
        <f t="shared" si="23"/>
        <v>202269.97</v>
      </c>
      <c r="R38" s="426">
        <f t="shared" si="23"/>
        <v>210067.46</v>
      </c>
      <c r="S38" s="360">
        <f t="shared" si="23"/>
        <v>0</v>
      </c>
      <c r="T38" s="318">
        <f t="shared" si="23"/>
        <v>497442</v>
      </c>
      <c r="U38" s="319">
        <f t="shared" si="23"/>
        <v>287350</v>
      </c>
      <c r="V38" s="319">
        <f t="shared" si="23"/>
        <v>210092</v>
      </c>
      <c r="W38" s="320">
        <f t="shared" si="23"/>
        <v>0</v>
      </c>
      <c r="X38" s="318">
        <f t="shared" si="23"/>
        <v>472160</v>
      </c>
      <c r="Y38" s="319">
        <f t="shared" si="23"/>
        <v>472160</v>
      </c>
      <c r="Z38" s="319">
        <f t="shared" si="23"/>
        <v>0</v>
      </c>
      <c r="AA38" s="415">
        <f t="shared" si="23"/>
        <v>0</v>
      </c>
      <c r="AB38" s="318">
        <f t="shared" si="23"/>
        <v>399440</v>
      </c>
      <c r="AC38" s="319">
        <f t="shared" si="23"/>
        <v>399440</v>
      </c>
      <c r="AD38" s="319">
        <f t="shared" si="23"/>
        <v>0</v>
      </c>
      <c r="AE38" s="320">
        <f t="shared" si="23"/>
        <v>0</v>
      </c>
      <c r="AF38" s="318">
        <f t="shared" si="23"/>
        <v>415800</v>
      </c>
      <c r="AG38" s="319">
        <f t="shared" si="23"/>
        <v>415800</v>
      </c>
      <c r="AH38" s="319">
        <f t="shared" si="23"/>
        <v>0</v>
      </c>
      <c r="AI38" s="320">
        <f t="shared" si="23"/>
        <v>0</v>
      </c>
    </row>
    <row r="39" spans="1:35" ht="15.75" x14ac:dyDescent="0.25">
      <c r="A39" s="148"/>
      <c r="B39" s="327" t="s">
        <v>187</v>
      </c>
      <c r="C39" s="329" t="s">
        <v>188</v>
      </c>
      <c r="D39" s="304">
        <f>SUM(E39:G39)</f>
        <v>83462.91</v>
      </c>
      <c r="E39" s="302">
        <f>'[1]3.Interné služby'!$H$4</f>
        <v>56476.99</v>
      </c>
      <c r="F39" s="302">
        <f>'[1]3.Interné služby'!$I$4</f>
        <v>26985.919999999998</v>
      </c>
      <c r="G39" s="323">
        <f>'[1]3.Interné služby'!$J$4</f>
        <v>0</v>
      </c>
      <c r="H39" s="656">
        <f>SUM(I39:K39)</f>
        <v>48873.060000000005</v>
      </c>
      <c r="I39" s="323">
        <f>'[2]3.Interné služby'!$K$4</f>
        <v>45003.060000000005</v>
      </c>
      <c r="J39" s="323">
        <f>'[2]3.Interné služby'!$L$4</f>
        <v>3870</v>
      </c>
      <c r="K39" s="303">
        <f>'[2]3.Interné služby'!$M$4</f>
        <v>0</v>
      </c>
      <c r="L39" s="455">
        <f>SUM(M39:O39)</f>
        <v>78080</v>
      </c>
      <c r="M39" s="455">
        <f>'[2]3.Interné služby'!$N$4</f>
        <v>77180</v>
      </c>
      <c r="N39" s="455">
        <f>'[2]3.Interné služby'!$O$4</f>
        <v>900</v>
      </c>
      <c r="O39" s="427">
        <f>'[2]3.Interné služby'!$P$4</f>
        <v>0</v>
      </c>
      <c r="P39" s="449">
        <f>SUM(Q39:S39)</f>
        <v>45655.8</v>
      </c>
      <c r="Q39" s="455">
        <f>'[2]3.Interné služby'!$Q$4</f>
        <v>44833.8</v>
      </c>
      <c r="R39" s="455">
        <f>'[2]3.Interné služby'!$R$4</f>
        <v>822</v>
      </c>
      <c r="S39" s="427">
        <f>'[2]3.Interné služby'!$S$4</f>
        <v>0</v>
      </c>
      <c r="T39" s="304">
        <f>SUM(U39:W39)</f>
        <v>65822</v>
      </c>
      <c r="U39" s="302">
        <f>'[2]3.Interné služby'!$T$4</f>
        <v>65000</v>
      </c>
      <c r="V39" s="302">
        <f>'[2]3.Interné služby'!$U$4</f>
        <v>822</v>
      </c>
      <c r="W39" s="303">
        <f>'[2]3.Interné služby'!$V$4</f>
        <v>0</v>
      </c>
      <c r="X39" s="304">
        <f>SUM(Y39:AA39)</f>
        <v>63840</v>
      </c>
      <c r="Y39" s="302">
        <f>'[2]3.Interné služby'!$W$4</f>
        <v>63840</v>
      </c>
      <c r="Z39" s="302">
        <f>'[2]3.Interné služby'!$X$4</f>
        <v>0</v>
      </c>
      <c r="AA39" s="323">
        <f>'[2]3.Interné služby'!$Y$4</f>
        <v>0</v>
      </c>
      <c r="AB39" s="304">
        <f>SUM(AC39:AE39)</f>
        <v>62000</v>
      </c>
      <c r="AC39" s="302">
        <f>'[2]3.Interné služby'!$Z$4</f>
        <v>62000</v>
      </c>
      <c r="AD39" s="302">
        <f>'[2]3.Interné služby'!$AA$4</f>
        <v>0</v>
      </c>
      <c r="AE39" s="303">
        <f>'[2]3.Interné služby'!$AB$4</f>
        <v>0</v>
      </c>
      <c r="AF39" s="304">
        <f>SUM(AG39:AI39)</f>
        <v>62000</v>
      </c>
      <c r="AG39" s="302">
        <f>'[2]3.Interné služby'!$AC$4</f>
        <v>62000</v>
      </c>
      <c r="AH39" s="302">
        <f>'[2]3.Interné služby'!$AD$4</f>
        <v>0</v>
      </c>
      <c r="AI39" s="303">
        <f>'[2]3.Interné služby'!$AE$4</f>
        <v>0</v>
      </c>
    </row>
    <row r="40" spans="1:35" ht="15.75" x14ac:dyDescent="0.25">
      <c r="A40" s="158"/>
      <c r="B40" s="327" t="s">
        <v>189</v>
      </c>
      <c r="C40" s="329" t="s">
        <v>190</v>
      </c>
      <c r="D40" s="304">
        <f>SUM(E40:G40)</f>
        <v>5028.0999999999995</v>
      </c>
      <c r="E40" s="302">
        <f>'[1]3.Interné služby'!$H$18</f>
        <v>5028.0999999999995</v>
      </c>
      <c r="F40" s="302">
        <f>'[1]3.Interné služby'!$I$18</f>
        <v>0</v>
      </c>
      <c r="G40" s="323">
        <f>'[1]3.Interné služby'!$J$18</f>
        <v>0</v>
      </c>
      <c r="H40" s="656">
        <f>SUM(I40:K40)</f>
        <v>4061.41</v>
      </c>
      <c r="I40" s="323">
        <f>'[2]3.Interné služby'!$K$20</f>
        <v>4061.41</v>
      </c>
      <c r="J40" s="323">
        <f>'[2]3.Interné služby'!$L$20</f>
        <v>0</v>
      </c>
      <c r="K40" s="303">
        <f>'[2]3.Interné služby'!$M$20</f>
        <v>0</v>
      </c>
      <c r="L40" s="455">
        <f>SUM(M40:O40)</f>
        <v>21000</v>
      </c>
      <c r="M40" s="455">
        <f>'[2]3.Interné služby'!$N$20</f>
        <v>21000</v>
      </c>
      <c r="N40" s="455">
        <f>'[2]3.Interné služby'!$O$20</f>
        <v>0</v>
      </c>
      <c r="O40" s="427">
        <f>'[2]3.Interné služby'!$P$20</f>
        <v>0</v>
      </c>
      <c r="P40" s="449">
        <f>SUM(Q40:S40)</f>
        <v>13517.27</v>
      </c>
      <c r="Q40" s="455">
        <f>'[2]3.Interné služby'!$Q$20</f>
        <v>13517.27</v>
      </c>
      <c r="R40" s="455">
        <f>'[2]3.Interné služby'!$R$20</f>
        <v>0</v>
      </c>
      <c r="S40" s="427">
        <f>'[2]3.Interné služby'!$S$20</f>
        <v>0</v>
      </c>
      <c r="T40" s="304">
        <f>SUM(U40:W40)</f>
        <v>20000</v>
      </c>
      <c r="U40" s="302">
        <f>'[2]3.Interné služby'!$T$20</f>
        <v>20000</v>
      </c>
      <c r="V40" s="302">
        <f>'[2]3.Interné služby'!$U$20</f>
        <v>0</v>
      </c>
      <c r="W40" s="303">
        <f>'[2]3.Interné služby'!$V$20</f>
        <v>0</v>
      </c>
      <c r="X40" s="304">
        <f>SUM(Y40:AA40)</f>
        <v>158000</v>
      </c>
      <c r="Y40" s="302">
        <f>'[2]3.Interné služby'!$W$20</f>
        <v>158000</v>
      </c>
      <c r="Z40" s="302">
        <f>'[2]3.Interné služby'!$X$20</f>
        <v>0</v>
      </c>
      <c r="AA40" s="323">
        <f>'[2]3.Interné služby'!$Y$20</f>
        <v>0</v>
      </c>
      <c r="AB40" s="304">
        <f>SUM(AC40:AE40)</f>
        <v>128000</v>
      </c>
      <c r="AC40" s="302">
        <f>'[2]3.Interné služby'!$Z$20</f>
        <v>128000</v>
      </c>
      <c r="AD40" s="302">
        <f>'[2]3.Interné služby'!$AA$20</f>
        <v>0</v>
      </c>
      <c r="AE40" s="303">
        <f>'[2]3.Interné služby'!$AB$20</f>
        <v>0</v>
      </c>
      <c r="AF40" s="304">
        <f>SUM(AG40:AI40)</f>
        <v>128000</v>
      </c>
      <c r="AG40" s="302">
        <f>'[2]3.Interné služby'!$AC$20</f>
        <v>128000</v>
      </c>
      <c r="AH40" s="302">
        <f>'[2]3.Interné služby'!$AD$20</f>
        <v>0</v>
      </c>
      <c r="AI40" s="303">
        <f>'[2]3.Interné služby'!$AE$20</f>
        <v>0</v>
      </c>
    </row>
    <row r="41" spans="1:35" ht="15.75" x14ac:dyDescent="0.25">
      <c r="A41" s="155"/>
      <c r="B41" s="327" t="s">
        <v>191</v>
      </c>
      <c r="C41" s="329" t="s">
        <v>192</v>
      </c>
      <c r="D41" s="304">
        <f t="shared" ref="D41:AI41" si="24">SUM(D42:D45)</f>
        <v>173884.05000000005</v>
      </c>
      <c r="E41" s="302">
        <f t="shared" si="24"/>
        <v>173493.05000000005</v>
      </c>
      <c r="F41" s="302">
        <f t="shared" si="24"/>
        <v>391</v>
      </c>
      <c r="G41" s="323">
        <f t="shared" si="24"/>
        <v>0</v>
      </c>
      <c r="H41" s="656">
        <f t="shared" si="24"/>
        <v>2296501.12</v>
      </c>
      <c r="I41" s="323">
        <f t="shared" si="24"/>
        <v>178705.16000000003</v>
      </c>
      <c r="J41" s="323">
        <f t="shared" si="24"/>
        <v>2117795.96</v>
      </c>
      <c r="K41" s="303">
        <f t="shared" si="24"/>
        <v>0</v>
      </c>
      <c r="L41" s="455">
        <f t="shared" si="24"/>
        <v>425159</v>
      </c>
      <c r="M41" s="455">
        <f t="shared" si="24"/>
        <v>214559</v>
      </c>
      <c r="N41" s="455">
        <f t="shared" si="24"/>
        <v>210600</v>
      </c>
      <c r="O41" s="427">
        <f t="shared" si="24"/>
        <v>0</v>
      </c>
      <c r="P41" s="306">
        <f t="shared" si="24"/>
        <v>344880.64000000001</v>
      </c>
      <c r="Q41" s="301">
        <f t="shared" si="24"/>
        <v>135635.18</v>
      </c>
      <c r="R41" s="301">
        <f t="shared" si="24"/>
        <v>209245.46</v>
      </c>
      <c r="S41" s="307">
        <f t="shared" si="24"/>
        <v>0</v>
      </c>
      <c r="T41" s="304">
        <f t="shared" si="24"/>
        <v>400120</v>
      </c>
      <c r="U41" s="302">
        <f t="shared" si="24"/>
        <v>190850</v>
      </c>
      <c r="V41" s="302">
        <f t="shared" si="24"/>
        <v>209270</v>
      </c>
      <c r="W41" s="303">
        <f t="shared" si="24"/>
        <v>0</v>
      </c>
      <c r="X41" s="304">
        <f t="shared" si="24"/>
        <v>240720</v>
      </c>
      <c r="Y41" s="302">
        <f t="shared" si="24"/>
        <v>240720</v>
      </c>
      <c r="Z41" s="302">
        <f t="shared" si="24"/>
        <v>0</v>
      </c>
      <c r="AA41" s="323">
        <f t="shared" si="24"/>
        <v>0</v>
      </c>
      <c r="AB41" s="304">
        <f t="shared" si="24"/>
        <v>202340</v>
      </c>
      <c r="AC41" s="302">
        <f t="shared" si="24"/>
        <v>202340</v>
      </c>
      <c r="AD41" s="302">
        <f t="shared" si="24"/>
        <v>0</v>
      </c>
      <c r="AE41" s="303">
        <f t="shared" si="24"/>
        <v>0</v>
      </c>
      <c r="AF41" s="304">
        <f t="shared" si="24"/>
        <v>215700</v>
      </c>
      <c r="AG41" s="302">
        <f t="shared" si="24"/>
        <v>215700</v>
      </c>
      <c r="AH41" s="302">
        <f t="shared" si="24"/>
        <v>0</v>
      </c>
      <c r="AI41" s="303">
        <f t="shared" si="24"/>
        <v>0</v>
      </c>
    </row>
    <row r="42" spans="1:35" ht="15.75" x14ac:dyDescent="0.25">
      <c r="A42" s="155"/>
      <c r="B42" s="327">
        <v>1</v>
      </c>
      <c r="C42" s="329" t="s">
        <v>193</v>
      </c>
      <c r="D42" s="304">
        <f t="shared" ref="D42:D47" si="25">SUM(E42:G42)</f>
        <v>889.87000000000012</v>
      </c>
      <c r="E42" s="302">
        <f>'[1]3.Interné služby'!$H$24</f>
        <v>889.87000000000012</v>
      </c>
      <c r="F42" s="302">
        <f>'[1]3.Interné služby'!$I$24</f>
        <v>0</v>
      </c>
      <c r="G42" s="323">
        <f>'[1]3.Interné služby'!$J$24</f>
        <v>0</v>
      </c>
      <c r="H42" s="656">
        <f t="shared" ref="H42:H47" si="26">SUM(I42:K42)</f>
        <v>1201</v>
      </c>
      <c r="I42" s="323">
        <f>'[2]3.Interné služby'!$K$26</f>
        <v>1201</v>
      </c>
      <c r="J42" s="323">
        <f>'[2]3.Interné služby'!$L$26</f>
        <v>0</v>
      </c>
      <c r="K42" s="303">
        <f>'[2]3.Interné služby'!$M$26</f>
        <v>0</v>
      </c>
      <c r="L42" s="455">
        <f t="shared" ref="L42:L47" si="27">SUM(M42:O42)</f>
        <v>2000</v>
      </c>
      <c r="M42" s="455">
        <f>'[2]3.Interné služby'!$N$26</f>
        <v>2000</v>
      </c>
      <c r="N42" s="455">
        <f>'[2]3.Interné služby'!$O$26</f>
        <v>0</v>
      </c>
      <c r="O42" s="427">
        <f>'[2]3.Interné služby'!$P$26</f>
        <v>0</v>
      </c>
      <c r="P42" s="449">
        <f t="shared" ref="P42:P47" si="28">SUM(Q42:S42)</f>
        <v>954.08</v>
      </c>
      <c r="Q42" s="455">
        <f>'[2]3.Interné služby'!$Q$26</f>
        <v>954.08</v>
      </c>
      <c r="R42" s="455">
        <f>'[2]3.Interné služby'!$R$26</f>
        <v>0</v>
      </c>
      <c r="S42" s="427">
        <f>'[2]3.Interné služby'!$S$26</f>
        <v>0</v>
      </c>
      <c r="T42" s="304">
        <f t="shared" ref="T42:T47" si="29">SUM(U42:W42)</f>
        <v>1500</v>
      </c>
      <c r="U42" s="302">
        <f>'[2]3.Interné služby'!$T$26</f>
        <v>1500</v>
      </c>
      <c r="V42" s="302">
        <f>'[2]3.Interné služby'!$U$26</f>
        <v>0</v>
      </c>
      <c r="W42" s="303">
        <f>'[2]3.Interné služby'!$V$26</f>
        <v>0</v>
      </c>
      <c r="X42" s="304">
        <f t="shared" ref="X42:X47" si="30">SUM(Y42:AA42)</f>
        <v>1900</v>
      </c>
      <c r="Y42" s="302">
        <f>'[2]3.Interné služby'!$W$26</f>
        <v>1900</v>
      </c>
      <c r="Z42" s="302">
        <f>'[2]3.Interné služby'!$X$26</f>
        <v>0</v>
      </c>
      <c r="AA42" s="323">
        <f>'[2]3.Interné služby'!$Y$26</f>
        <v>0</v>
      </c>
      <c r="AB42" s="304">
        <f t="shared" ref="AB42:AB47" si="31">SUM(AC42:AE42)</f>
        <v>1800</v>
      </c>
      <c r="AC42" s="302">
        <f>'[2]3.Interné služby'!$Z$26</f>
        <v>1800</v>
      </c>
      <c r="AD42" s="302">
        <f>'[2]3.Interné služby'!$AA$26</f>
        <v>0</v>
      </c>
      <c r="AE42" s="303">
        <f>'[2]3.Interné služby'!$AB$26</f>
        <v>0</v>
      </c>
      <c r="AF42" s="304">
        <f t="shared" ref="AF42:AF47" si="32">SUM(AG42:AI42)</f>
        <v>1800</v>
      </c>
      <c r="AG42" s="302">
        <f>'[2]3.Interné služby'!$AC$26</f>
        <v>1800</v>
      </c>
      <c r="AH42" s="302">
        <f>'[2]3.Interné služby'!$AD$26</f>
        <v>0</v>
      </c>
      <c r="AI42" s="303">
        <f>'[2]3.Interné služby'!$AE$26</f>
        <v>0</v>
      </c>
    </row>
    <row r="43" spans="1:35" ht="15.75" x14ac:dyDescent="0.25">
      <c r="A43" s="155"/>
      <c r="B43" s="327">
        <v>2</v>
      </c>
      <c r="C43" s="329" t="s">
        <v>194</v>
      </c>
      <c r="D43" s="304">
        <f t="shared" si="25"/>
        <v>1067.68</v>
      </c>
      <c r="E43" s="302">
        <f>'[1]3.Interné služby'!$H$29</f>
        <v>1067.68</v>
      </c>
      <c r="F43" s="302">
        <f>'[1]3.Interné služby'!$I$29</f>
        <v>0</v>
      </c>
      <c r="G43" s="323">
        <f>'[1]3.Interné služby'!$J$29</f>
        <v>0</v>
      </c>
      <c r="H43" s="656">
        <f t="shared" si="26"/>
        <v>2357.02</v>
      </c>
      <c r="I43" s="323">
        <f>'[2]3.Interné služby'!$K$31</f>
        <v>2357.02</v>
      </c>
      <c r="J43" s="323">
        <f>'[2]3.Interné služby'!$L$31</f>
        <v>0</v>
      </c>
      <c r="K43" s="303">
        <f>'[2]3.Interné služby'!$M$31</f>
        <v>0</v>
      </c>
      <c r="L43" s="455">
        <f t="shared" si="27"/>
        <v>3005</v>
      </c>
      <c r="M43" s="455">
        <f>'[2]3.Interné služby'!$N$31</f>
        <v>3005</v>
      </c>
      <c r="N43" s="455">
        <f>'[2]3.Interné služby'!$O$31</f>
        <v>0</v>
      </c>
      <c r="O43" s="427">
        <f>'[2]3.Interné služby'!$P$31</f>
        <v>0</v>
      </c>
      <c r="P43" s="449">
        <f t="shared" si="28"/>
        <v>3001.7</v>
      </c>
      <c r="Q43" s="455">
        <f>'[2]3.Interné služby'!$Q$31</f>
        <v>3001.7</v>
      </c>
      <c r="R43" s="455">
        <f>'[2]3.Interné služby'!$R$31</f>
        <v>0</v>
      </c>
      <c r="S43" s="427">
        <f>'[2]3.Interné služby'!$S$31</f>
        <v>0</v>
      </c>
      <c r="T43" s="304">
        <f t="shared" si="29"/>
        <v>3000</v>
      </c>
      <c r="U43" s="302">
        <f>'[2]3.Interné služby'!$T$31</f>
        <v>3000</v>
      </c>
      <c r="V43" s="302">
        <f>'[2]3.Interné služby'!$U$31</f>
        <v>0</v>
      </c>
      <c r="W43" s="303">
        <f>'[2]3.Interné služby'!$V$31</f>
        <v>0</v>
      </c>
      <c r="X43" s="304">
        <f t="shared" si="30"/>
        <v>3200</v>
      </c>
      <c r="Y43" s="302">
        <f>'[2]3.Interné služby'!$W$31</f>
        <v>3200</v>
      </c>
      <c r="Z43" s="302">
        <f>'[2]3.Interné služby'!$X$31</f>
        <v>0</v>
      </c>
      <c r="AA43" s="323">
        <f>'[2]3.Interné služby'!$Y$31</f>
        <v>0</v>
      </c>
      <c r="AB43" s="304">
        <f t="shared" si="31"/>
        <v>3200</v>
      </c>
      <c r="AC43" s="302">
        <f>'[2]3.Interné služby'!$Z$31</f>
        <v>3200</v>
      </c>
      <c r="AD43" s="302">
        <f>'[2]3.Interné služby'!$AA$31</f>
        <v>0</v>
      </c>
      <c r="AE43" s="303">
        <f>'[2]3.Interné služby'!$AB$31</f>
        <v>0</v>
      </c>
      <c r="AF43" s="304">
        <f t="shared" si="32"/>
        <v>3200</v>
      </c>
      <c r="AG43" s="302">
        <f>'[2]3.Interné služby'!$AC$31</f>
        <v>3200</v>
      </c>
      <c r="AH43" s="302">
        <f>'[2]3.Interné služby'!$AD$31</f>
        <v>0</v>
      </c>
      <c r="AI43" s="303">
        <f>'[2]3.Interné služby'!$AE$31</f>
        <v>0</v>
      </c>
    </row>
    <row r="44" spans="1:35" ht="15.75" x14ac:dyDescent="0.25">
      <c r="A44" s="155"/>
      <c r="B44" s="327">
        <v>3</v>
      </c>
      <c r="C44" s="329" t="s">
        <v>195</v>
      </c>
      <c r="D44" s="304">
        <f t="shared" si="25"/>
        <v>163703.50000000006</v>
      </c>
      <c r="E44" s="302">
        <f>'[1]3.Interné služby'!$H$32</f>
        <v>163316.50000000006</v>
      </c>
      <c r="F44" s="302">
        <f>'[1]3.Interné služby'!$I$32</f>
        <v>387</v>
      </c>
      <c r="G44" s="323">
        <f>'[1]3.Interné služby'!$J$32</f>
        <v>0</v>
      </c>
      <c r="H44" s="656">
        <f t="shared" si="26"/>
        <v>2224289.15</v>
      </c>
      <c r="I44" s="323">
        <f>'[2]3.Interné služby'!$K$34</f>
        <v>173217.00000000003</v>
      </c>
      <c r="J44" s="323">
        <f>'[2]3.Interné služby'!$L$34</f>
        <v>2051072.15</v>
      </c>
      <c r="K44" s="303">
        <f>'[2]3.Interné služby'!$M$34</f>
        <v>0</v>
      </c>
      <c r="L44" s="455">
        <f t="shared" si="27"/>
        <v>393908</v>
      </c>
      <c r="M44" s="455">
        <f>'[2]3.Interné služby'!$N$34</f>
        <v>199453</v>
      </c>
      <c r="N44" s="455">
        <f>'[2]3.Interné služby'!$O$34</f>
        <v>194455</v>
      </c>
      <c r="O44" s="427">
        <f>'[2]3.Interné služby'!$P$34</f>
        <v>0</v>
      </c>
      <c r="P44" s="449">
        <f t="shared" si="28"/>
        <v>320207.75</v>
      </c>
      <c r="Q44" s="455">
        <f>'[2]3.Interné služby'!$Q$34</f>
        <v>127102.39</v>
      </c>
      <c r="R44" s="455">
        <f>'[2]3.Interné služby'!$R$34</f>
        <v>193105.36</v>
      </c>
      <c r="S44" s="427">
        <f>'[2]3.Interné služby'!$S$34</f>
        <v>0</v>
      </c>
      <c r="T44" s="304">
        <f t="shared" si="29"/>
        <v>373480</v>
      </c>
      <c r="U44" s="302">
        <f>'[2]3.Interné služby'!$T$34</f>
        <v>180350</v>
      </c>
      <c r="V44" s="302">
        <f>'[2]3.Interné služby'!$U$34</f>
        <v>193130</v>
      </c>
      <c r="W44" s="303">
        <f>'[2]3.Interné služby'!$V$34</f>
        <v>0</v>
      </c>
      <c r="X44" s="304">
        <f t="shared" si="30"/>
        <v>228120</v>
      </c>
      <c r="Y44" s="302">
        <f>'[2]3.Interné služby'!$W$34</f>
        <v>228120</v>
      </c>
      <c r="Z44" s="302">
        <f>'[2]3.Interné služby'!$X$34</f>
        <v>0</v>
      </c>
      <c r="AA44" s="323">
        <f>'[2]3.Interné služby'!$Y$34</f>
        <v>0</v>
      </c>
      <c r="AB44" s="304">
        <f t="shared" si="31"/>
        <v>188340</v>
      </c>
      <c r="AC44" s="302">
        <f>'[2]3.Interné služby'!$Z$34</f>
        <v>188340</v>
      </c>
      <c r="AD44" s="302">
        <f>'[2]3.Interné služby'!$AA$34</f>
        <v>0</v>
      </c>
      <c r="AE44" s="303">
        <f>'[2]3.Interné služby'!$AB$34</f>
        <v>0</v>
      </c>
      <c r="AF44" s="304">
        <f t="shared" si="32"/>
        <v>199700</v>
      </c>
      <c r="AG44" s="302">
        <f>'[2]3.Interné služby'!$AC$34</f>
        <v>199700</v>
      </c>
      <c r="AH44" s="302">
        <f>'[2]3.Interné služby'!$AD$34</f>
        <v>0</v>
      </c>
      <c r="AI44" s="303">
        <f>'[2]3.Interné služby'!$AE$34</f>
        <v>0</v>
      </c>
    </row>
    <row r="45" spans="1:35" ht="15.75" x14ac:dyDescent="0.25">
      <c r="A45" s="155"/>
      <c r="B45" s="327">
        <v>4</v>
      </c>
      <c r="C45" s="329" t="s">
        <v>196</v>
      </c>
      <c r="D45" s="304">
        <f t="shared" si="25"/>
        <v>8223</v>
      </c>
      <c r="E45" s="302">
        <f>'[1]3.Interné služby'!$H$80</f>
        <v>8219</v>
      </c>
      <c r="F45" s="302">
        <f>'[1]3.Interné služby'!$I$80</f>
        <v>4</v>
      </c>
      <c r="G45" s="323">
        <f>'[1]3.Interné služby'!$J$80</f>
        <v>0</v>
      </c>
      <c r="H45" s="656">
        <f t="shared" si="26"/>
        <v>68653.95</v>
      </c>
      <c r="I45" s="323">
        <f>'[2]3.Interné služby'!$K$85</f>
        <v>1930.1399999999999</v>
      </c>
      <c r="J45" s="323">
        <f>'[2]3.Interné služby'!$L$85</f>
        <v>66723.81</v>
      </c>
      <c r="K45" s="303">
        <f>'[2]3.Interné služby'!$M$85</f>
        <v>0</v>
      </c>
      <c r="L45" s="455">
        <f t="shared" si="27"/>
        <v>26246</v>
      </c>
      <c r="M45" s="455">
        <f>'[2]3.Interné služby'!$N$85</f>
        <v>10101</v>
      </c>
      <c r="N45" s="455">
        <f>'[2]3.Interné služby'!$O$85</f>
        <v>16145</v>
      </c>
      <c r="O45" s="427">
        <f>'[2]3.Interné služby'!$P$85</f>
        <v>0</v>
      </c>
      <c r="P45" s="449">
        <f t="shared" si="28"/>
        <v>20717.11</v>
      </c>
      <c r="Q45" s="455">
        <f>'[2]3.Interné služby'!$Q$85</f>
        <v>4577.01</v>
      </c>
      <c r="R45" s="455">
        <f>'[2]3.Interné služby'!$R$85</f>
        <v>16140.1</v>
      </c>
      <c r="S45" s="427">
        <f>'[2]3.Interné služby'!$S$85</f>
        <v>0</v>
      </c>
      <c r="T45" s="304">
        <f t="shared" si="29"/>
        <v>22140</v>
      </c>
      <c r="U45" s="302">
        <f>'[2]3.Interné služby'!$T$85</f>
        <v>6000</v>
      </c>
      <c r="V45" s="302">
        <f>'[2]3.Interné služby'!$U$85</f>
        <v>16140</v>
      </c>
      <c r="W45" s="303">
        <f>'[2]3.Interné služby'!$V$85</f>
        <v>0</v>
      </c>
      <c r="X45" s="304">
        <f t="shared" si="30"/>
        <v>7500</v>
      </c>
      <c r="Y45" s="302">
        <f>'[2]3.Interné služby'!$W$85</f>
        <v>7500</v>
      </c>
      <c r="Z45" s="302">
        <f>'[2]3.Interné služby'!$X$85</f>
        <v>0</v>
      </c>
      <c r="AA45" s="323">
        <f>'[2]3.Interné služby'!$Y$85</f>
        <v>0</v>
      </c>
      <c r="AB45" s="304">
        <f t="shared" si="31"/>
        <v>9000</v>
      </c>
      <c r="AC45" s="302">
        <f>'[2]3.Interné služby'!$Z$85</f>
        <v>9000</v>
      </c>
      <c r="AD45" s="302">
        <f>'[2]3.Interné služby'!$AA$85</f>
        <v>0</v>
      </c>
      <c r="AE45" s="303">
        <f>'[2]3.Interné služby'!$AB$85</f>
        <v>0</v>
      </c>
      <c r="AF45" s="304">
        <f t="shared" si="32"/>
        <v>11000</v>
      </c>
      <c r="AG45" s="302">
        <f>'[2]3.Interné služby'!$AC$85</f>
        <v>11000</v>
      </c>
      <c r="AH45" s="302">
        <f>'[2]3.Interné služby'!$AD$85</f>
        <v>0</v>
      </c>
      <c r="AI45" s="303">
        <f>'[2]3.Interné služby'!$AE$85</f>
        <v>0</v>
      </c>
    </row>
    <row r="46" spans="1:35" ht="15.75" x14ac:dyDescent="0.25">
      <c r="A46" s="155"/>
      <c r="B46" s="327" t="s">
        <v>197</v>
      </c>
      <c r="C46" s="329" t="s">
        <v>198</v>
      </c>
      <c r="D46" s="304">
        <f t="shared" si="25"/>
        <v>4281.7</v>
      </c>
      <c r="E46" s="302">
        <f>'[1]3.Interné služby'!$H$84</f>
        <v>4281.7</v>
      </c>
      <c r="F46" s="302">
        <f>'[1]3.Interné služby'!$I$84</f>
        <v>0</v>
      </c>
      <c r="G46" s="323">
        <f>'[1]3.Interné služby'!$J$84</f>
        <v>0</v>
      </c>
      <c r="H46" s="656">
        <f t="shared" si="26"/>
        <v>6711.8</v>
      </c>
      <c r="I46" s="323">
        <f>'[2]3.Interné služby'!$K$89</f>
        <v>6711.8</v>
      </c>
      <c r="J46" s="323">
        <f>'[2]3.Interné služby'!$L$89</f>
        <v>0</v>
      </c>
      <c r="K46" s="303">
        <f>'[2]3.Interné služby'!$M$89</f>
        <v>0</v>
      </c>
      <c r="L46" s="455">
        <f t="shared" si="27"/>
        <v>9500</v>
      </c>
      <c r="M46" s="455">
        <f>'[2]3.Interné služby'!$N$89</f>
        <v>9500</v>
      </c>
      <c r="N46" s="455">
        <f>'[2]3.Interné služby'!$O$89</f>
        <v>0</v>
      </c>
      <c r="O46" s="427">
        <f>'[2]3.Interné služby'!$P$89</f>
        <v>0</v>
      </c>
      <c r="P46" s="449">
        <f t="shared" si="28"/>
        <v>8283.7199999999993</v>
      </c>
      <c r="Q46" s="455">
        <f>'[2]3.Interné služby'!$Q$89</f>
        <v>8283.7199999999993</v>
      </c>
      <c r="R46" s="455">
        <f>'[2]3.Interné služby'!$R$89</f>
        <v>0</v>
      </c>
      <c r="S46" s="427">
        <f>'[2]3.Interné služby'!$S$89</f>
        <v>0</v>
      </c>
      <c r="T46" s="304">
        <f t="shared" si="29"/>
        <v>11500</v>
      </c>
      <c r="U46" s="302">
        <f>'[2]3.Interné služby'!$T$89</f>
        <v>11500</v>
      </c>
      <c r="V46" s="302">
        <f>'[2]3.Interné služby'!$U$89</f>
        <v>0</v>
      </c>
      <c r="W46" s="303">
        <f>'[2]3.Interné služby'!$V$89</f>
        <v>0</v>
      </c>
      <c r="X46" s="304">
        <f t="shared" si="30"/>
        <v>9000</v>
      </c>
      <c r="Y46" s="302">
        <f>'[2]3.Interné služby'!$W$89</f>
        <v>9000</v>
      </c>
      <c r="Z46" s="302">
        <f>'[2]3.Interné služby'!$X$89</f>
        <v>0</v>
      </c>
      <c r="AA46" s="323">
        <f>'[2]3.Interné služby'!$Y$89</f>
        <v>0</v>
      </c>
      <c r="AB46" s="304">
        <f t="shared" si="31"/>
        <v>6500</v>
      </c>
      <c r="AC46" s="302">
        <f>'[2]3.Interné služby'!$Z$89</f>
        <v>6500</v>
      </c>
      <c r="AD46" s="302">
        <f>'[2]3.Interné služby'!$AA$89</f>
        <v>0</v>
      </c>
      <c r="AE46" s="303">
        <f>'[2]3.Interné služby'!$AB$89</f>
        <v>0</v>
      </c>
      <c r="AF46" s="304">
        <f t="shared" si="32"/>
        <v>9500</v>
      </c>
      <c r="AG46" s="302">
        <f>'[2]3.Interné služby'!$AC$89</f>
        <v>9500</v>
      </c>
      <c r="AH46" s="302">
        <f>'[2]3.Interné služby'!$AD$89</f>
        <v>0</v>
      </c>
      <c r="AI46" s="303">
        <f>'[2]3.Interné služby'!$AE$89</f>
        <v>0</v>
      </c>
    </row>
    <row r="47" spans="1:35" ht="16.5" thickBot="1" x14ac:dyDescent="0.3">
      <c r="A47" s="155"/>
      <c r="B47" s="335" t="s">
        <v>199</v>
      </c>
      <c r="C47" s="331" t="s">
        <v>200</v>
      </c>
      <c r="D47" s="321">
        <f t="shared" si="25"/>
        <v>0</v>
      </c>
      <c r="E47" s="322">
        <f>'[1]3.Interné služby'!$H$90</f>
        <v>0</v>
      </c>
      <c r="F47" s="322">
        <f>'[1]3.Interné služby'!$I$90</f>
        <v>0</v>
      </c>
      <c r="G47" s="462">
        <f>'[1]3.Interné služby'!$J$90</f>
        <v>0</v>
      </c>
      <c r="H47" s="657">
        <f t="shared" si="26"/>
        <v>27.35</v>
      </c>
      <c r="I47" s="416">
        <f>'[2]3.Interné služby'!$K$95</f>
        <v>27.35</v>
      </c>
      <c r="J47" s="416">
        <f>'[2]3.Interné služby'!$L$95</f>
        <v>0</v>
      </c>
      <c r="K47" s="317">
        <f>'[2]3.Interné služby'!$M$95</f>
        <v>0</v>
      </c>
      <c r="L47" s="457">
        <f t="shared" si="27"/>
        <v>600</v>
      </c>
      <c r="M47" s="457">
        <f>'[2]3.Interné služby'!$N$95</f>
        <v>600</v>
      </c>
      <c r="N47" s="457">
        <f>'[2]3.Interné služby'!$O$95</f>
        <v>0</v>
      </c>
      <c r="O47" s="439">
        <f>'[2]3.Interné služby'!$P$95</f>
        <v>0</v>
      </c>
      <c r="P47" s="450">
        <f t="shared" si="28"/>
        <v>0</v>
      </c>
      <c r="Q47" s="456">
        <f>'[2]3.Interné služby'!$Q$95</f>
        <v>0</v>
      </c>
      <c r="R47" s="456">
        <f>'[2]3.Interné služby'!$R$95</f>
        <v>0</v>
      </c>
      <c r="S47" s="438">
        <f>'[2]3.Interné služby'!$S$95</f>
        <v>0</v>
      </c>
      <c r="T47" s="321">
        <f t="shared" si="29"/>
        <v>0</v>
      </c>
      <c r="U47" s="322">
        <f>'[2]3.Interné služby'!$T$95</f>
        <v>0</v>
      </c>
      <c r="V47" s="322">
        <f>'[2]3.Interné služby'!$U$95</f>
        <v>0</v>
      </c>
      <c r="W47" s="361">
        <f>'[2]3.Interné služby'!$V$95</f>
        <v>0</v>
      </c>
      <c r="X47" s="321">
        <f t="shared" si="30"/>
        <v>600</v>
      </c>
      <c r="Y47" s="322">
        <f>'[2]3.Interné služby'!$W$95</f>
        <v>600</v>
      </c>
      <c r="Z47" s="322">
        <f>'[2]3.Interné služby'!$X$95</f>
        <v>0</v>
      </c>
      <c r="AA47" s="462">
        <f>'[2]3.Interné služby'!$Y$95</f>
        <v>0</v>
      </c>
      <c r="AB47" s="321">
        <f t="shared" si="31"/>
        <v>600</v>
      </c>
      <c r="AC47" s="322">
        <f>'[2]3.Interné služby'!$Z$95</f>
        <v>600</v>
      </c>
      <c r="AD47" s="322">
        <f>'[2]3.Interné služby'!$AA$95</f>
        <v>0</v>
      </c>
      <c r="AE47" s="361">
        <f>'[2]3.Interné služby'!$AB$95</f>
        <v>0</v>
      </c>
      <c r="AF47" s="321">
        <f t="shared" si="32"/>
        <v>600</v>
      </c>
      <c r="AG47" s="322">
        <f>'[2]3.Interné služby'!$AC$95</f>
        <v>600</v>
      </c>
      <c r="AH47" s="322">
        <f>'[2]3.Interné služby'!$AD$95</f>
        <v>0</v>
      </c>
      <c r="AI47" s="361">
        <f>'[2]3.Interné služby'!$AE$95</f>
        <v>0</v>
      </c>
    </row>
    <row r="48" spans="1:35" s="157" customFormat="1" ht="15.75" x14ac:dyDescent="0.25">
      <c r="B48" s="336" t="s">
        <v>201</v>
      </c>
      <c r="C48" s="337"/>
      <c r="D48" s="318">
        <f t="shared" ref="D48:AI48" si="33">D49+D50+D53</f>
        <v>45459.72</v>
      </c>
      <c r="E48" s="319">
        <f t="shared" si="33"/>
        <v>45459.72</v>
      </c>
      <c r="F48" s="319">
        <f t="shared" si="33"/>
        <v>0</v>
      </c>
      <c r="G48" s="415">
        <f t="shared" si="33"/>
        <v>0</v>
      </c>
      <c r="H48" s="318">
        <f t="shared" si="33"/>
        <v>45079.040000000001</v>
      </c>
      <c r="I48" s="319">
        <f t="shared" si="33"/>
        <v>45079.040000000001</v>
      </c>
      <c r="J48" s="319">
        <f t="shared" si="33"/>
        <v>0</v>
      </c>
      <c r="K48" s="320">
        <f t="shared" si="33"/>
        <v>0</v>
      </c>
      <c r="L48" s="428">
        <f t="shared" si="33"/>
        <v>55950</v>
      </c>
      <c r="M48" s="319">
        <f t="shared" si="33"/>
        <v>55950</v>
      </c>
      <c r="N48" s="319">
        <f t="shared" si="33"/>
        <v>0</v>
      </c>
      <c r="O48" s="320">
        <f t="shared" si="33"/>
        <v>0</v>
      </c>
      <c r="P48" s="305">
        <f t="shared" si="33"/>
        <v>39022.75</v>
      </c>
      <c r="Q48" s="426">
        <f t="shared" si="33"/>
        <v>39022.75</v>
      </c>
      <c r="R48" s="426">
        <f t="shared" si="33"/>
        <v>0</v>
      </c>
      <c r="S48" s="360">
        <f t="shared" si="33"/>
        <v>0</v>
      </c>
      <c r="T48" s="318">
        <f t="shared" si="33"/>
        <v>55550</v>
      </c>
      <c r="U48" s="319">
        <f t="shared" si="33"/>
        <v>55550</v>
      </c>
      <c r="V48" s="319">
        <f t="shared" si="33"/>
        <v>0</v>
      </c>
      <c r="W48" s="415">
        <f t="shared" si="33"/>
        <v>0</v>
      </c>
      <c r="X48" s="318">
        <f t="shared" si="33"/>
        <v>58800</v>
      </c>
      <c r="Y48" s="319">
        <f t="shared" si="33"/>
        <v>58800</v>
      </c>
      <c r="Z48" s="319">
        <f t="shared" si="33"/>
        <v>0</v>
      </c>
      <c r="AA48" s="415">
        <f t="shared" si="33"/>
        <v>0</v>
      </c>
      <c r="AB48" s="318">
        <f t="shared" si="33"/>
        <v>57950</v>
      </c>
      <c r="AC48" s="319">
        <f t="shared" si="33"/>
        <v>57950</v>
      </c>
      <c r="AD48" s="319">
        <f t="shared" si="33"/>
        <v>0</v>
      </c>
      <c r="AE48" s="320">
        <f t="shared" si="33"/>
        <v>0</v>
      </c>
      <c r="AF48" s="318">
        <f t="shared" si="33"/>
        <v>60450</v>
      </c>
      <c r="AG48" s="319">
        <f t="shared" si="33"/>
        <v>60450</v>
      </c>
      <c r="AH48" s="319">
        <f t="shared" si="33"/>
        <v>0</v>
      </c>
      <c r="AI48" s="320">
        <f t="shared" si="33"/>
        <v>0</v>
      </c>
    </row>
    <row r="49" spans="1:35" ht="15.75" x14ac:dyDescent="0.25">
      <c r="A49" s="155"/>
      <c r="B49" s="327" t="s">
        <v>202</v>
      </c>
      <c r="C49" s="329" t="s">
        <v>203</v>
      </c>
      <c r="D49" s="304">
        <f>SUM(E49:G49)</f>
        <v>24710.9</v>
      </c>
      <c r="E49" s="302">
        <f>'[1]4.Služby občanov'!$H$4</f>
        <v>24710.9</v>
      </c>
      <c r="F49" s="302">
        <f>'[1]4.Služby občanov'!$I$4</f>
        <v>0</v>
      </c>
      <c r="G49" s="323">
        <f>'[1]4.Služby občanov'!$J$4</f>
        <v>0</v>
      </c>
      <c r="H49" s="304">
        <f>SUM(I49:K49)</f>
        <v>22668.84</v>
      </c>
      <c r="I49" s="302">
        <f>'[2]4.Služby občanov'!$K$4</f>
        <v>22668.84</v>
      </c>
      <c r="J49" s="302">
        <f>'[2]4.Služby občanov'!$L$4</f>
        <v>0</v>
      </c>
      <c r="K49" s="303">
        <f>'[2]4.Služby občanov'!$M$4</f>
        <v>0</v>
      </c>
      <c r="L49" s="324">
        <f>SUM(M49:O49)</f>
        <v>30750</v>
      </c>
      <c r="M49" s="302">
        <f>'[2]4.Služby občanov'!$N$4</f>
        <v>30750</v>
      </c>
      <c r="N49" s="302">
        <f>'[2]4.Služby občanov'!$O$4</f>
        <v>0</v>
      </c>
      <c r="O49" s="303">
        <f>'[2]4.Služby občanov'!$P$4</f>
        <v>0</v>
      </c>
      <c r="P49" s="449">
        <f>SUM(Q49:S49)</f>
        <v>22205.7</v>
      </c>
      <c r="Q49" s="455">
        <f>'[2]4.Služby občanov'!$Q$4</f>
        <v>22205.7</v>
      </c>
      <c r="R49" s="455">
        <f>'[2]4.Služby občanov'!$R$4</f>
        <v>0</v>
      </c>
      <c r="S49" s="427">
        <f>'[2]4.Služby občanov'!$S$4</f>
        <v>0</v>
      </c>
      <c r="T49" s="304">
        <f>SUM(U49:W49)</f>
        <v>30500</v>
      </c>
      <c r="U49" s="302">
        <f>'[2]4.Služby občanov'!$T$4</f>
        <v>30500</v>
      </c>
      <c r="V49" s="302">
        <f>'[2]4.Služby občanov'!$U$4</f>
        <v>0</v>
      </c>
      <c r="W49" s="323">
        <f>'[2]4.Služby občanov'!$V$4</f>
        <v>0</v>
      </c>
      <c r="X49" s="304">
        <f>SUM(Y49:AA49)</f>
        <v>31450</v>
      </c>
      <c r="Y49" s="302">
        <f>'[2]4.Služby občanov'!$W$4</f>
        <v>31450</v>
      </c>
      <c r="Z49" s="302">
        <f>'[2]4.Služby občanov'!$X$4</f>
        <v>0</v>
      </c>
      <c r="AA49" s="323">
        <f>'[2]4.Služby občanov'!$Y$4</f>
        <v>0</v>
      </c>
      <c r="AB49" s="304">
        <f>SUM(AC49:AE49)</f>
        <v>30750</v>
      </c>
      <c r="AC49" s="302">
        <f>'[2]4.Služby občanov'!$Z$4</f>
        <v>30750</v>
      </c>
      <c r="AD49" s="302">
        <f>'[2]4.Služby občanov'!$AA$4</f>
        <v>0</v>
      </c>
      <c r="AE49" s="303">
        <f>'[2]4.Služby občanov'!$AB$4</f>
        <v>0</v>
      </c>
      <c r="AF49" s="304">
        <f>SUM(AG49:AI49)</f>
        <v>30750</v>
      </c>
      <c r="AG49" s="302">
        <f>'[2]4.Služby občanov'!$AC$4</f>
        <v>30750</v>
      </c>
      <c r="AH49" s="302">
        <f>'[2]4.Služby občanov'!$AD$4</f>
        <v>0</v>
      </c>
      <c r="AI49" s="303">
        <f>'[2]4.Služby občanov'!$AE$4</f>
        <v>0</v>
      </c>
    </row>
    <row r="50" spans="1:35" ht="15.75" x14ac:dyDescent="0.25">
      <c r="A50" s="159"/>
      <c r="B50" s="327" t="s">
        <v>204</v>
      </c>
      <c r="C50" s="329" t="s">
        <v>205</v>
      </c>
      <c r="D50" s="304">
        <f t="shared" ref="D50:AI50" si="34">SUM(D51:D52)</f>
        <v>20748.82</v>
      </c>
      <c r="E50" s="302">
        <f t="shared" si="34"/>
        <v>20748.82</v>
      </c>
      <c r="F50" s="302">
        <f t="shared" si="34"/>
        <v>0</v>
      </c>
      <c r="G50" s="323">
        <f t="shared" si="34"/>
        <v>0</v>
      </c>
      <c r="H50" s="304">
        <f t="shared" si="34"/>
        <v>22410.2</v>
      </c>
      <c r="I50" s="302">
        <f t="shared" si="34"/>
        <v>22410.2</v>
      </c>
      <c r="J50" s="302">
        <f t="shared" si="34"/>
        <v>0</v>
      </c>
      <c r="K50" s="303">
        <f t="shared" si="34"/>
        <v>0</v>
      </c>
      <c r="L50" s="324">
        <f t="shared" si="34"/>
        <v>25200</v>
      </c>
      <c r="M50" s="302">
        <f t="shared" si="34"/>
        <v>25200</v>
      </c>
      <c r="N50" s="302">
        <f t="shared" si="34"/>
        <v>0</v>
      </c>
      <c r="O50" s="303">
        <f t="shared" si="34"/>
        <v>0</v>
      </c>
      <c r="P50" s="306">
        <f t="shared" si="34"/>
        <v>16817.05</v>
      </c>
      <c r="Q50" s="301">
        <f t="shared" si="34"/>
        <v>16817.05</v>
      </c>
      <c r="R50" s="301">
        <f t="shared" si="34"/>
        <v>0</v>
      </c>
      <c r="S50" s="307">
        <f t="shared" si="34"/>
        <v>0</v>
      </c>
      <c r="T50" s="304">
        <f t="shared" si="34"/>
        <v>25050</v>
      </c>
      <c r="U50" s="302">
        <f t="shared" si="34"/>
        <v>25050</v>
      </c>
      <c r="V50" s="302">
        <f t="shared" si="34"/>
        <v>0</v>
      </c>
      <c r="W50" s="323">
        <f t="shared" si="34"/>
        <v>0</v>
      </c>
      <c r="X50" s="304">
        <f t="shared" si="34"/>
        <v>27350</v>
      </c>
      <c r="Y50" s="302">
        <f t="shared" si="34"/>
        <v>27350</v>
      </c>
      <c r="Z50" s="302">
        <f t="shared" si="34"/>
        <v>0</v>
      </c>
      <c r="AA50" s="323">
        <f t="shared" si="34"/>
        <v>0</v>
      </c>
      <c r="AB50" s="304">
        <f t="shared" si="34"/>
        <v>27200</v>
      </c>
      <c r="AC50" s="302">
        <f t="shared" si="34"/>
        <v>27200</v>
      </c>
      <c r="AD50" s="302">
        <f t="shared" si="34"/>
        <v>0</v>
      </c>
      <c r="AE50" s="303">
        <f t="shared" si="34"/>
        <v>0</v>
      </c>
      <c r="AF50" s="304">
        <f t="shared" si="34"/>
        <v>29700</v>
      </c>
      <c r="AG50" s="302">
        <f t="shared" si="34"/>
        <v>29700</v>
      </c>
      <c r="AH50" s="302">
        <f t="shared" si="34"/>
        <v>0</v>
      </c>
      <c r="AI50" s="303">
        <f t="shared" si="34"/>
        <v>0</v>
      </c>
    </row>
    <row r="51" spans="1:35" ht="15.75" x14ac:dyDescent="0.25">
      <c r="A51" s="159"/>
      <c r="B51" s="327">
        <v>1</v>
      </c>
      <c r="C51" s="329" t="s">
        <v>206</v>
      </c>
      <c r="D51" s="304">
        <f>SUM(E51:G51)</f>
        <v>20748.82</v>
      </c>
      <c r="E51" s="302">
        <f>'[1]4.Služby občanov'!$H$17</f>
        <v>20748.82</v>
      </c>
      <c r="F51" s="302">
        <f>'[1]4.Služby občanov'!$I$17</f>
        <v>0</v>
      </c>
      <c r="G51" s="323">
        <f>'[1]4.Služby občanov'!$J$17</f>
        <v>0</v>
      </c>
      <c r="H51" s="304">
        <f>SUM(I51:K51)</f>
        <v>22410.2</v>
      </c>
      <c r="I51" s="302">
        <f>'[2]4.Služby občanov'!$K$17</f>
        <v>22410.2</v>
      </c>
      <c r="J51" s="302">
        <f>'[2]4.Služby občanov'!$L$17</f>
        <v>0</v>
      </c>
      <c r="K51" s="303">
        <f>'[2]4.Služby občanov'!$M$17</f>
        <v>0</v>
      </c>
      <c r="L51" s="324">
        <f>SUM(M51:O51)</f>
        <v>23200</v>
      </c>
      <c r="M51" s="302">
        <f>'[2]4.Služby občanov'!$N$17</f>
        <v>23200</v>
      </c>
      <c r="N51" s="302">
        <f>'[2]4.Služby občanov'!$O$17</f>
        <v>0</v>
      </c>
      <c r="O51" s="303">
        <f>'[2]4.Služby občanov'!$P$17</f>
        <v>0</v>
      </c>
      <c r="P51" s="449">
        <f>SUM(Q51:S51)</f>
        <v>16817.05</v>
      </c>
      <c r="Q51" s="455">
        <f>'[2]4.Služby občanov'!$Q$17</f>
        <v>16817.05</v>
      </c>
      <c r="R51" s="455">
        <f>'[2]4.Služby občanov'!$R$17</f>
        <v>0</v>
      </c>
      <c r="S51" s="427">
        <f>'[2]4.Služby občanov'!$S$17</f>
        <v>0</v>
      </c>
      <c r="T51" s="304">
        <f>SUM(U51:W51)</f>
        <v>23050</v>
      </c>
      <c r="U51" s="302">
        <f>'[2]4.Služby občanov'!$T$17</f>
        <v>23050</v>
      </c>
      <c r="V51" s="302">
        <f>'[2]4.Služby občanov'!$U$17</f>
        <v>0</v>
      </c>
      <c r="W51" s="323">
        <f>'[2]4.Služby občanov'!$V$17</f>
        <v>0</v>
      </c>
      <c r="X51" s="304">
        <f>SUM(Y51:AA51)</f>
        <v>25350</v>
      </c>
      <c r="Y51" s="302">
        <f>'[2]4.Služby občanov'!$W$17</f>
        <v>25350</v>
      </c>
      <c r="Z51" s="302">
        <f>'[2]4.Služby občanov'!$X$17</f>
        <v>0</v>
      </c>
      <c r="AA51" s="323">
        <f>'[2]4.Služby občanov'!$Y$17</f>
        <v>0</v>
      </c>
      <c r="AB51" s="304">
        <f>SUM(AC51:AE51)</f>
        <v>27200</v>
      </c>
      <c r="AC51" s="302">
        <f>'[2]4.Služby občanov'!$Z$17</f>
        <v>27200</v>
      </c>
      <c r="AD51" s="302">
        <f>'[2]4.Služby občanov'!$AA$17</f>
        <v>0</v>
      </c>
      <c r="AE51" s="303">
        <f>'[2]4.Služby občanov'!$AB$17</f>
        <v>0</v>
      </c>
      <c r="AF51" s="304">
        <f>SUM(AG51:AI51)</f>
        <v>29700</v>
      </c>
      <c r="AG51" s="302">
        <f>'[2]4.Služby občanov'!$AC$17</f>
        <v>29700</v>
      </c>
      <c r="AH51" s="302">
        <f>'[2]4.Služby občanov'!$AD$17</f>
        <v>0</v>
      </c>
      <c r="AI51" s="303">
        <f>'[2]4.Služby občanov'!$AE$17</f>
        <v>0</v>
      </c>
    </row>
    <row r="52" spans="1:35" ht="15.75" x14ac:dyDescent="0.25">
      <c r="A52" s="159"/>
      <c r="B52" s="327">
        <v>2</v>
      </c>
      <c r="C52" s="329" t="s">
        <v>207</v>
      </c>
      <c r="D52" s="304">
        <f>SUM(E52:G52)</f>
        <v>0</v>
      </c>
      <c r="E52" s="302">
        <f>'[1]4.Služby občanov'!$H$27</f>
        <v>0</v>
      </c>
      <c r="F52" s="302">
        <f>'[1]4.Služby občanov'!$I$27</f>
        <v>0</v>
      </c>
      <c r="G52" s="323">
        <f>'[1]4.Služby občanov'!$J$27</f>
        <v>0</v>
      </c>
      <c r="H52" s="304">
        <f>SUM(I52:K52)</f>
        <v>0</v>
      </c>
      <c r="I52" s="302">
        <f>'[2]4.Služby občanov'!$K$28</f>
        <v>0</v>
      </c>
      <c r="J52" s="302">
        <f>'[2]4.Služby občanov'!$L$28</f>
        <v>0</v>
      </c>
      <c r="K52" s="303">
        <f>'[2]4.Služby občanov'!$M$28</f>
        <v>0</v>
      </c>
      <c r="L52" s="324">
        <f>SUM(M52:O52)</f>
        <v>2000</v>
      </c>
      <c r="M52" s="302">
        <f>'[2]4.Služby občanov'!$N$28</f>
        <v>2000</v>
      </c>
      <c r="N52" s="302">
        <f>'[2]4.Služby občanov'!$O$28</f>
        <v>0</v>
      </c>
      <c r="O52" s="303">
        <f>'[2]4.Služby občanov'!$P$28</f>
        <v>0</v>
      </c>
      <c r="P52" s="449">
        <f>SUM(Q52:S52)</f>
        <v>0</v>
      </c>
      <c r="Q52" s="455">
        <f>'[2]4.Služby občanov'!$Q$28</f>
        <v>0</v>
      </c>
      <c r="R52" s="455">
        <f>'[2]4.Služby občanov'!$R$28</f>
        <v>0</v>
      </c>
      <c r="S52" s="427">
        <f>'[2]4.Služby občanov'!$S$28</f>
        <v>0</v>
      </c>
      <c r="T52" s="304">
        <f>SUM(U52:W52)</f>
        <v>2000</v>
      </c>
      <c r="U52" s="302">
        <f>'[2]4.Služby občanov'!$T$28</f>
        <v>2000</v>
      </c>
      <c r="V52" s="302">
        <f>'[2]4.Služby občanov'!$U$28</f>
        <v>0</v>
      </c>
      <c r="W52" s="323">
        <f>'[2]4.Služby občanov'!$V$28</f>
        <v>0</v>
      </c>
      <c r="X52" s="304">
        <f>SUM(Y52:AA52)</f>
        <v>2000</v>
      </c>
      <c r="Y52" s="302">
        <f>'[2]4.Služby občanov'!$W$28</f>
        <v>2000</v>
      </c>
      <c r="Z52" s="302">
        <f>'[2]4.Služby občanov'!$X$28</f>
        <v>0</v>
      </c>
      <c r="AA52" s="323">
        <f>'[2]4.Služby občanov'!$Y$28</f>
        <v>0</v>
      </c>
      <c r="AB52" s="304">
        <f>SUM(AC52:AE52)</f>
        <v>0</v>
      </c>
      <c r="AC52" s="302">
        <f>'[2]4.Služby občanov'!$Z$28</f>
        <v>0</v>
      </c>
      <c r="AD52" s="302">
        <f>'[2]4.Služby občanov'!$AA$28</f>
        <v>0</v>
      </c>
      <c r="AE52" s="303">
        <f>'[2]4.Služby občanov'!$AB$28</f>
        <v>0</v>
      </c>
      <c r="AF52" s="304">
        <f>SUM(AG52:AI52)</f>
        <v>0</v>
      </c>
      <c r="AG52" s="302">
        <f>'[2]4.Služby občanov'!$AC$28</f>
        <v>0</v>
      </c>
      <c r="AH52" s="302">
        <f>'[2]4.Služby občanov'!$AD$28</f>
        <v>0</v>
      </c>
      <c r="AI52" s="303">
        <f>'[2]4.Služby občanov'!$AE$28</f>
        <v>0</v>
      </c>
    </row>
    <row r="53" spans="1:35" ht="16.5" outlineLevel="1" thickBot="1" x14ac:dyDescent="0.3">
      <c r="A53" s="159"/>
      <c r="B53" s="338" t="s">
        <v>208</v>
      </c>
      <c r="C53" s="331" t="s">
        <v>209</v>
      </c>
      <c r="D53" s="321">
        <f>SUM(E53:G53)</f>
        <v>0</v>
      </c>
      <c r="E53" s="322">
        <v>0</v>
      </c>
      <c r="F53" s="322">
        <v>0</v>
      </c>
      <c r="G53" s="322">
        <v>0</v>
      </c>
      <c r="H53" s="315">
        <f>SUM(I53:K53)</f>
        <v>0</v>
      </c>
      <c r="I53" s="316">
        <f>'[2]4.Služby občanov'!$K$30</f>
        <v>0</v>
      </c>
      <c r="J53" s="316">
        <f>'[2]4.Služby občanov'!$L$30</f>
        <v>0</v>
      </c>
      <c r="K53" s="317">
        <f>'[2]4.Služby občanov'!$M$30</f>
        <v>0</v>
      </c>
      <c r="L53" s="429">
        <f>SUM(M53:O53)</f>
        <v>0</v>
      </c>
      <c r="M53" s="316">
        <f>'[2]4.Služby občanov'!$N$30</f>
        <v>0</v>
      </c>
      <c r="N53" s="316">
        <f>'[2]4.Služby občanov'!$O$30</f>
        <v>0</v>
      </c>
      <c r="O53" s="317">
        <f>'[2]4.Služby občanov'!$P$30</f>
        <v>0</v>
      </c>
      <c r="P53" s="450">
        <f>SUM(Q53:S53)</f>
        <v>0</v>
      </c>
      <c r="Q53" s="456">
        <f>'[2]4.Služby občanov'!$Q$30</f>
        <v>0</v>
      </c>
      <c r="R53" s="456">
        <f>'[2]4.Služby občanov'!$R$30</f>
        <v>0</v>
      </c>
      <c r="S53" s="438">
        <f>'[2]4.Služby občanov'!$S$30</f>
        <v>0</v>
      </c>
      <c r="T53" s="321">
        <f>SUM(U53:W53)</f>
        <v>0</v>
      </c>
      <c r="U53" s="322">
        <f>'[2]4.Služby občanov'!$T$30</f>
        <v>0</v>
      </c>
      <c r="V53" s="322">
        <f>'[2]4.Služby občanov'!$U$30</f>
        <v>0</v>
      </c>
      <c r="W53" s="462">
        <f>'[2]4.Služby občanov'!$V$30</f>
        <v>0</v>
      </c>
      <c r="X53" s="321">
        <f>SUM(Y53:AA53)</f>
        <v>0</v>
      </c>
      <c r="Y53" s="322">
        <f>'[2]4.Služby občanov'!$W$30</f>
        <v>0</v>
      </c>
      <c r="Z53" s="322">
        <f>'[2]4.Služby občanov'!$X$30</f>
        <v>0</v>
      </c>
      <c r="AA53" s="462">
        <f>'[2]4.Služby občanov'!$Y$30</f>
        <v>0</v>
      </c>
      <c r="AB53" s="321">
        <f>SUM(AC53:AE53)</f>
        <v>0</v>
      </c>
      <c r="AC53" s="322">
        <f>'[2]4.Služby občanov'!$Z$30</f>
        <v>0</v>
      </c>
      <c r="AD53" s="322">
        <f>'[2]4.Služby občanov'!$AA$30</f>
        <v>0</v>
      </c>
      <c r="AE53" s="361">
        <f>'[2]4.Služby občanov'!$AB$30</f>
        <v>0</v>
      </c>
      <c r="AF53" s="321">
        <f>SUM(AG53:AI53)</f>
        <v>0</v>
      </c>
      <c r="AG53" s="322">
        <f>'[2]4.Služby občanov'!$AC$30</f>
        <v>0</v>
      </c>
      <c r="AH53" s="322">
        <f>'[2]4.Služby občanov'!$AD$30</f>
        <v>0</v>
      </c>
      <c r="AI53" s="361">
        <f>'[2]4.Služby občanov'!$AE$30</f>
        <v>0</v>
      </c>
    </row>
    <row r="54" spans="1:35" s="157" customFormat="1" ht="15.75" x14ac:dyDescent="0.25">
      <c r="A54" s="159"/>
      <c r="B54" s="332" t="s">
        <v>210</v>
      </c>
      <c r="C54" s="339"/>
      <c r="D54" s="318">
        <f t="shared" ref="D54:K54" si="35">D55+D60+D62+D61+D67</f>
        <v>1102804.9999999998</v>
      </c>
      <c r="E54" s="319">
        <f t="shared" si="35"/>
        <v>818973.79999999993</v>
      </c>
      <c r="F54" s="319">
        <f t="shared" si="35"/>
        <v>269703.96999999997</v>
      </c>
      <c r="G54" s="415">
        <f t="shared" si="35"/>
        <v>14127.23</v>
      </c>
      <c r="H54" s="318">
        <f t="shared" si="35"/>
        <v>1215162.1099999999</v>
      </c>
      <c r="I54" s="319">
        <f t="shared" si="35"/>
        <v>930976.27000000014</v>
      </c>
      <c r="J54" s="319">
        <f t="shared" si="35"/>
        <v>269820.08</v>
      </c>
      <c r="K54" s="320">
        <f t="shared" si="35"/>
        <v>14365.76</v>
      </c>
      <c r="L54" s="454">
        <f t="shared" ref="L54:S54" si="36">L55+L60+L61+L62+L67</f>
        <v>1162690</v>
      </c>
      <c r="M54" s="454">
        <f t="shared" si="36"/>
        <v>1022990</v>
      </c>
      <c r="N54" s="454">
        <f t="shared" si="36"/>
        <v>126200</v>
      </c>
      <c r="O54" s="437">
        <f t="shared" si="36"/>
        <v>13500</v>
      </c>
      <c r="P54" s="305">
        <f t="shared" si="36"/>
        <v>868915.92</v>
      </c>
      <c r="Q54" s="426">
        <f t="shared" si="36"/>
        <v>738760.51</v>
      </c>
      <c r="R54" s="426">
        <f t="shared" si="36"/>
        <v>120084.46</v>
      </c>
      <c r="S54" s="360">
        <f t="shared" si="36"/>
        <v>10070.950000000001</v>
      </c>
      <c r="T54" s="318">
        <f t="shared" ref="T54:AI54" si="37">T55+T60+T62+T61+T67</f>
        <v>1140485</v>
      </c>
      <c r="U54" s="319">
        <f t="shared" si="37"/>
        <v>1000800</v>
      </c>
      <c r="V54" s="319">
        <f t="shared" si="37"/>
        <v>126185</v>
      </c>
      <c r="W54" s="319">
        <f t="shared" si="37"/>
        <v>13500</v>
      </c>
      <c r="X54" s="318">
        <f t="shared" si="37"/>
        <v>1229270</v>
      </c>
      <c r="Y54" s="319">
        <f t="shared" si="37"/>
        <v>1105270</v>
      </c>
      <c r="Z54" s="319">
        <f t="shared" si="37"/>
        <v>124000</v>
      </c>
      <c r="AA54" s="415">
        <f t="shared" si="37"/>
        <v>0</v>
      </c>
      <c r="AB54" s="318">
        <f t="shared" si="37"/>
        <v>1234260</v>
      </c>
      <c r="AC54" s="319">
        <f t="shared" si="37"/>
        <v>1119260</v>
      </c>
      <c r="AD54" s="319">
        <f t="shared" si="37"/>
        <v>115000</v>
      </c>
      <c r="AE54" s="320">
        <f t="shared" si="37"/>
        <v>0</v>
      </c>
      <c r="AF54" s="318">
        <f t="shared" si="37"/>
        <v>1280260</v>
      </c>
      <c r="AG54" s="319">
        <f t="shared" si="37"/>
        <v>1165260</v>
      </c>
      <c r="AH54" s="319">
        <f t="shared" si="37"/>
        <v>115000</v>
      </c>
      <c r="AI54" s="320">
        <f t="shared" si="37"/>
        <v>0</v>
      </c>
    </row>
    <row r="55" spans="1:35" ht="15.75" x14ac:dyDescent="0.25">
      <c r="A55" s="159"/>
      <c r="B55" s="340" t="s">
        <v>211</v>
      </c>
      <c r="C55" s="328" t="s">
        <v>212</v>
      </c>
      <c r="D55" s="304">
        <f t="shared" ref="D55:K55" si="38">SUM(D56:D60)</f>
        <v>670803.37999999977</v>
      </c>
      <c r="E55" s="302">
        <f t="shared" si="38"/>
        <v>639970.22999999986</v>
      </c>
      <c r="F55" s="302">
        <f t="shared" si="38"/>
        <v>16705.919999999998</v>
      </c>
      <c r="G55" s="323">
        <f t="shared" si="38"/>
        <v>14127.23</v>
      </c>
      <c r="H55" s="304">
        <f t="shared" si="38"/>
        <v>734405.98</v>
      </c>
      <c r="I55" s="302">
        <f t="shared" si="38"/>
        <v>720040.22000000009</v>
      </c>
      <c r="J55" s="302">
        <f t="shared" si="38"/>
        <v>0</v>
      </c>
      <c r="K55" s="303">
        <f t="shared" si="38"/>
        <v>14365.76</v>
      </c>
      <c r="L55" s="455">
        <f t="shared" ref="L55:S55" si="39">SUM(L56:L59)</f>
        <v>817470</v>
      </c>
      <c r="M55" s="455">
        <f t="shared" si="39"/>
        <v>797870</v>
      </c>
      <c r="N55" s="455">
        <f t="shared" si="39"/>
        <v>6100</v>
      </c>
      <c r="O55" s="427">
        <f t="shared" si="39"/>
        <v>13500</v>
      </c>
      <c r="P55" s="306">
        <f t="shared" si="39"/>
        <v>574042.29</v>
      </c>
      <c r="Q55" s="301">
        <f t="shared" si="39"/>
        <v>563971.34</v>
      </c>
      <c r="R55" s="301">
        <f t="shared" si="39"/>
        <v>0</v>
      </c>
      <c r="S55" s="307">
        <f t="shared" si="39"/>
        <v>10070.950000000001</v>
      </c>
      <c r="T55" s="304">
        <f t="shared" ref="T55:AI55" si="40">SUM(T56:T60)</f>
        <v>794400</v>
      </c>
      <c r="U55" s="302">
        <f t="shared" si="40"/>
        <v>774800</v>
      </c>
      <c r="V55" s="302">
        <f t="shared" si="40"/>
        <v>6100</v>
      </c>
      <c r="W55" s="302">
        <f t="shared" si="40"/>
        <v>13500</v>
      </c>
      <c r="X55" s="304">
        <f t="shared" si="40"/>
        <v>916870</v>
      </c>
      <c r="Y55" s="302">
        <f t="shared" si="40"/>
        <v>907870</v>
      </c>
      <c r="Z55" s="302">
        <f t="shared" si="40"/>
        <v>9000</v>
      </c>
      <c r="AA55" s="323">
        <f t="shared" si="40"/>
        <v>0</v>
      </c>
      <c r="AB55" s="304">
        <f t="shared" si="40"/>
        <v>911860</v>
      </c>
      <c r="AC55" s="302">
        <f t="shared" si="40"/>
        <v>911860</v>
      </c>
      <c r="AD55" s="302">
        <f t="shared" si="40"/>
        <v>0</v>
      </c>
      <c r="AE55" s="303">
        <f t="shared" si="40"/>
        <v>0</v>
      </c>
      <c r="AF55" s="304">
        <f t="shared" si="40"/>
        <v>942860</v>
      </c>
      <c r="AG55" s="302">
        <f t="shared" si="40"/>
        <v>942860</v>
      </c>
      <c r="AH55" s="302">
        <f t="shared" si="40"/>
        <v>0</v>
      </c>
      <c r="AI55" s="303">
        <f t="shared" si="40"/>
        <v>0</v>
      </c>
    </row>
    <row r="56" spans="1:35" ht="15.75" x14ac:dyDescent="0.25">
      <c r="A56" s="159"/>
      <c r="B56" s="327">
        <v>1</v>
      </c>
      <c r="C56" s="329" t="s">
        <v>213</v>
      </c>
      <c r="D56" s="304">
        <f t="shared" ref="D56:D61" si="41">SUM(E56:G56)</f>
        <v>473012.86999999976</v>
      </c>
      <c r="E56" s="302">
        <f>'[1]5.Bezpečnosť, právo a por.'!$H$5</f>
        <v>458885.63999999978</v>
      </c>
      <c r="F56" s="302">
        <f>'[1]5.Bezpečnosť, právo a por.'!$I$5</f>
        <v>0</v>
      </c>
      <c r="G56" s="323">
        <f>'[1]5.Bezpečnosť, právo a por.'!$J$5</f>
        <v>14127.23</v>
      </c>
      <c r="H56" s="304">
        <f t="shared" ref="H56:H61" si="42">SUM(I56:K56)</f>
        <v>531161.48</v>
      </c>
      <c r="I56" s="302">
        <f>'[2]5.Bezpečnosť, právo a por.'!$K$5</f>
        <v>516795.72000000003</v>
      </c>
      <c r="J56" s="302">
        <f>'[2]5.Bezpečnosť, právo a por.'!$L$5</f>
        <v>0</v>
      </c>
      <c r="K56" s="303">
        <f>'[2]5.Bezpečnosť, právo a por.'!$M$5</f>
        <v>14365.76</v>
      </c>
      <c r="L56" s="455">
        <f t="shared" ref="L56:L61" si="43">SUM(M56:O56)</f>
        <v>595070</v>
      </c>
      <c r="M56" s="455">
        <f>'[2]5.Bezpečnosť, právo a por.'!$N$5</f>
        <v>575470</v>
      </c>
      <c r="N56" s="455">
        <f>'[2]5.Bezpečnosť, právo a por.'!$O$5</f>
        <v>6100</v>
      </c>
      <c r="O56" s="427">
        <f>'[2]5.Bezpečnosť, právo a por.'!$P$5</f>
        <v>13500</v>
      </c>
      <c r="P56" s="449">
        <f t="shared" ref="P56:P61" si="44">SUM(Q56:S56)</f>
        <v>410890.27</v>
      </c>
      <c r="Q56" s="455">
        <f>'[2]5.Bezpečnosť, právo a por.'!$Q$5</f>
        <v>400819.32</v>
      </c>
      <c r="R56" s="455">
        <f>'[2]5.Bezpečnosť, právo a por.'!$R$5</f>
        <v>0</v>
      </c>
      <c r="S56" s="427">
        <f>'[2]5.Bezpečnosť, právo a por.'!$S$5</f>
        <v>10070.950000000001</v>
      </c>
      <c r="T56" s="304">
        <f t="shared" ref="T56:T61" si="45">SUM(U56:W56)</f>
        <v>564700</v>
      </c>
      <c r="U56" s="302">
        <f>'[2]5.Bezpečnosť, právo a por.'!$T$5</f>
        <v>545100</v>
      </c>
      <c r="V56" s="302">
        <f>'[2]5.Bezpečnosť, právo a por.'!$U$5</f>
        <v>6100</v>
      </c>
      <c r="W56" s="303">
        <f>'[2]5.Bezpečnosť, právo a por.'!$V$5</f>
        <v>13500</v>
      </c>
      <c r="X56" s="304">
        <f t="shared" ref="X56:X61" si="46">SUM(Y56:AA56)</f>
        <v>654470</v>
      </c>
      <c r="Y56" s="302">
        <f>'[2]5.Bezpečnosť, právo a por.'!$W$5</f>
        <v>645470</v>
      </c>
      <c r="Z56" s="302">
        <f>'[2]5.Bezpečnosť, právo a por.'!$X$5</f>
        <v>9000</v>
      </c>
      <c r="AA56" s="323">
        <f>'[2]5.Bezpečnosť, právo a por.'!$Y$5</f>
        <v>0</v>
      </c>
      <c r="AB56" s="304">
        <f t="shared" ref="AB56:AB61" si="47">SUM(AC56:AE56)</f>
        <v>636260</v>
      </c>
      <c r="AC56" s="302">
        <f>'[2]5.Bezpečnosť, právo a por.'!$Z$5</f>
        <v>636260</v>
      </c>
      <c r="AD56" s="302">
        <f>'[2]5.Bezpečnosť, právo a por.'!$AA$5</f>
        <v>0</v>
      </c>
      <c r="AE56" s="303">
        <f>'[2]5.Bezpečnosť, právo a por.'!$AB$5</f>
        <v>0</v>
      </c>
      <c r="AF56" s="304">
        <f t="shared" ref="AF56:AF61" si="48">SUM(AG56:AI56)</f>
        <v>661260</v>
      </c>
      <c r="AG56" s="302">
        <f>'[2]5.Bezpečnosť, právo a por.'!$AC$5</f>
        <v>661260</v>
      </c>
      <c r="AH56" s="302">
        <f>'[2]5.Bezpečnosť, právo a por.'!$AD$5</f>
        <v>0</v>
      </c>
      <c r="AI56" s="303">
        <f>'[2]5.Bezpečnosť, právo a por.'!$AE$5</f>
        <v>0</v>
      </c>
    </row>
    <row r="57" spans="1:35" ht="15.75" x14ac:dyDescent="0.25">
      <c r="A57" s="155"/>
      <c r="B57" s="327">
        <v>2</v>
      </c>
      <c r="C57" s="329" t="s">
        <v>214</v>
      </c>
      <c r="D57" s="304">
        <f t="shared" si="41"/>
        <v>103234.68</v>
      </c>
      <c r="E57" s="302">
        <f>'[1]5.Bezpečnosť, právo a por.'!$H$55</f>
        <v>86528.76</v>
      </c>
      <c r="F57" s="302">
        <f>'[1]5.Bezpečnosť, právo a por.'!$I$55</f>
        <v>16705.919999999998</v>
      </c>
      <c r="G57" s="323">
        <f>'[1]5.Bezpečnosť, právo a por.'!$J$55</f>
        <v>0</v>
      </c>
      <c r="H57" s="304">
        <f t="shared" si="42"/>
        <v>97906.209999999992</v>
      </c>
      <c r="I57" s="302">
        <f>'[2]5.Bezpečnosť, právo a por.'!$K$60</f>
        <v>97906.209999999992</v>
      </c>
      <c r="J57" s="302">
        <f>'[2]5.Bezpečnosť, právo a por.'!$L$60</f>
        <v>0</v>
      </c>
      <c r="K57" s="303">
        <f>'[2]5.Bezpečnosť, právo a por.'!$M$60</f>
        <v>0</v>
      </c>
      <c r="L57" s="455">
        <f t="shared" si="43"/>
        <v>110400</v>
      </c>
      <c r="M57" s="455">
        <f>'[2]5.Bezpečnosť, právo a por.'!$N$60</f>
        <v>110400</v>
      </c>
      <c r="N57" s="455">
        <f>'[2]5.Bezpečnosť, právo a por.'!$O$60</f>
        <v>0</v>
      </c>
      <c r="O57" s="427">
        <f>'[2]5.Bezpečnosť, právo a por.'!$P$60</f>
        <v>0</v>
      </c>
      <c r="P57" s="449">
        <f t="shared" si="44"/>
        <v>79862.489999999991</v>
      </c>
      <c r="Q57" s="455">
        <f>'[2]5.Bezpečnosť, právo a por.'!$Q$60</f>
        <v>79862.489999999991</v>
      </c>
      <c r="R57" s="455">
        <f>'[2]5.Bezpečnosť, právo a por.'!$R$60</f>
        <v>0</v>
      </c>
      <c r="S57" s="427">
        <f>'[2]5.Bezpečnosť, právo a por.'!$S$60</f>
        <v>0</v>
      </c>
      <c r="T57" s="304">
        <f t="shared" si="45"/>
        <v>113200</v>
      </c>
      <c r="U57" s="302">
        <f>'[2]5.Bezpečnosť, právo a por.'!$T$60</f>
        <v>113200</v>
      </c>
      <c r="V57" s="302">
        <f>'[2]5.Bezpečnosť, právo a por.'!$U$60</f>
        <v>0</v>
      </c>
      <c r="W57" s="303">
        <f>'[2]5.Bezpečnosť, právo a por.'!$V$60</f>
        <v>0</v>
      </c>
      <c r="X57" s="304">
        <f t="shared" si="46"/>
        <v>133600</v>
      </c>
      <c r="Y57" s="302">
        <f>'[2]5.Bezpečnosť, právo a por.'!$W$60</f>
        <v>133600</v>
      </c>
      <c r="Z57" s="302">
        <f>'[2]5.Bezpečnosť, právo a por.'!$X$60</f>
        <v>0</v>
      </c>
      <c r="AA57" s="323">
        <f>'[2]5.Bezpečnosť, právo a por.'!$Y$60</f>
        <v>0</v>
      </c>
      <c r="AB57" s="304">
        <f t="shared" si="47"/>
        <v>140800</v>
      </c>
      <c r="AC57" s="302">
        <f>'[2]5.Bezpečnosť, právo a por.'!$Z$60</f>
        <v>140800</v>
      </c>
      <c r="AD57" s="302">
        <f>'[2]5.Bezpečnosť, právo a por.'!$AA$60</f>
        <v>0</v>
      </c>
      <c r="AE57" s="303">
        <f>'[2]5.Bezpečnosť, právo a por.'!$AB$60</f>
        <v>0</v>
      </c>
      <c r="AF57" s="304">
        <f t="shared" si="48"/>
        <v>142800</v>
      </c>
      <c r="AG57" s="302">
        <f>'[2]5.Bezpečnosť, právo a por.'!$AC$60</f>
        <v>142800</v>
      </c>
      <c r="AH57" s="302">
        <f>'[2]5.Bezpečnosť, právo a por.'!$AD$60</f>
        <v>0</v>
      </c>
      <c r="AI57" s="303">
        <f>'[2]5.Bezpečnosť, právo a por.'!$AE$60</f>
        <v>0</v>
      </c>
    </row>
    <row r="58" spans="1:35" ht="15.75" x14ac:dyDescent="0.25">
      <c r="A58" s="158"/>
      <c r="B58" s="327">
        <v>3</v>
      </c>
      <c r="C58" s="329" t="s">
        <v>215</v>
      </c>
      <c r="D58" s="304">
        <f t="shared" si="41"/>
        <v>45720.94</v>
      </c>
      <c r="E58" s="302">
        <f>'[1]5.Bezpečnosť, právo a por.'!$H$75</f>
        <v>45720.94</v>
      </c>
      <c r="F58" s="302">
        <f>'[1]5.Bezpečnosť, právo a por.'!$I$75</f>
        <v>0</v>
      </c>
      <c r="G58" s="323">
        <f>'[1]5.Bezpečnosť, právo a por.'!$J$75</f>
        <v>0</v>
      </c>
      <c r="H58" s="304">
        <f t="shared" si="42"/>
        <v>51328.92</v>
      </c>
      <c r="I58" s="302">
        <f>'[2]5.Bezpečnosť, právo a por.'!$K$80</f>
        <v>51328.92</v>
      </c>
      <c r="J58" s="302">
        <f>'[2]5.Bezpečnosť, právo a por.'!$L$80</f>
        <v>0</v>
      </c>
      <c r="K58" s="303">
        <f>'[2]5.Bezpečnosť, právo a por.'!$M$80</f>
        <v>0</v>
      </c>
      <c r="L58" s="455">
        <f t="shared" si="43"/>
        <v>55000</v>
      </c>
      <c r="M58" s="455">
        <f>'[2]5.Bezpečnosť, právo a por.'!$N$80</f>
        <v>55000</v>
      </c>
      <c r="N58" s="455">
        <f>'[2]5.Bezpečnosť, právo a por.'!$O$80</f>
        <v>0</v>
      </c>
      <c r="O58" s="427">
        <f>'[2]5.Bezpečnosť, právo a por.'!$P$80</f>
        <v>0</v>
      </c>
      <c r="P58" s="449">
        <f t="shared" si="44"/>
        <v>41746.36</v>
      </c>
      <c r="Q58" s="455">
        <f>'[2]5.Bezpečnosť, právo a por.'!$Q$80</f>
        <v>41746.36</v>
      </c>
      <c r="R58" s="455">
        <f>'[2]5.Bezpečnosť, právo a por.'!$R$80</f>
        <v>0</v>
      </c>
      <c r="S58" s="427">
        <f>'[2]5.Bezpečnosť, právo a por.'!$S$80</f>
        <v>0</v>
      </c>
      <c r="T58" s="304">
        <f t="shared" si="45"/>
        <v>57000</v>
      </c>
      <c r="U58" s="302">
        <f>'[2]5.Bezpečnosť, právo a por.'!$T$80</f>
        <v>57000</v>
      </c>
      <c r="V58" s="302">
        <f>'[2]5.Bezpečnosť, právo a por.'!$U$80</f>
        <v>0</v>
      </c>
      <c r="W58" s="303">
        <f>'[2]5.Bezpečnosť, právo a por.'!$V$80</f>
        <v>0</v>
      </c>
      <c r="X58" s="304">
        <f t="shared" si="46"/>
        <v>64000</v>
      </c>
      <c r="Y58" s="302">
        <f>'[2]5.Bezpečnosť, právo a por.'!$W$80</f>
        <v>64000</v>
      </c>
      <c r="Z58" s="302">
        <f>'[2]5.Bezpečnosť, právo a por.'!$X$80</f>
        <v>0</v>
      </c>
      <c r="AA58" s="323">
        <f>'[2]5.Bezpečnosť, právo a por.'!$Y$80</f>
        <v>0</v>
      </c>
      <c r="AB58" s="304">
        <f t="shared" si="47"/>
        <v>67000</v>
      </c>
      <c r="AC58" s="302">
        <f>'[2]5.Bezpečnosť, právo a por.'!$Z$80</f>
        <v>67000</v>
      </c>
      <c r="AD58" s="302">
        <f>'[2]5.Bezpečnosť, právo a por.'!$AA$80</f>
        <v>0</v>
      </c>
      <c r="AE58" s="303">
        <f>'[2]5.Bezpečnosť, právo a por.'!$AB$80</f>
        <v>0</v>
      </c>
      <c r="AF58" s="304">
        <f t="shared" si="48"/>
        <v>69000</v>
      </c>
      <c r="AG58" s="302">
        <f>'[2]5.Bezpečnosť, právo a por.'!$AC$80</f>
        <v>69000</v>
      </c>
      <c r="AH58" s="302">
        <f>'[2]5.Bezpečnosť, právo a por.'!$AD$80</f>
        <v>0</v>
      </c>
      <c r="AI58" s="303">
        <f>'[2]5.Bezpečnosť, právo a por.'!$AE$80</f>
        <v>0</v>
      </c>
    </row>
    <row r="59" spans="1:35" ht="15.75" x14ac:dyDescent="0.25">
      <c r="A59" s="158"/>
      <c r="B59" s="327">
        <v>4</v>
      </c>
      <c r="C59" s="329" t="s">
        <v>216</v>
      </c>
      <c r="D59" s="304">
        <f t="shared" si="41"/>
        <v>48834.889999999992</v>
      </c>
      <c r="E59" s="302">
        <f>'[1]5.Bezpečnosť, právo a por.'!$H$78</f>
        <v>48834.889999999992</v>
      </c>
      <c r="F59" s="302">
        <f>'[1]5.Bezpečnosť, právo a por.'!$I$78</f>
        <v>0</v>
      </c>
      <c r="G59" s="323">
        <f>'[1]5.Bezpečnosť, právo a por.'!$J$78</f>
        <v>0</v>
      </c>
      <c r="H59" s="304">
        <f t="shared" si="42"/>
        <v>54009.369999999995</v>
      </c>
      <c r="I59" s="302">
        <f>'[2]5.Bezpečnosť, právo a por.'!$K$83</f>
        <v>54009.369999999995</v>
      </c>
      <c r="J59" s="302">
        <f>'[2]5.Bezpečnosť, právo a por.'!$L$83</f>
        <v>0</v>
      </c>
      <c r="K59" s="303">
        <f>'[2]5.Bezpečnosť, právo a por.'!$M$83</f>
        <v>0</v>
      </c>
      <c r="L59" s="455">
        <f t="shared" si="43"/>
        <v>57000</v>
      </c>
      <c r="M59" s="455">
        <f>'[2]5.Bezpečnosť, právo a por.'!$N$83</f>
        <v>57000</v>
      </c>
      <c r="N59" s="455">
        <f>'[2]5.Bezpečnosť, právo a por.'!$O$83</f>
        <v>0</v>
      </c>
      <c r="O59" s="427">
        <f>'[2]5.Bezpečnosť, právo a por.'!$P$83</f>
        <v>0</v>
      </c>
      <c r="P59" s="449">
        <f t="shared" si="44"/>
        <v>41543.170000000006</v>
      </c>
      <c r="Q59" s="455">
        <f>'[2]5.Bezpečnosť, právo a por.'!$Q$83</f>
        <v>41543.170000000006</v>
      </c>
      <c r="R59" s="455">
        <f>'[2]5.Bezpečnosť, právo a por.'!$R$83</f>
        <v>0</v>
      </c>
      <c r="S59" s="427">
        <f>'[2]5.Bezpečnosť, právo a por.'!$S$83</f>
        <v>0</v>
      </c>
      <c r="T59" s="304">
        <f t="shared" si="45"/>
        <v>59500</v>
      </c>
      <c r="U59" s="302">
        <f>'[2]5.Bezpečnosť, právo a por.'!$T$83</f>
        <v>59500</v>
      </c>
      <c r="V59" s="302">
        <f>'[2]5.Bezpečnosť, právo a por.'!$U$83</f>
        <v>0</v>
      </c>
      <c r="W59" s="303">
        <f>'[2]5.Bezpečnosť, právo a por.'!$V$83</f>
        <v>0</v>
      </c>
      <c r="X59" s="304">
        <f t="shared" si="46"/>
        <v>64800</v>
      </c>
      <c r="Y59" s="302">
        <f>'[2]5.Bezpečnosť, právo a por.'!$W$83</f>
        <v>64800</v>
      </c>
      <c r="Z59" s="302">
        <f>'[2]5.Bezpečnosť, právo a por.'!$X$83</f>
        <v>0</v>
      </c>
      <c r="AA59" s="323">
        <f>'[2]5.Bezpečnosť, právo a por.'!$Y$83</f>
        <v>0</v>
      </c>
      <c r="AB59" s="304">
        <f t="shared" si="47"/>
        <v>67800</v>
      </c>
      <c r="AC59" s="302">
        <f>'[2]5.Bezpečnosť, právo a por.'!$Z$83</f>
        <v>67800</v>
      </c>
      <c r="AD59" s="302">
        <f>'[2]5.Bezpečnosť, právo a por.'!$AA$83</f>
        <v>0</v>
      </c>
      <c r="AE59" s="303">
        <f>'[2]5.Bezpečnosť, právo a por.'!$AB$83</f>
        <v>0</v>
      </c>
      <c r="AF59" s="304">
        <f t="shared" si="48"/>
        <v>69800</v>
      </c>
      <c r="AG59" s="302">
        <f>'[2]5.Bezpečnosť, právo a por.'!$AC$83</f>
        <v>69800</v>
      </c>
      <c r="AH59" s="302">
        <f>'[2]5.Bezpečnosť, právo a por.'!$AD$83</f>
        <v>0</v>
      </c>
      <c r="AI59" s="303">
        <f>'[2]5.Bezpečnosť, právo a por.'!$AE$83</f>
        <v>0</v>
      </c>
    </row>
    <row r="60" spans="1:35" ht="15.75" x14ac:dyDescent="0.25">
      <c r="A60" s="155"/>
      <c r="B60" s="340" t="s">
        <v>217</v>
      </c>
      <c r="C60" s="329" t="s">
        <v>218</v>
      </c>
      <c r="D60" s="304">
        <f t="shared" si="41"/>
        <v>0</v>
      </c>
      <c r="E60" s="302">
        <f>'[1]5.Bezpečnosť, právo a por.'!$H$86</f>
        <v>0</v>
      </c>
      <c r="F60" s="302">
        <f>'[1]5.Bezpečnosť, právo a por.'!$I$86</f>
        <v>0</v>
      </c>
      <c r="G60" s="323">
        <f>'[1]5.Bezpečnosť, právo a por.'!$J$86</f>
        <v>0</v>
      </c>
      <c r="H60" s="304">
        <f t="shared" si="42"/>
        <v>0</v>
      </c>
      <c r="I60" s="302">
        <f>'[2]5.Bezpečnosť, právo a por.'!$K$91</f>
        <v>0</v>
      </c>
      <c r="J60" s="302">
        <f>'[2]5.Bezpečnosť, právo a por.'!$L$91</f>
        <v>0</v>
      </c>
      <c r="K60" s="303">
        <f>'[2]5.Bezpečnosť, právo a por.'!$M$91</f>
        <v>0</v>
      </c>
      <c r="L60" s="455">
        <f t="shared" si="43"/>
        <v>0</v>
      </c>
      <c r="M60" s="455">
        <f>'[2]5.Bezpečnosť, právo a por.'!$N$91</f>
        <v>0</v>
      </c>
      <c r="N60" s="455">
        <f>'[2]5.Bezpečnosť, právo a por.'!$O$91</f>
        <v>0</v>
      </c>
      <c r="O60" s="427">
        <f>'[2]5.Bezpečnosť, právo a por.'!$P$91</f>
        <v>0</v>
      </c>
      <c r="P60" s="449">
        <f t="shared" si="44"/>
        <v>0</v>
      </c>
      <c r="Q60" s="455">
        <f>'[2]5.Bezpečnosť, právo a por.'!$Q$91</f>
        <v>0</v>
      </c>
      <c r="R60" s="455">
        <f>'[2]5.Bezpečnosť, právo a por.'!$R$91</f>
        <v>0</v>
      </c>
      <c r="S60" s="427">
        <f>'[2]5.Bezpečnosť, právo a por.'!$S$91</f>
        <v>0</v>
      </c>
      <c r="T60" s="304">
        <f t="shared" si="45"/>
        <v>0</v>
      </c>
      <c r="U60" s="302">
        <f>'[2]5.Bezpečnosť, právo a por.'!$T$91</f>
        <v>0</v>
      </c>
      <c r="V60" s="302">
        <f>'[2]5.Bezpečnosť, právo a por.'!$U$91</f>
        <v>0</v>
      </c>
      <c r="W60" s="303">
        <f>'[2]5.Bezpečnosť, právo a por.'!$V$91</f>
        <v>0</v>
      </c>
      <c r="X60" s="304">
        <f t="shared" si="46"/>
        <v>0</v>
      </c>
      <c r="Y60" s="302">
        <f>'[2]5.Bezpečnosť, právo a por.'!$W$91</f>
        <v>0</v>
      </c>
      <c r="Z60" s="302">
        <f>'[2]5.Bezpečnosť, právo a por.'!$X$91</f>
        <v>0</v>
      </c>
      <c r="AA60" s="323">
        <f>'[2]5.Bezpečnosť, právo a por.'!$Y$91</f>
        <v>0</v>
      </c>
      <c r="AB60" s="304">
        <f t="shared" si="47"/>
        <v>0</v>
      </c>
      <c r="AC60" s="302">
        <f>'[2]5.Bezpečnosť, právo a por.'!$Z$91</f>
        <v>0</v>
      </c>
      <c r="AD60" s="302">
        <f>'[2]5.Bezpečnosť, právo a por.'!$AA$91</f>
        <v>0</v>
      </c>
      <c r="AE60" s="303">
        <f>'[2]5.Bezpečnosť, právo a por.'!$AB$91</f>
        <v>0</v>
      </c>
      <c r="AF60" s="304">
        <f t="shared" si="48"/>
        <v>0</v>
      </c>
      <c r="AG60" s="302">
        <f>'[2]5.Bezpečnosť, právo a por.'!$AC$91</f>
        <v>0</v>
      </c>
      <c r="AH60" s="302">
        <f>'[2]5.Bezpečnosť, právo a por.'!$AD$91</f>
        <v>0</v>
      </c>
      <c r="AI60" s="303">
        <f>'[2]5.Bezpečnosť, právo a por.'!$AE$91</f>
        <v>0</v>
      </c>
    </row>
    <row r="61" spans="1:35" ht="15.75" x14ac:dyDescent="0.25">
      <c r="A61" s="155"/>
      <c r="B61" s="340" t="s">
        <v>219</v>
      </c>
      <c r="C61" s="329" t="s">
        <v>220</v>
      </c>
      <c r="D61" s="304">
        <f t="shared" si="41"/>
        <v>5061.84</v>
      </c>
      <c r="E61" s="302">
        <f>'[1]5.Bezpečnosť, právo a por.'!$H$88</f>
        <v>4175.16</v>
      </c>
      <c r="F61" s="302">
        <f>'[1]5.Bezpečnosť, právo a por.'!$I$88</f>
        <v>886.68</v>
      </c>
      <c r="G61" s="323">
        <f>'[1]5.Bezpečnosť, právo a por.'!$J$88</f>
        <v>0</v>
      </c>
      <c r="H61" s="304">
        <f t="shared" si="42"/>
        <v>3677.6800000000003</v>
      </c>
      <c r="I61" s="302">
        <f>'[2]5.Bezpečnosť, právo a por.'!$K$93</f>
        <v>3677.6800000000003</v>
      </c>
      <c r="J61" s="302">
        <f>'[2]5.Bezpečnosť, právo a por.'!$L$93</f>
        <v>0</v>
      </c>
      <c r="K61" s="303">
        <f>'[2]5.Bezpečnosť, právo a por.'!$M$93</f>
        <v>0</v>
      </c>
      <c r="L61" s="455">
        <f t="shared" si="43"/>
        <v>36420</v>
      </c>
      <c r="M61" s="455">
        <f>'[2]5.Bezpečnosť, právo a por.'!$N$93</f>
        <v>31320</v>
      </c>
      <c r="N61" s="455">
        <f>'[2]5.Bezpečnosť, právo a por.'!$O$93</f>
        <v>5100</v>
      </c>
      <c r="O61" s="427">
        <f>'[2]5.Bezpečnosť, právo a por.'!$P$93</f>
        <v>0</v>
      </c>
      <c r="P61" s="449">
        <f t="shared" si="44"/>
        <v>36856.620000000003</v>
      </c>
      <c r="Q61" s="455">
        <f>'[2]5.Bezpečnosť, právo a por.'!$Q$93</f>
        <v>31772.16</v>
      </c>
      <c r="R61" s="455">
        <f>'[2]5.Bezpečnosť, právo a por.'!$R$93</f>
        <v>5084.46</v>
      </c>
      <c r="S61" s="427">
        <f>'[2]5.Bezpečnosť, právo a por.'!$S$93</f>
        <v>0</v>
      </c>
      <c r="T61" s="304">
        <f t="shared" si="45"/>
        <v>38085</v>
      </c>
      <c r="U61" s="302">
        <f>'[2]5.Bezpečnosť, právo a por.'!$T$93</f>
        <v>33000</v>
      </c>
      <c r="V61" s="302">
        <f>'[2]5.Bezpečnosť, právo a por.'!$U$93</f>
        <v>5085</v>
      </c>
      <c r="W61" s="303">
        <f>'[2]5.Bezpečnosť, právo a por.'!$V$93</f>
        <v>0</v>
      </c>
      <c r="X61" s="304">
        <f t="shared" si="46"/>
        <v>5400</v>
      </c>
      <c r="Y61" s="302">
        <f>'[2]5.Bezpečnosť, právo a por.'!$W$93</f>
        <v>5400</v>
      </c>
      <c r="Z61" s="302">
        <f>'[2]5.Bezpečnosť, právo a por.'!$X$93</f>
        <v>0</v>
      </c>
      <c r="AA61" s="323">
        <f>'[2]5.Bezpečnosť, právo a por.'!$Y$93</f>
        <v>0</v>
      </c>
      <c r="AB61" s="304">
        <f t="shared" si="47"/>
        <v>5400</v>
      </c>
      <c r="AC61" s="302">
        <f>'[2]5.Bezpečnosť, právo a por.'!$Z$93</f>
        <v>5400</v>
      </c>
      <c r="AD61" s="302">
        <f>'[2]5.Bezpečnosť, právo a por.'!$AA$93</f>
        <v>0</v>
      </c>
      <c r="AE61" s="303">
        <f>'[2]5.Bezpečnosť, právo a por.'!$AB$93</f>
        <v>0</v>
      </c>
      <c r="AF61" s="304">
        <f t="shared" si="48"/>
        <v>5400</v>
      </c>
      <c r="AG61" s="302">
        <f>'[2]5.Bezpečnosť, právo a por.'!$AC$93</f>
        <v>5400</v>
      </c>
      <c r="AH61" s="302">
        <f>'[2]5.Bezpečnosť, právo a por.'!$AD$93</f>
        <v>0</v>
      </c>
      <c r="AI61" s="303">
        <f>'[2]5.Bezpečnosť, právo a por.'!$AE$93</f>
        <v>0</v>
      </c>
    </row>
    <row r="62" spans="1:35" ht="15.75" x14ac:dyDescent="0.25">
      <c r="A62" s="155"/>
      <c r="B62" s="340" t="s">
        <v>221</v>
      </c>
      <c r="C62" s="329" t="s">
        <v>222</v>
      </c>
      <c r="D62" s="304">
        <f t="shared" ref="D62:AI62" si="49">SUM(D63:D66)</f>
        <v>419939.77999999997</v>
      </c>
      <c r="E62" s="302">
        <f t="shared" si="49"/>
        <v>167828.41</v>
      </c>
      <c r="F62" s="302">
        <f t="shared" si="49"/>
        <v>252111.37</v>
      </c>
      <c r="G62" s="323">
        <f t="shared" si="49"/>
        <v>0</v>
      </c>
      <c r="H62" s="304">
        <f t="shared" si="49"/>
        <v>470078.45</v>
      </c>
      <c r="I62" s="302">
        <f t="shared" si="49"/>
        <v>200258.37</v>
      </c>
      <c r="J62" s="302">
        <f t="shared" si="49"/>
        <v>269820.08</v>
      </c>
      <c r="K62" s="303">
        <f t="shared" si="49"/>
        <v>0</v>
      </c>
      <c r="L62" s="455">
        <f t="shared" si="49"/>
        <v>301800</v>
      </c>
      <c r="M62" s="455">
        <f t="shared" si="49"/>
        <v>186800</v>
      </c>
      <c r="N62" s="455">
        <f t="shared" si="49"/>
        <v>115000</v>
      </c>
      <c r="O62" s="427">
        <f t="shared" si="49"/>
        <v>0</v>
      </c>
      <c r="P62" s="306">
        <f t="shared" si="49"/>
        <v>255117.01</v>
      </c>
      <c r="Q62" s="301">
        <f t="shared" si="49"/>
        <v>140117.01</v>
      </c>
      <c r="R62" s="301">
        <f t="shared" si="49"/>
        <v>115000</v>
      </c>
      <c r="S62" s="307">
        <f t="shared" si="49"/>
        <v>0</v>
      </c>
      <c r="T62" s="304">
        <f t="shared" si="49"/>
        <v>301000</v>
      </c>
      <c r="U62" s="302">
        <f t="shared" si="49"/>
        <v>186000</v>
      </c>
      <c r="V62" s="302">
        <f t="shared" si="49"/>
        <v>115000</v>
      </c>
      <c r="W62" s="303">
        <f t="shared" si="49"/>
        <v>0</v>
      </c>
      <c r="X62" s="304">
        <f t="shared" si="49"/>
        <v>300000</v>
      </c>
      <c r="Y62" s="302">
        <f t="shared" si="49"/>
        <v>185000</v>
      </c>
      <c r="Z62" s="302">
        <f t="shared" si="49"/>
        <v>115000</v>
      </c>
      <c r="AA62" s="323">
        <f t="shared" si="49"/>
        <v>0</v>
      </c>
      <c r="AB62" s="304">
        <f t="shared" si="49"/>
        <v>310000</v>
      </c>
      <c r="AC62" s="302">
        <f t="shared" si="49"/>
        <v>195000</v>
      </c>
      <c r="AD62" s="302">
        <f t="shared" si="49"/>
        <v>115000</v>
      </c>
      <c r="AE62" s="303">
        <f t="shared" si="49"/>
        <v>0</v>
      </c>
      <c r="AF62" s="304">
        <f t="shared" si="49"/>
        <v>325000</v>
      </c>
      <c r="AG62" s="302">
        <f t="shared" si="49"/>
        <v>210000</v>
      </c>
      <c r="AH62" s="302">
        <f t="shared" si="49"/>
        <v>115000</v>
      </c>
      <c r="AI62" s="303">
        <f t="shared" si="49"/>
        <v>0</v>
      </c>
    </row>
    <row r="63" spans="1:35" ht="15.75" x14ac:dyDescent="0.25">
      <c r="A63" s="155"/>
      <c r="B63" s="327">
        <v>1</v>
      </c>
      <c r="C63" s="329" t="s">
        <v>223</v>
      </c>
      <c r="D63" s="304">
        <f>SUM(E63:G63)</f>
        <v>253299.37</v>
      </c>
      <c r="E63" s="302">
        <f>'[1]5.Bezpečnosť, právo a por.'!$H$104</f>
        <v>1188</v>
      </c>
      <c r="F63" s="302">
        <f>'[1]5.Bezpečnosť, právo a por.'!$I$104</f>
        <v>252111.37</v>
      </c>
      <c r="G63" s="323">
        <f>'[1]5.Bezpečnosť, právo a por.'!$J$104</f>
        <v>0</v>
      </c>
      <c r="H63" s="304">
        <f>SUM(I63:K63)</f>
        <v>269820.08</v>
      </c>
      <c r="I63" s="302">
        <f>'[2]5.Bezpečnosť, právo a por.'!$K$109</f>
        <v>0</v>
      </c>
      <c r="J63" s="302">
        <f>'[2]5.Bezpečnosť, právo a por.'!$L$109</f>
        <v>269820.08</v>
      </c>
      <c r="K63" s="303">
        <f>'[2]5.Bezpečnosť, právo a por.'!$M$109</f>
        <v>0</v>
      </c>
      <c r="L63" s="455">
        <f>SUM(M63:O63)</f>
        <v>115000</v>
      </c>
      <c r="M63" s="455">
        <f>'[2]5.Bezpečnosť, právo a por.'!$N$109</f>
        <v>0</v>
      </c>
      <c r="N63" s="455">
        <f>'[2]5.Bezpečnosť, právo a por.'!$O$109</f>
        <v>115000</v>
      </c>
      <c r="O63" s="427">
        <f>'[2]5.Bezpečnosť, právo a por.'!$P$109</f>
        <v>0</v>
      </c>
      <c r="P63" s="449">
        <f>SUM(Q63:S63)</f>
        <v>115000</v>
      </c>
      <c r="Q63" s="455">
        <f>'[2]5.Bezpečnosť, právo a por.'!$Q$109</f>
        <v>0</v>
      </c>
      <c r="R63" s="455">
        <f>'[2]5.Bezpečnosť, právo a por.'!$R$109</f>
        <v>115000</v>
      </c>
      <c r="S63" s="427">
        <f>'[2]5.Bezpečnosť, právo a por.'!$S$109</f>
        <v>0</v>
      </c>
      <c r="T63" s="304">
        <f>SUM(U63:W63)</f>
        <v>115000</v>
      </c>
      <c r="U63" s="302">
        <f>'[2]5.Bezpečnosť, právo a por.'!$T$109</f>
        <v>0</v>
      </c>
      <c r="V63" s="302">
        <f>'[2]5.Bezpečnosť, právo a por.'!$U$109</f>
        <v>115000</v>
      </c>
      <c r="W63" s="303">
        <f>'[2]5.Bezpečnosť, právo a por.'!$V$109</f>
        <v>0</v>
      </c>
      <c r="X63" s="304">
        <f>SUM(Y63:AA63)</f>
        <v>115000</v>
      </c>
      <c r="Y63" s="302">
        <f>'[2]5.Bezpečnosť, právo a por.'!$W$109</f>
        <v>0</v>
      </c>
      <c r="Z63" s="302">
        <f>'[2]5.Bezpečnosť, právo a por.'!$X$109</f>
        <v>115000</v>
      </c>
      <c r="AA63" s="323">
        <f>'[2]5.Bezpečnosť, právo a por.'!$Y$109</f>
        <v>0</v>
      </c>
      <c r="AB63" s="304">
        <f>SUM(AC63:AE63)</f>
        <v>115000</v>
      </c>
      <c r="AC63" s="302">
        <f>'[2]5.Bezpečnosť, právo a por.'!$Z$109</f>
        <v>0</v>
      </c>
      <c r="AD63" s="302">
        <f>'[2]5.Bezpečnosť, právo a por.'!$AA$109</f>
        <v>115000</v>
      </c>
      <c r="AE63" s="303">
        <f>'[2]5.Bezpečnosť, právo a por.'!$AB$109</f>
        <v>0</v>
      </c>
      <c r="AF63" s="304">
        <f>SUM(AG63:AI63)</f>
        <v>115000</v>
      </c>
      <c r="AG63" s="302">
        <f>'[2]5.Bezpečnosť, právo a por.'!$AC$109</f>
        <v>0</v>
      </c>
      <c r="AH63" s="302">
        <f>'[2]5.Bezpečnosť, právo a por.'!$AD$109</f>
        <v>115000</v>
      </c>
      <c r="AI63" s="303">
        <f>'[2]5.Bezpečnosť, právo a por.'!$AE$109</f>
        <v>0</v>
      </c>
    </row>
    <row r="64" spans="1:35" ht="15.75" x14ac:dyDescent="0.25">
      <c r="A64" s="155"/>
      <c r="B64" s="327">
        <v>2</v>
      </c>
      <c r="C64" s="329" t="s">
        <v>224</v>
      </c>
      <c r="D64" s="304">
        <f>SUM(E64:G64)</f>
        <v>56144.74</v>
      </c>
      <c r="E64" s="302">
        <f>'[1]5.Bezpečnosť, právo a por.'!$H$111</f>
        <v>56144.74</v>
      </c>
      <c r="F64" s="302">
        <f>'[1]5.Bezpečnosť, právo a por.'!$I$111</f>
        <v>0</v>
      </c>
      <c r="G64" s="323">
        <f>'[1]5.Bezpečnosť, právo a por.'!$J$111</f>
        <v>0</v>
      </c>
      <c r="H64" s="304">
        <f>SUM(I64:K64)</f>
        <v>111280.07</v>
      </c>
      <c r="I64" s="302">
        <f>'[2]5.Bezpečnosť, právo a por.'!$K$116</f>
        <v>111280.07</v>
      </c>
      <c r="J64" s="302">
        <f>'[2]5.Bezpečnosť, právo a por.'!$L$116</f>
        <v>0</v>
      </c>
      <c r="K64" s="303">
        <f>'[2]5.Bezpečnosť, právo a por.'!$M$116</f>
        <v>0</v>
      </c>
      <c r="L64" s="455">
        <f>SUM(M64:O64)</f>
        <v>81800</v>
      </c>
      <c r="M64" s="455">
        <f>'[2]5.Bezpečnosť, právo a por.'!$N$116</f>
        <v>81800</v>
      </c>
      <c r="N64" s="455">
        <f>'[2]5.Bezpečnosť, právo a por.'!$O$116</f>
        <v>0</v>
      </c>
      <c r="O64" s="427">
        <f>'[2]5.Bezpečnosť, právo a por.'!$P$116</f>
        <v>0</v>
      </c>
      <c r="P64" s="449">
        <f>SUM(Q64:S64)</f>
        <v>65357.37</v>
      </c>
      <c r="Q64" s="455">
        <f>'[2]5.Bezpečnosť, právo a por.'!$Q$116</f>
        <v>65357.37</v>
      </c>
      <c r="R64" s="455">
        <f>'[2]5.Bezpečnosť, právo a por.'!$R$116</f>
        <v>0</v>
      </c>
      <c r="S64" s="427">
        <f>'[2]5.Bezpečnosť, právo a por.'!$S$116</f>
        <v>0</v>
      </c>
      <c r="T64" s="304">
        <f>SUM(U64:W64)</f>
        <v>81000</v>
      </c>
      <c r="U64" s="302">
        <f>'[2]5.Bezpečnosť, právo a por.'!$T$116</f>
        <v>81000</v>
      </c>
      <c r="V64" s="302">
        <f>'[2]5.Bezpečnosť, právo a por.'!$U$116</f>
        <v>0</v>
      </c>
      <c r="W64" s="303">
        <f>'[2]5.Bezpečnosť, právo a por.'!$V$116</f>
        <v>0</v>
      </c>
      <c r="X64" s="304">
        <f>SUM(Y64:AA64)</f>
        <v>80000</v>
      </c>
      <c r="Y64" s="302">
        <f>'[2]5.Bezpečnosť, právo a por.'!$W$116</f>
        <v>80000</v>
      </c>
      <c r="Z64" s="302">
        <f>'[2]5.Bezpečnosť, právo a por.'!$X$116</f>
        <v>0</v>
      </c>
      <c r="AA64" s="323">
        <f>'[2]5.Bezpečnosť, právo a por.'!$Y$116</f>
        <v>0</v>
      </c>
      <c r="AB64" s="304">
        <f>SUM(AC64:AE64)</f>
        <v>85000</v>
      </c>
      <c r="AC64" s="302">
        <f>'[2]5.Bezpečnosť, právo a por.'!$Z$116</f>
        <v>85000</v>
      </c>
      <c r="AD64" s="302">
        <f>'[2]5.Bezpečnosť, právo a por.'!$AA$116</f>
        <v>0</v>
      </c>
      <c r="AE64" s="303">
        <f>'[2]5.Bezpečnosť, právo a por.'!$AB$116</f>
        <v>0</v>
      </c>
      <c r="AF64" s="304">
        <f>SUM(AG64:AI64)</f>
        <v>90000</v>
      </c>
      <c r="AG64" s="302">
        <f>'[2]5.Bezpečnosť, právo a por.'!$AC$116</f>
        <v>90000</v>
      </c>
      <c r="AH64" s="302">
        <f>'[2]5.Bezpečnosť, právo a por.'!$AD$116</f>
        <v>0</v>
      </c>
      <c r="AI64" s="303">
        <f>'[2]5.Bezpečnosť, právo a por.'!$AE$116</f>
        <v>0</v>
      </c>
    </row>
    <row r="65" spans="1:35" ht="15.75" x14ac:dyDescent="0.25">
      <c r="A65" s="155"/>
      <c r="B65" s="327">
        <v>3</v>
      </c>
      <c r="C65" s="329" t="s">
        <v>225</v>
      </c>
      <c r="D65" s="304">
        <f>SUM(E65:G65)</f>
        <v>110495.67</v>
      </c>
      <c r="E65" s="302">
        <f>'[1]5.Bezpečnosť, právo a por.'!$H$114</f>
        <v>110495.67</v>
      </c>
      <c r="F65" s="302">
        <f>'[1]5.Bezpečnosť, právo a por.'!$I$114</f>
        <v>0</v>
      </c>
      <c r="G65" s="323">
        <f>'[1]5.Bezpečnosť, právo a por.'!$J$114</f>
        <v>0</v>
      </c>
      <c r="H65" s="304">
        <f>SUM(I65:K65)</f>
        <v>88978.3</v>
      </c>
      <c r="I65" s="302">
        <f>'[2]5.Bezpečnosť, právo a por.'!$K$119</f>
        <v>88978.3</v>
      </c>
      <c r="J65" s="302">
        <f>'[2]5.Bezpečnosť, právo a por.'!$L$119</f>
        <v>0</v>
      </c>
      <c r="K65" s="303">
        <f>'[2]5.Bezpečnosť, právo a por.'!$M$119</f>
        <v>0</v>
      </c>
      <c r="L65" s="455">
        <f>SUM(M65:O65)</f>
        <v>105000</v>
      </c>
      <c r="M65" s="455">
        <f>'[2]5.Bezpečnosť, právo a por.'!$N$119</f>
        <v>105000</v>
      </c>
      <c r="N65" s="455">
        <f>'[2]5.Bezpečnosť, právo a por.'!$O$119</f>
        <v>0</v>
      </c>
      <c r="O65" s="427">
        <f>'[2]5.Bezpečnosť, právo a por.'!$P$119</f>
        <v>0</v>
      </c>
      <c r="P65" s="449">
        <f>SUM(Q65:S65)</f>
        <v>74759.64</v>
      </c>
      <c r="Q65" s="455">
        <f>'[2]5.Bezpečnosť, právo a por.'!$Q$119</f>
        <v>74759.64</v>
      </c>
      <c r="R65" s="455">
        <f>'[2]5.Bezpečnosť, právo a por.'!$R$119</f>
        <v>0</v>
      </c>
      <c r="S65" s="427">
        <f>'[2]5.Bezpečnosť, právo a por.'!$S$119</f>
        <v>0</v>
      </c>
      <c r="T65" s="304">
        <f>SUM(U65:W65)</f>
        <v>105000</v>
      </c>
      <c r="U65" s="302">
        <f>'[2]5.Bezpečnosť, právo a por.'!$T$119</f>
        <v>105000</v>
      </c>
      <c r="V65" s="302">
        <f>'[2]5.Bezpečnosť, právo a por.'!$U$119</f>
        <v>0</v>
      </c>
      <c r="W65" s="303">
        <f>'[2]5.Bezpečnosť, právo a por.'!$V$119</f>
        <v>0</v>
      </c>
      <c r="X65" s="304">
        <f>SUM(Y65:AA65)</f>
        <v>105000</v>
      </c>
      <c r="Y65" s="302">
        <f>'[2]5.Bezpečnosť, právo a por.'!$W$119</f>
        <v>105000</v>
      </c>
      <c r="Z65" s="302">
        <f>'[2]5.Bezpečnosť, právo a por.'!$X$119</f>
        <v>0</v>
      </c>
      <c r="AA65" s="323">
        <f>'[2]5.Bezpečnosť, právo a por.'!$Y$119</f>
        <v>0</v>
      </c>
      <c r="AB65" s="304">
        <f>SUM(AC65:AE65)</f>
        <v>110000</v>
      </c>
      <c r="AC65" s="302">
        <f>'[2]5.Bezpečnosť, právo a por.'!$Z$119</f>
        <v>110000</v>
      </c>
      <c r="AD65" s="302">
        <f>'[2]5.Bezpečnosť, právo a por.'!$AA$119</f>
        <v>0</v>
      </c>
      <c r="AE65" s="303">
        <f>'[2]5.Bezpečnosť, právo a por.'!$AB$119</f>
        <v>0</v>
      </c>
      <c r="AF65" s="304">
        <f>SUM(AG65:AI65)</f>
        <v>120000</v>
      </c>
      <c r="AG65" s="302">
        <f>'[2]5.Bezpečnosť, právo a por.'!$AC$119</f>
        <v>120000</v>
      </c>
      <c r="AH65" s="302">
        <f>'[2]5.Bezpečnosť, právo a por.'!$AD$119</f>
        <v>0</v>
      </c>
      <c r="AI65" s="303">
        <f>'[2]5.Bezpečnosť, právo a por.'!$AE$119</f>
        <v>0</v>
      </c>
    </row>
    <row r="66" spans="1:35" ht="15.75" x14ac:dyDescent="0.25">
      <c r="A66" s="155"/>
      <c r="B66" s="327">
        <v>4</v>
      </c>
      <c r="C66" s="329" t="s">
        <v>226</v>
      </c>
      <c r="D66" s="304">
        <f>SUM(E66:G66)</f>
        <v>0</v>
      </c>
      <c r="E66" s="302">
        <f>'[1]5.Bezpečnosť, právo a por.'!$H$117</f>
        <v>0</v>
      </c>
      <c r="F66" s="302">
        <f>'[1]5.Bezpečnosť, právo a por.'!$I$117</f>
        <v>0</v>
      </c>
      <c r="G66" s="323">
        <f>'[1]5.Bezpečnosť, právo a por.'!$J$117</f>
        <v>0</v>
      </c>
      <c r="H66" s="304">
        <f>SUM(I66:K66)</f>
        <v>0</v>
      </c>
      <c r="I66" s="302">
        <f>'[2]5.Bezpečnosť, právo a por.'!$K$122</f>
        <v>0</v>
      </c>
      <c r="J66" s="302">
        <f>'[2]5.Bezpečnosť, právo a por.'!$L$122</f>
        <v>0</v>
      </c>
      <c r="K66" s="303">
        <f>'[2]5.Bezpečnosť, právo a por.'!$M$122</f>
        <v>0</v>
      </c>
      <c r="L66" s="455">
        <f>SUM(M66:O66)</f>
        <v>0</v>
      </c>
      <c r="M66" s="455">
        <f>'[2]5.Bezpečnosť, právo a por.'!$N$122</f>
        <v>0</v>
      </c>
      <c r="N66" s="455">
        <f>'[2]5.Bezpečnosť, právo a por.'!$O$122</f>
        <v>0</v>
      </c>
      <c r="O66" s="427">
        <f>'[2]5.Bezpečnosť, právo a por.'!$P$122</f>
        <v>0</v>
      </c>
      <c r="P66" s="449">
        <f>SUM(Q66:S66)</f>
        <v>0</v>
      </c>
      <c r="Q66" s="455">
        <f>'[2]5.Bezpečnosť, právo a por.'!$Q$122</f>
        <v>0</v>
      </c>
      <c r="R66" s="455">
        <f>'[2]5.Bezpečnosť, právo a por.'!$R$122</f>
        <v>0</v>
      </c>
      <c r="S66" s="427">
        <f>'[2]5.Bezpečnosť, právo a por.'!$S$122</f>
        <v>0</v>
      </c>
      <c r="T66" s="304">
        <f>SUM(U66:W66)</f>
        <v>0</v>
      </c>
      <c r="U66" s="302">
        <f>'[2]5.Bezpečnosť, právo a por.'!$T$122</f>
        <v>0</v>
      </c>
      <c r="V66" s="302">
        <f>'[2]5.Bezpečnosť, právo a por.'!$U$122</f>
        <v>0</v>
      </c>
      <c r="W66" s="303">
        <f>'[2]5.Bezpečnosť, právo a por.'!$V$122</f>
        <v>0</v>
      </c>
      <c r="X66" s="304">
        <f>SUM(Y66:AA66)</f>
        <v>0</v>
      </c>
      <c r="Y66" s="302">
        <f>'[2]5.Bezpečnosť, právo a por.'!$W$122</f>
        <v>0</v>
      </c>
      <c r="Z66" s="302">
        <f>'[2]5.Bezpečnosť, právo a por.'!$X$122</f>
        <v>0</v>
      </c>
      <c r="AA66" s="323">
        <f>'[2]5.Bezpečnosť, právo a por.'!$Y$122</f>
        <v>0</v>
      </c>
      <c r="AB66" s="304">
        <f>SUM(AC66:AE66)</f>
        <v>0</v>
      </c>
      <c r="AC66" s="302">
        <f>'[2]5.Bezpečnosť, právo a por.'!$Z$122</f>
        <v>0</v>
      </c>
      <c r="AD66" s="302">
        <f>'[2]5.Bezpečnosť, právo a por.'!$AA$122</f>
        <v>0</v>
      </c>
      <c r="AE66" s="303">
        <f>'[2]5.Bezpečnosť, právo a por.'!$AB$122</f>
        <v>0</v>
      </c>
      <c r="AF66" s="304">
        <f>SUM(AG66:AI66)</f>
        <v>0</v>
      </c>
      <c r="AG66" s="302">
        <f>'[2]5.Bezpečnosť, právo a por.'!$AC$122</f>
        <v>0</v>
      </c>
      <c r="AH66" s="302">
        <f>'[2]5.Bezpečnosť, právo a por.'!$AD$122</f>
        <v>0</v>
      </c>
      <c r="AI66" s="303">
        <f>'[2]5.Bezpečnosť, právo a por.'!$AE$122</f>
        <v>0</v>
      </c>
    </row>
    <row r="67" spans="1:35" ht="15.75" x14ac:dyDescent="0.25">
      <c r="A67" s="159"/>
      <c r="B67" s="340" t="s">
        <v>227</v>
      </c>
      <c r="C67" s="341" t="s">
        <v>228</v>
      </c>
      <c r="D67" s="304">
        <f t="shared" ref="D67:AI67" si="50">SUM(D68:D69)</f>
        <v>7000</v>
      </c>
      <c r="E67" s="302">
        <f t="shared" si="50"/>
        <v>7000</v>
      </c>
      <c r="F67" s="302">
        <f t="shared" si="50"/>
        <v>0</v>
      </c>
      <c r="G67" s="323">
        <f t="shared" si="50"/>
        <v>0</v>
      </c>
      <c r="H67" s="304">
        <f t="shared" si="50"/>
        <v>7000</v>
      </c>
      <c r="I67" s="302">
        <f t="shared" si="50"/>
        <v>7000</v>
      </c>
      <c r="J67" s="302">
        <f t="shared" si="50"/>
        <v>0</v>
      </c>
      <c r="K67" s="303">
        <f t="shared" si="50"/>
        <v>0</v>
      </c>
      <c r="L67" s="455">
        <f t="shared" si="50"/>
        <v>7000</v>
      </c>
      <c r="M67" s="455">
        <f t="shared" si="50"/>
        <v>7000</v>
      </c>
      <c r="N67" s="455">
        <f t="shared" si="50"/>
        <v>0</v>
      </c>
      <c r="O67" s="427">
        <f t="shared" si="50"/>
        <v>0</v>
      </c>
      <c r="P67" s="306">
        <f t="shared" si="50"/>
        <v>2900</v>
      </c>
      <c r="Q67" s="301">
        <f t="shared" si="50"/>
        <v>2900</v>
      </c>
      <c r="R67" s="301">
        <f t="shared" si="50"/>
        <v>0</v>
      </c>
      <c r="S67" s="307">
        <f t="shared" si="50"/>
        <v>0</v>
      </c>
      <c r="T67" s="304">
        <f t="shared" si="50"/>
        <v>7000</v>
      </c>
      <c r="U67" s="302">
        <f t="shared" si="50"/>
        <v>7000</v>
      </c>
      <c r="V67" s="302">
        <f t="shared" si="50"/>
        <v>0</v>
      </c>
      <c r="W67" s="303">
        <f t="shared" si="50"/>
        <v>0</v>
      </c>
      <c r="X67" s="304">
        <f t="shared" si="50"/>
        <v>7000</v>
      </c>
      <c r="Y67" s="302">
        <f t="shared" si="50"/>
        <v>7000</v>
      </c>
      <c r="Z67" s="302">
        <f t="shared" si="50"/>
        <v>0</v>
      </c>
      <c r="AA67" s="323">
        <f t="shared" si="50"/>
        <v>0</v>
      </c>
      <c r="AB67" s="304">
        <f t="shared" si="50"/>
        <v>7000</v>
      </c>
      <c r="AC67" s="302">
        <f t="shared" si="50"/>
        <v>7000</v>
      </c>
      <c r="AD67" s="302">
        <f t="shared" si="50"/>
        <v>0</v>
      </c>
      <c r="AE67" s="303">
        <f t="shared" si="50"/>
        <v>0</v>
      </c>
      <c r="AF67" s="304">
        <f t="shared" si="50"/>
        <v>7000</v>
      </c>
      <c r="AG67" s="302">
        <f t="shared" si="50"/>
        <v>7000</v>
      </c>
      <c r="AH67" s="302">
        <f t="shared" si="50"/>
        <v>0</v>
      </c>
      <c r="AI67" s="303">
        <f t="shared" si="50"/>
        <v>0</v>
      </c>
    </row>
    <row r="68" spans="1:35" ht="15.75" x14ac:dyDescent="0.25">
      <c r="A68" s="159"/>
      <c r="B68" s="327">
        <v>1</v>
      </c>
      <c r="C68" s="329" t="s">
        <v>229</v>
      </c>
      <c r="D68" s="304">
        <f>SUM(E68:G68)</f>
        <v>0</v>
      </c>
      <c r="E68" s="302">
        <f>'[1]5.Bezpečnosť, právo a por.'!$H$121</f>
        <v>0</v>
      </c>
      <c r="F68" s="302">
        <f>'[1]5.Bezpečnosť, právo a por.'!$I$121</f>
        <v>0</v>
      </c>
      <c r="G68" s="323">
        <f>'[1]5.Bezpečnosť, právo a por.'!$J$121</f>
        <v>0</v>
      </c>
      <c r="H68" s="304">
        <f>SUM(I68:K68)</f>
        <v>0</v>
      </c>
      <c r="I68" s="302">
        <f>'[2]5.Bezpečnosť, právo a por.'!$K$126</f>
        <v>0</v>
      </c>
      <c r="J68" s="302">
        <f>'[2]5.Bezpečnosť, právo a por.'!$L$126</f>
        <v>0</v>
      </c>
      <c r="K68" s="303">
        <f>'[2]5.Bezpečnosť, právo a por.'!$M$126</f>
        <v>0</v>
      </c>
      <c r="L68" s="455">
        <f>SUM(M68:O68)</f>
        <v>0</v>
      </c>
      <c r="M68" s="455">
        <f>'[2]5.Bezpečnosť, právo a por.'!$N$126</f>
        <v>0</v>
      </c>
      <c r="N68" s="455">
        <f>'[2]5.Bezpečnosť, právo a por.'!$O$126</f>
        <v>0</v>
      </c>
      <c r="O68" s="427">
        <f>'[2]5.Bezpečnosť, právo a por.'!$P$126</f>
        <v>0</v>
      </c>
      <c r="P68" s="449">
        <f>SUM(Q68:S68)</f>
        <v>0</v>
      </c>
      <c r="Q68" s="455">
        <f>'[2]5.Bezpečnosť, právo a por.'!$Q$126</f>
        <v>0</v>
      </c>
      <c r="R68" s="455">
        <f>'[2]5.Bezpečnosť, právo a por.'!$R$126</f>
        <v>0</v>
      </c>
      <c r="S68" s="427">
        <f>'[2]5.Bezpečnosť, právo a por.'!$S$126</f>
        <v>0</v>
      </c>
      <c r="T68" s="304">
        <f>SUM(U68:W68)</f>
        <v>0</v>
      </c>
      <c r="U68" s="302">
        <f>'[2]5.Bezpečnosť, právo a por.'!$T$126</f>
        <v>0</v>
      </c>
      <c r="V68" s="302">
        <f>'[2]5.Bezpečnosť, právo a por.'!$U$126</f>
        <v>0</v>
      </c>
      <c r="W68" s="303">
        <f>'[2]5.Bezpečnosť, právo a por.'!$V$126</f>
        <v>0</v>
      </c>
      <c r="X68" s="304">
        <f>SUM(Y68:AA68)</f>
        <v>5000</v>
      </c>
      <c r="Y68" s="302">
        <f>'[2]5.Bezpečnosť, právo a por.'!$W$126</f>
        <v>5000</v>
      </c>
      <c r="Z68" s="302">
        <f>'[2]5.Bezpečnosť, právo a por.'!$X$126</f>
        <v>0</v>
      </c>
      <c r="AA68" s="323">
        <f>'[2]5.Bezpečnosť, právo a por.'!$Y$126</f>
        <v>0</v>
      </c>
      <c r="AB68" s="304">
        <f>SUM(AC68:AE68)</f>
        <v>5000</v>
      </c>
      <c r="AC68" s="302">
        <f>'[2]5.Bezpečnosť, právo a por.'!$Z$126</f>
        <v>5000</v>
      </c>
      <c r="AD68" s="302">
        <f>'[2]5.Bezpečnosť, právo a por.'!$AA$126</f>
        <v>0</v>
      </c>
      <c r="AE68" s="303">
        <f>'[2]5.Bezpečnosť, právo a por.'!$AB$126</f>
        <v>0</v>
      </c>
      <c r="AF68" s="304">
        <f>SUM(AG68:AI68)</f>
        <v>5000</v>
      </c>
      <c r="AG68" s="302">
        <f>'[2]5.Bezpečnosť, právo a por.'!$AC$126</f>
        <v>5000</v>
      </c>
      <c r="AH68" s="302">
        <f>'[2]5.Bezpečnosť, právo a por.'!$AD$126</f>
        <v>0</v>
      </c>
      <c r="AI68" s="303">
        <f>'[2]5.Bezpečnosť, právo a por.'!$AE$126</f>
        <v>0</v>
      </c>
    </row>
    <row r="69" spans="1:35" ht="16.5" thickBot="1" x14ac:dyDescent="0.3">
      <c r="A69" s="159"/>
      <c r="B69" s="330">
        <v>2</v>
      </c>
      <c r="C69" s="463" t="s">
        <v>430</v>
      </c>
      <c r="D69" s="321">
        <f>SUM(E69:G69)</f>
        <v>7000</v>
      </c>
      <c r="E69" s="322">
        <f>'[1]5.Bezpečnosť, právo a por.'!$H$123</f>
        <v>7000</v>
      </c>
      <c r="F69" s="322">
        <f>'[1]5.Bezpečnosť, právo a por.'!$I$123</f>
        <v>0</v>
      </c>
      <c r="G69" s="462">
        <f>'[1]5.Bezpečnosť, právo a por.'!$J$123</f>
        <v>0</v>
      </c>
      <c r="H69" s="315">
        <f>SUM(I69:K69)</f>
        <v>7000</v>
      </c>
      <c r="I69" s="316">
        <f>'[2]5.Bezpečnosť, právo a por.'!$K$128</f>
        <v>7000</v>
      </c>
      <c r="J69" s="316">
        <f>'[2]5.Bezpečnosť, právo a por.'!$L$128</f>
        <v>0</v>
      </c>
      <c r="K69" s="317">
        <f>'[2]5.Bezpečnosť, právo a por.'!$M$128</f>
        <v>0</v>
      </c>
      <c r="L69" s="457">
        <f>SUM(M69:O69)</f>
        <v>7000</v>
      </c>
      <c r="M69" s="457">
        <f>'[2]5.Bezpečnosť, právo a por.'!$N$128</f>
        <v>7000</v>
      </c>
      <c r="N69" s="457">
        <f>'[2]5.Bezpečnosť, právo a por.'!$O$128</f>
        <v>0</v>
      </c>
      <c r="O69" s="439">
        <f>'[2]5.Bezpečnosť, právo a por.'!$P$128</f>
        <v>0</v>
      </c>
      <c r="P69" s="450">
        <f>SUM(Q69:S69)</f>
        <v>2900</v>
      </c>
      <c r="Q69" s="456">
        <f>'[2]5.Bezpečnosť, právo a por.'!$Q$128</f>
        <v>2900</v>
      </c>
      <c r="R69" s="456">
        <f>'[2]5.Bezpečnosť, právo a por.'!$R$128</f>
        <v>0</v>
      </c>
      <c r="S69" s="438">
        <f>'[2]5.Bezpečnosť, právo a por.'!$S$128</f>
        <v>0</v>
      </c>
      <c r="T69" s="321">
        <f>SUM(U69:W69)</f>
        <v>7000</v>
      </c>
      <c r="U69" s="322">
        <f>'[2]5.Bezpečnosť, právo a por.'!$T$128</f>
        <v>7000</v>
      </c>
      <c r="V69" s="322">
        <f>'[2]5.Bezpečnosť, právo a por.'!$U$128</f>
        <v>0</v>
      </c>
      <c r="W69" s="361">
        <f>'[2]5.Bezpečnosť, právo a por.'!$V$128</f>
        <v>0</v>
      </c>
      <c r="X69" s="321">
        <f>SUM(Y69:AA69)</f>
        <v>2000</v>
      </c>
      <c r="Y69" s="322">
        <f>'[2]5.Bezpečnosť, právo a por.'!$W$128</f>
        <v>2000</v>
      </c>
      <c r="Z69" s="322">
        <f>'[2]5.Bezpečnosť, právo a por.'!$X$128</f>
        <v>0</v>
      </c>
      <c r="AA69" s="462">
        <f>'[2]5.Bezpečnosť, právo a por.'!$Y$128</f>
        <v>0</v>
      </c>
      <c r="AB69" s="321">
        <f>SUM(AC69:AE69)</f>
        <v>2000</v>
      </c>
      <c r="AC69" s="322">
        <f>'[2]5.Bezpečnosť, právo a por.'!$Z$128</f>
        <v>2000</v>
      </c>
      <c r="AD69" s="322">
        <f>'[2]5.Bezpečnosť, právo a por.'!$AA$128</f>
        <v>0</v>
      </c>
      <c r="AE69" s="361">
        <f>'[2]5.Bezpečnosť, právo a por.'!$AB$128</f>
        <v>0</v>
      </c>
      <c r="AF69" s="321">
        <f>SUM(AG69:AI69)</f>
        <v>2000</v>
      </c>
      <c r="AG69" s="322">
        <f>'[2]5.Bezpečnosť, právo a por.'!$AC$128</f>
        <v>2000</v>
      </c>
      <c r="AH69" s="322">
        <f>'[2]5.Bezpečnosť, právo a por.'!$AD$128</f>
        <v>0</v>
      </c>
      <c r="AI69" s="361">
        <f>'[2]5.Bezpečnosť, právo a por.'!$AE$128</f>
        <v>0</v>
      </c>
    </row>
    <row r="70" spans="1:35" s="157" customFormat="1" ht="15.75" x14ac:dyDescent="0.25">
      <c r="A70" s="159"/>
      <c r="B70" s="332" t="s">
        <v>231</v>
      </c>
      <c r="C70" s="333"/>
      <c r="D70" s="318">
        <f t="shared" ref="D70:AI70" si="51">D71+D74+D77</f>
        <v>632166.21000000008</v>
      </c>
      <c r="E70" s="319">
        <f t="shared" si="51"/>
        <v>623241.57999999996</v>
      </c>
      <c r="F70" s="319">
        <f t="shared" si="51"/>
        <v>8924.6299999999992</v>
      </c>
      <c r="G70" s="415">
        <f t="shared" si="51"/>
        <v>0</v>
      </c>
      <c r="H70" s="318">
        <f t="shared" si="51"/>
        <v>988440.91</v>
      </c>
      <c r="I70" s="319">
        <f t="shared" si="51"/>
        <v>670373.70000000007</v>
      </c>
      <c r="J70" s="319">
        <f t="shared" si="51"/>
        <v>318067.21000000002</v>
      </c>
      <c r="K70" s="320">
        <f t="shared" si="51"/>
        <v>0</v>
      </c>
      <c r="L70" s="428">
        <f t="shared" si="51"/>
        <v>935664</v>
      </c>
      <c r="M70" s="319">
        <f t="shared" si="51"/>
        <v>705664</v>
      </c>
      <c r="N70" s="319">
        <f t="shared" si="51"/>
        <v>230000</v>
      </c>
      <c r="O70" s="320">
        <f t="shared" si="51"/>
        <v>0</v>
      </c>
      <c r="P70" s="305">
        <f t="shared" si="51"/>
        <v>551297.98</v>
      </c>
      <c r="Q70" s="426">
        <f t="shared" si="51"/>
        <v>509477.98</v>
      </c>
      <c r="R70" s="426">
        <f t="shared" si="51"/>
        <v>41820</v>
      </c>
      <c r="S70" s="360">
        <f t="shared" si="51"/>
        <v>0</v>
      </c>
      <c r="T70" s="318">
        <f t="shared" si="51"/>
        <v>762100</v>
      </c>
      <c r="U70" s="319">
        <f t="shared" si="51"/>
        <v>704100</v>
      </c>
      <c r="V70" s="319">
        <f t="shared" si="51"/>
        <v>58000</v>
      </c>
      <c r="W70" s="415">
        <f t="shared" si="51"/>
        <v>0</v>
      </c>
      <c r="X70" s="318">
        <f t="shared" si="51"/>
        <v>1121000</v>
      </c>
      <c r="Y70" s="319">
        <f t="shared" si="51"/>
        <v>921000</v>
      </c>
      <c r="Z70" s="319">
        <f t="shared" si="51"/>
        <v>200000</v>
      </c>
      <c r="AA70" s="415">
        <f t="shared" si="51"/>
        <v>0</v>
      </c>
      <c r="AB70" s="318">
        <f t="shared" si="51"/>
        <v>1172900</v>
      </c>
      <c r="AC70" s="319">
        <f t="shared" si="51"/>
        <v>922900</v>
      </c>
      <c r="AD70" s="319">
        <f t="shared" si="51"/>
        <v>250000</v>
      </c>
      <c r="AE70" s="320">
        <f t="shared" si="51"/>
        <v>0</v>
      </c>
      <c r="AF70" s="318">
        <f t="shared" si="51"/>
        <v>1188400</v>
      </c>
      <c r="AG70" s="319">
        <f t="shared" si="51"/>
        <v>938400</v>
      </c>
      <c r="AH70" s="319">
        <f t="shared" si="51"/>
        <v>250000</v>
      </c>
      <c r="AI70" s="320">
        <f t="shared" si="51"/>
        <v>0</v>
      </c>
    </row>
    <row r="71" spans="1:35" ht="15.75" x14ac:dyDescent="0.25">
      <c r="A71" s="158"/>
      <c r="B71" s="340" t="s">
        <v>232</v>
      </c>
      <c r="C71" s="341" t="s">
        <v>233</v>
      </c>
      <c r="D71" s="304">
        <f t="shared" ref="D71:AI71" si="52">SUM(D72:D73)</f>
        <v>527154.70000000007</v>
      </c>
      <c r="E71" s="302">
        <f t="shared" si="52"/>
        <v>518230.07</v>
      </c>
      <c r="F71" s="302">
        <f t="shared" si="52"/>
        <v>8924.6299999999992</v>
      </c>
      <c r="G71" s="323">
        <f t="shared" si="52"/>
        <v>0</v>
      </c>
      <c r="H71" s="304">
        <f t="shared" si="52"/>
        <v>880279.85</v>
      </c>
      <c r="I71" s="302">
        <f t="shared" si="52"/>
        <v>562212.64</v>
      </c>
      <c r="J71" s="302">
        <f t="shared" si="52"/>
        <v>318067.21000000002</v>
      </c>
      <c r="K71" s="303">
        <f t="shared" si="52"/>
        <v>0</v>
      </c>
      <c r="L71" s="324">
        <f t="shared" si="52"/>
        <v>821970</v>
      </c>
      <c r="M71" s="302">
        <f t="shared" si="52"/>
        <v>591970</v>
      </c>
      <c r="N71" s="302">
        <f t="shared" si="52"/>
        <v>230000</v>
      </c>
      <c r="O71" s="303">
        <f t="shared" si="52"/>
        <v>0</v>
      </c>
      <c r="P71" s="306">
        <f t="shared" si="52"/>
        <v>469066.2</v>
      </c>
      <c r="Q71" s="301">
        <f t="shared" si="52"/>
        <v>427246.2</v>
      </c>
      <c r="R71" s="301">
        <f t="shared" si="52"/>
        <v>41820</v>
      </c>
      <c r="S71" s="307">
        <f t="shared" si="52"/>
        <v>0</v>
      </c>
      <c r="T71" s="304">
        <f t="shared" si="52"/>
        <v>649100</v>
      </c>
      <c r="U71" s="302">
        <f t="shared" si="52"/>
        <v>591100</v>
      </c>
      <c r="V71" s="302">
        <f t="shared" si="52"/>
        <v>58000</v>
      </c>
      <c r="W71" s="323">
        <f t="shared" si="52"/>
        <v>0</v>
      </c>
      <c r="X71" s="304">
        <f t="shared" si="52"/>
        <v>1007900</v>
      </c>
      <c r="Y71" s="302">
        <f t="shared" si="52"/>
        <v>807900</v>
      </c>
      <c r="Z71" s="302">
        <f t="shared" si="52"/>
        <v>200000</v>
      </c>
      <c r="AA71" s="323">
        <f t="shared" si="52"/>
        <v>0</v>
      </c>
      <c r="AB71" s="304">
        <f t="shared" si="52"/>
        <v>1059600</v>
      </c>
      <c r="AC71" s="302">
        <f t="shared" si="52"/>
        <v>809600</v>
      </c>
      <c r="AD71" s="302">
        <f t="shared" si="52"/>
        <v>250000</v>
      </c>
      <c r="AE71" s="303">
        <f t="shared" si="52"/>
        <v>0</v>
      </c>
      <c r="AF71" s="304">
        <f t="shared" si="52"/>
        <v>1069600</v>
      </c>
      <c r="AG71" s="302">
        <f t="shared" si="52"/>
        <v>819600</v>
      </c>
      <c r="AH71" s="302">
        <f t="shared" si="52"/>
        <v>250000</v>
      </c>
      <c r="AI71" s="303">
        <f t="shared" si="52"/>
        <v>0</v>
      </c>
    </row>
    <row r="72" spans="1:35" ht="15.75" x14ac:dyDescent="0.25">
      <c r="A72" s="155"/>
      <c r="B72" s="327">
        <v>1</v>
      </c>
      <c r="C72" s="341" t="s">
        <v>485</v>
      </c>
      <c r="D72" s="304">
        <f>SUM(E72:G72)</f>
        <v>2959.68</v>
      </c>
      <c r="E72" s="302">
        <f>'[1]6.Odpadové hospodárstvo'!$H$5</f>
        <v>2959.68</v>
      </c>
      <c r="F72" s="302">
        <f>'[1]6.Odpadové hospodárstvo'!$I$5</f>
        <v>0</v>
      </c>
      <c r="G72" s="323">
        <f>'[1]6.Odpadové hospodárstvo'!$J$5</f>
        <v>0</v>
      </c>
      <c r="H72" s="304">
        <f>SUM(I72:K72)</f>
        <v>314177.73</v>
      </c>
      <c r="I72" s="302">
        <f>'[2]6.Odpadové hospodárstvo'!$K$5</f>
        <v>4049.6</v>
      </c>
      <c r="J72" s="302">
        <f>'[2]6.Odpadové hospodárstvo'!$L$5</f>
        <v>310128.13</v>
      </c>
      <c r="K72" s="303">
        <f>'[2]6.Odpadové hospodárstvo'!$M$5</f>
        <v>0</v>
      </c>
      <c r="L72" s="324">
        <f>SUM(M72:O72)</f>
        <v>237870</v>
      </c>
      <c r="M72" s="302">
        <f>'[2]6.Odpadové hospodárstvo'!$N$5</f>
        <v>7870</v>
      </c>
      <c r="N72" s="302">
        <f>'[2]6.Odpadové hospodárstvo'!$O$5</f>
        <v>230000</v>
      </c>
      <c r="O72" s="303">
        <f>'[2]6.Odpadové hospodárstvo'!$P$5</f>
        <v>0</v>
      </c>
      <c r="P72" s="449">
        <f>SUM(Q72:S72)</f>
        <v>43718.879999999997</v>
      </c>
      <c r="Q72" s="455">
        <f>'[2]6.Odpadové hospodárstvo'!$Q$5</f>
        <v>1898.88</v>
      </c>
      <c r="R72" s="455">
        <f>'[2]6.Odpadové hospodárstvo'!$R$5</f>
        <v>41820</v>
      </c>
      <c r="S72" s="427">
        <f>'[2]6.Odpadové hospodárstvo'!$S$5</f>
        <v>0</v>
      </c>
      <c r="T72" s="304">
        <f>SUM(U72:W72)</f>
        <v>65000</v>
      </c>
      <c r="U72" s="302">
        <f>'[2]6.Odpadové hospodárstvo'!$T$5</f>
        <v>7000</v>
      </c>
      <c r="V72" s="302">
        <f>'[2]6.Odpadové hospodárstvo'!$U$5</f>
        <v>58000</v>
      </c>
      <c r="W72" s="323">
        <f>'[2]6.Odpadové hospodárstvo'!$V$5</f>
        <v>0</v>
      </c>
      <c r="X72" s="304">
        <f>SUM(Y72:AA72)</f>
        <v>203000</v>
      </c>
      <c r="Y72" s="302">
        <f>'[2]6.Odpadové hospodárstvo'!$W$5</f>
        <v>3000</v>
      </c>
      <c r="Z72" s="302">
        <f>'[2]6.Odpadové hospodárstvo'!$X$5</f>
        <v>200000</v>
      </c>
      <c r="AA72" s="323">
        <f>'[2]6.Odpadové hospodárstvo'!$Y$5</f>
        <v>0</v>
      </c>
      <c r="AB72" s="304">
        <f>SUM(AC72:AE72)</f>
        <v>253000</v>
      </c>
      <c r="AC72" s="302">
        <f>'[2]6.Odpadové hospodárstvo'!$Z$5</f>
        <v>3000</v>
      </c>
      <c r="AD72" s="302">
        <f>'[2]6.Odpadové hospodárstvo'!$AA$5</f>
        <v>250000</v>
      </c>
      <c r="AE72" s="303">
        <f>'[2]6.Odpadové hospodárstvo'!$AB$5</f>
        <v>0</v>
      </c>
      <c r="AF72" s="304">
        <f>SUM(AG72:AI72)</f>
        <v>253000</v>
      </c>
      <c r="AG72" s="302">
        <f>'[2]6.Odpadové hospodárstvo'!$AC$5</f>
        <v>3000</v>
      </c>
      <c r="AH72" s="302">
        <f>'[2]6.Odpadové hospodárstvo'!$AD$5</f>
        <v>250000</v>
      </c>
      <c r="AI72" s="303">
        <f>'[2]6.Odpadové hospodárstvo'!$AE$5</f>
        <v>0</v>
      </c>
    </row>
    <row r="73" spans="1:35" ht="15.75" x14ac:dyDescent="0.25">
      <c r="A73" s="155"/>
      <c r="B73" s="327">
        <v>2</v>
      </c>
      <c r="C73" s="329" t="s">
        <v>697</v>
      </c>
      <c r="D73" s="304">
        <f>SUM(E73:G73)</f>
        <v>524195.02</v>
      </c>
      <c r="E73" s="302">
        <f>'[1]6.Odpadové hospodárstvo'!$H$10</f>
        <v>515270.39</v>
      </c>
      <c r="F73" s="302">
        <f>'[1]6.Odpadové hospodárstvo'!$I$10</f>
        <v>8924.6299999999992</v>
      </c>
      <c r="G73" s="323">
        <f>'[1]6.Odpadové hospodárstvo'!$J$10</f>
        <v>0</v>
      </c>
      <c r="H73" s="304">
        <f>SUM(I73:K73)</f>
        <v>566102.12</v>
      </c>
      <c r="I73" s="302">
        <f>'[2]6.Odpadové hospodárstvo'!$K$10</f>
        <v>558163.04</v>
      </c>
      <c r="J73" s="302">
        <f>'[2]6.Odpadové hospodárstvo'!$L$10</f>
        <v>7939.08</v>
      </c>
      <c r="K73" s="303">
        <f>'[2]6.Odpadové hospodárstvo'!$M$10</f>
        <v>0</v>
      </c>
      <c r="L73" s="324">
        <f>SUM(M73:O73)</f>
        <v>584100</v>
      </c>
      <c r="M73" s="302">
        <f>'[2]6.Odpadové hospodárstvo'!$N$10</f>
        <v>584100</v>
      </c>
      <c r="N73" s="302">
        <f>'[2]6.Odpadové hospodárstvo'!$O$10</f>
        <v>0</v>
      </c>
      <c r="O73" s="303">
        <f>'[2]6.Odpadové hospodárstvo'!$P$10</f>
        <v>0</v>
      </c>
      <c r="P73" s="449">
        <f>SUM(Q73:S73)</f>
        <v>425347.32</v>
      </c>
      <c r="Q73" s="455">
        <f>'[2]6.Odpadové hospodárstvo'!$Q$10</f>
        <v>425347.32</v>
      </c>
      <c r="R73" s="455">
        <f>'[2]6.Odpadové hospodárstvo'!$R$10</f>
        <v>0</v>
      </c>
      <c r="S73" s="427">
        <f>'[2]6.Odpadové hospodárstvo'!$S$10</f>
        <v>0</v>
      </c>
      <c r="T73" s="304">
        <f>SUM(U73:W73)</f>
        <v>584100</v>
      </c>
      <c r="U73" s="302">
        <f>'[2]6.Odpadové hospodárstvo'!$T$10</f>
        <v>584100</v>
      </c>
      <c r="V73" s="302">
        <f>'[2]6.Odpadové hospodárstvo'!$U$10</f>
        <v>0</v>
      </c>
      <c r="W73" s="323">
        <f>'[2]6.Odpadové hospodárstvo'!$V$10</f>
        <v>0</v>
      </c>
      <c r="X73" s="304">
        <f>SUM(Y73:AA73)</f>
        <v>804900</v>
      </c>
      <c r="Y73" s="302">
        <f>'[2]6.Odpadové hospodárstvo'!$W$10</f>
        <v>804900</v>
      </c>
      <c r="Z73" s="302">
        <f>'[2]6.Odpadové hospodárstvo'!$X$10</f>
        <v>0</v>
      </c>
      <c r="AA73" s="323">
        <f>'[2]6.Odpadové hospodárstvo'!$Y$10</f>
        <v>0</v>
      </c>
      <c r="AB73" s="304">
        <f>SUM(AC73:AE73)</f>
        <v>806600</v>
      </c>
      <c r="AC73" s="302">
        <f>'[2]6.Odpadové hospodárstvo'!$Z$10</f>
        <v>806600</v>
      </c>
      <c r="AD73" s="302">
        <f>'[2]6.Odpadové hospodárstvo'!$AA$10</f>
        <v>0</v>
      </c>
      <c r="AE73" s="303">
        <f>'[2]6.Odpadové hospodárstvo'!$AB$10</f>
        <v>0</v>
      </c>
      <c r="AF73" s="304">
        <f>SUM(AG73:AI73)</f>
        <v>816600</v>
      </c>
      <c r="AG73" s="302">
        <f>'[2]6.Odpadové hospodárstvo'!$AC$10</f>
        <v>816600</v>
      </c>
      <c r="AH73" s="302">
        <f>'[2]6.Odpadové hospodárstvo'!$AD$10</f>
        <v>0</v>
      </c>
      <c r="AI73" s="303">
        <f>'[2]6.Odpadové hospodárstvo'!$AE$10</f>
        <v>0</v>
      </c>
    </row>
    <row r="74" spans="1:35" ht="15.75" x14ac:dyDescent="0.25">
      <c r="A74" s="155"/>
      <c r="B74" s="340" t="s">
        <v>236</v>
      </c>
      <c r="C74" s="329" t="s">
        <v>237</v>
      </c>
      <c r="D74" s="304">
        <f t="shared" ref="D74:AI74" si="53">SUM(D75:D76)</f>
        <v>0</v>
      </c>
      <c r="E74" s="302">
        <f t="shared" si="53"/>
        <v>0</v>
      </c>
      <c r="F74" s="302">
        <f t="shared" si="53"/>
        <v>0</v>
      </c>
      <c r="G74" s="323">
        <f t="shared" si="53"/>
        <v>0</v>
      </c>
      <c r="H74" s="304">
        <f t="shared" si="53"/>
        <v>0</v>
      </c>
      <c r="I74" s="302">
        <f t="shared" si="53"/>
        <v>0</v>
      </c>
      <c r="J74" s="302">
        <f t="shared" si="53"/>
        <v>0</v>
      </c>
      <c r="K74" s="303">
        <f t="shared" si="53"/>
        <v>0</v>
      </c>
      <c r="L74" s="324">
        <f t="shared" si="53"/>
        <v>0</v>
      </c>
      <c r="M74" s="302">
        <f t="shared" si="53"/>
        <v>0</v>
      </c>
      <c r="N74" s="302">
        <f t="shared" si="53"/>
        <v>0</v>
      </c>
      <c r="O74" s="303">
        <f t="shared" si="53"/>
        <v>0</v>
      </c>
      <c r="P74" s="306">
        <f t="shared" si="53"/>
        <v>0</v>
      </c>
      <c r="Q74" s="301">
        <f t="shared" si="53"/>
        <v>0</v>
      </c>
      <c r="R74" s="301">
        <f t="shared" si="53"/>
        <v>0</v>
      </c>
      <c r="S74" s="307">
        <f t="shared" si="53"/>
        <v>0</v>
      </c>
      <c r="T74" s="304">
        <f t="shared" si="53"/>
        <v>0</v>
      </c>
      <c r="U74" s="302">
        <f t="shared" si="53"/>
        <v>0</v>
      </c>
      <c r="V74" s="302">
        <f t="shared" si="53"/>
        <v>0</v>
      </c>
      <c r="W74" s="323">
        <f t="shared" si="53"/>
        <v>0</v>
      </c>
      <c r="X74" s="304">
        <f t="shared" si="53"/>
        <v>0</v>
      </c>
      <c r="Y74" s="302">
        <f t="shared" si="53"/>
        <v>0</v>
      </c>
      <c r="Z74" s="302">
        <f t="shared" si="53"/>
        <v>0</v>
      </c>
      <c r="AA74" s="323">
        <f t="shared" si="53"/>
        <v>0</v>
      </c>
      <c r="AB74" s="304">
        <f t="shared" si="53"/>
        <v>0</v>
      </c>
      <c r="AC74" s="302">
        <f t="shared" si="53"/>
        <v>0</v>
      </c>
      <c r="AD74" s="302">
        <f t="shared" si="53"/>
        <v>0</v>
      </c>
      <c r="AE74" s="303">
        <f t="shared" si="53"/>
        <v>0</v>
      </c>
      <c r="AF74" s="304">
        <f t="shared" si="53"/>
        <v>0</v>
      </c>
      <c r="AG74" s="302">
        <f t="shared" si="53"/>
        <v>0</v>
      </c>
      <c r="AH74" s="302">
        <f t="shared" si="53"/>
        <v>0</v>
      </c>
      <c r="AI74" s="303">
        <f t="shared" si="53"/>
        <v>0</v>
      </c>
    </row>
    <row r="75" spans="1:35" ht="15.75" x14ac:dyDescent="0.25">
      <c r="A75" s="155"/>
      <c r="B75" s="327">
        <v>1</v>
      </c>
      <c r="C75" s="329" t="s">
        <v>238</v>
      </c>
      <c r="D75" s="304">
        <f>SUM(E75:G75)</f>
        <v>0</v>
      </c>
      <c r="E75" s="302">
        <f>'[1]6.Odpadové hospodárstvo'!$H$25</f>
        <v>0</v>
      </c>
      <c r="F75" s="302">
        <f>'[1]6.Odpadové hospodárstvo'!$I$25</f>
        <v>0</v>
      </c>
      <c r="G75" s="323">
        <f>'[1]6.Odpadové hospodárstvo'!$J$25</f>
        <v>0</v>
      </c>
      <c r="H75" s="304">
        <f>SUM(I75:K75)</f>
        <v>0</v>
      </c>
      <c r="I75" s="302">
        <f>'[2]6.Odpadové hospodárstvo'!$K$25</f>
        <v>0</v>
      </c>
      <c r="J75" s="302">
        <f>'[2]6.Odpadové hospodárstvo'!$L$25</f>
        <v>0</v>
      </c>
      <c r="K75" s="303">
        <f>'[2]6.Odpadové hospodárstvo'!$M$25</f>
        <v>0</v>
      </c>
      <c r="L75" s="324">
        <f>SUM(M75:O75)</f>
        <v>0</v>
      </c>
      <c r="M75" s="302">
        <f>'[2]6.Odpadové hospodárstvo'!$N$25</f>
        <v>0</v>
      </c>
      <c r="N75" s="302">
        <f>'[2]6.Odpadové hospodárstvo'!$O$25</f>
        <v>0</v>
      </c>
      <c r="O75" s="303">
        <f>'[2]6.Odpadové hospodárstvo'!$P$25</f>
        <v>0</v>
      </c>
      <c r="P75" s="449">
        <f>SUM(Q75:S75)</f>
        <v>0</v>
      </c>
      <c r="Q75" s="455">
        <f>'[2]6.Odpadové hospodárstvo'!$Q$25</f>
        <v>0</v>
      </c>
      <c r="R75" s="455">
        <f>'[2]6.Odpadové hospodárstvo'!$R$25</f>
        <v>0</v>
      </c>
      <c r="S75" s="427">
        <f>'[2]6.Odpadové hospodárstvo'!$S$25</f>
        <v>0</v>
      </c>
      <c r="T75" s="304">
        <f>SUM(U75:W75)</f>
        <v>0</v>
      </c>
      <c r="U75" s="302">
        <f>'[2]6.Odpadové hospodárstvo'!$T$25</f>
        <v>0</v>
      </c>
      <c r="V75" s="302">
        <f>'[2]6.Odpadové hospodárstvo'!$U$25</f>
        <v>0</v>
      </c>
      <c r="W75" s="323">
        <f>'[2]6.Odpadové hospodárstvo'!$V$25</f>
        <v>0</v>
      </c>
      <c r="X75" s="304">
        <f>SUM(Y75:AA75)</f>
        <v>0</v>
      </c>
      <c r="Y75" s="302">
        <f>'[2]6.Odpadové hospodárstvo'!$W$25</f>
        <v>0</v>
      </c>
      <c r="Z75" s="302">
        <f>'[2]6.Odpadové hospodárstvo'!$X$25</f>
        <v>0</v>
      </c>
      <c r="AA75" s="323">
        <f>'[2]6.Odpadové hospodárstvo'!$Y$25</f>
        <v>0</v>
      </c>
      <c r="AB75" s="304">
        <f>SUM(AC75:AE75)</f>
        <v>0</v>
      </c>
      <c r="AC75" s="302">
        <f>'[2]6.Odpadové hospodárstvo'!$Z$25</f>
        <v>0</v>
      </c>
      <c r="AD75" s="302">
        <f>'[2]6.Odpadové hospodárstvo'!$AA$25</f>
        <v>0</v>
      </c>
      <c r="AE75" s="303">
        <f>'[2]6.Odpadové hospodárstvo'!$AB$25</f>
        <v>0</v>
      </c>
      <c r="AF75" s="304">
        <f>SUM(AG75:AI75)</f>
        <v>0</v>
      </c>
      <c r="AG75" s="302">
        <f>'[2]6.Odpadové hospodárstvo'!$AC$25</f>
        <v>0</v>
      </c>
      <c r="AH75" s="302">
        <f>'[2]6.Odpadové hospodárstvo'!$AD$25</f>
        <v>0</v>
      </c>
      <c r="AI75" s="303">
        <f>'[2]6.Odpadové hospodárstvo'!$AE$25</f>
        <v>0</v>
      </c>
    </row>
    <row r="76" spans="1:35" ht="15.75" x14ac:dyDescent="0.25">
      <c r="A76" s="155"/>
      <c r="B76" s="327">
        <v>2</v>
      </c>
      <c r="C76" s="341" t="s">
        <v>239</v>
      </c>
      <c r="D76" s="304">
        <f>SUM(E76:G76)</f>
        <v>0</v>
      </c>
      <c r="E76" s="302">
        <f>'[1]6.Odpadové hospodárstvo'!$H$28</f>
        <v>0</v>
      </c>
      <c r="F76" s="302">
        <f>'[1]6.Odpadové hospodárstvo'!$I$28</f>
        <v>0</v>
      </c>
      <c r="G76" s="323">
        <f>'[1]6.Odpadové hospodárstvo'!$J$28</f>
        <v>0</v>
      </c>
      <c r="H76" s="304">
        <f>SUM(I76:K76)</f>
        <v>0</v>
      </c>
      <c r="I76" s="302">
        <f>'[2]6.Odpadové hospodárstvo'!$K$28</f>
        <v>0</v>
      </c>
      <c r="J76" s="302">
        <f>'[2]6.Odpadové hospodárstvo'!$L$28</f>
        <v>0</v>
      </c>
      <c r="K76" s="303">
        <f>'[2]6.Odpadové hospodárstvo'!$M$28</f>
        <v>0</v>
      </c>
      <c r="L76" s="324">
        <f>SUM(M76:O76)</f>
        <v>0</v>
      </c>
      <c r="M76" s="302">
        <f>'[2]6.Odpadové hospodárstvo'!$N$28</f>
        <v>0</v>
      </c>
      <c r="N76" s="302">
        <f>'[2]6.Odpadové hospodárstvo'!$O$28</f>
        <v>0</v>
      </c>
      <c r="O76" s="303">
        <f>'[2]6.Odpadové hospodárstvo'!$P$28</f>
        <v>0</v>
      </c>
      <c r="P76" s="449">
        <f>SUM(Q76:S76)</f>
        <v>0</v>
      </c>
      <c r="Q76" s="455">
        <f>'[2]6.Odpadové hospodárstvo'!$Q$28</f>
        <v>0</v>
      </c>
      <c r="R76" s="455">
        <f>'[2]6.Odpadové hospodárstvo'!$R$28</f>
        <v>0</v>
      </c>
      <c r="S76" s="427">
        <f>'[2]6.Odpadové hospodárstvo'!$S$28</f>
        <v>0</v>
      </c>
      <c r="T76" s="304">
        <f>SUM(U76:W76)</f>
        <v>0</v>
      </c>
      <c r="U76" s="302">
        <f>'[2]6.Odpadové hospodárstvo'!$T$28</f>
        <v>0</v>
      </c>
      <c r="V76" s="302">
        <f>'[2]6.Odpadové hospodárstvo'!$U$28</f>
        <v>0</v>
      </c>
      <c r="W76" s="323">
        <f>'[2]6.Odpadové hospodárstvo'!$V$28</f>
        <v>0</v>
      </c>
      <c r="X76" s="304">
        <f>SUM(Y76:AA76)</f>
        <v>0</v>
      </c>
      <c r="Y76" s="302">
        <f>'[2]6.Odpadové hospodárstvo'!$W$28</f>
        <v>0</v>
      </c>
      <c r="Z76" s="302">
        <f>'[2]6.Odpadové hospodárstvo'!$X$28</f>
        <v>0</v>
      </c>
      <c r="AA76" s="323">
        <f>'[2]6.Odpadové hospodárstvo'!$Y$28</f>
        <v>0</v>
      </c>
      <c r="AB76" s="304">
        <f>SUM(AC76:AE76)</f>
        <v>0</v>
      </c>
      <c r="AC76" s="302">
        <f>'[2]6.Odpadové hospodárstvo'!$Z$28</f>
        <v>0</v>
      </c>
      <c r="AD76" s="302">
        <f>'[2]6.Odpadové hospodárstvo'!$AA$28</f>
        <v>0</v>
      </c>
      <c r="AE76" s="303">
        <f>'[2]6.Odpadové hospodárstvo'!$AB$28</f>
        <v>0</v>
      </c>
      <c r="AF76" s="304">
        <f>SUM(AG76:AI76)</f>
        <v>0</v>
      </c>
      <c r="AG76" s="302">
        <f>'[2]6.Odpadové hospodárstvo'!$AC$28</f>
        <v>0</v>
      </c>
      <c r="AH76" s="302">
        <f>'[2]6.Odpadové hospodárstvo'!$AD$28</f>
        <v>0</v>
      </c>
      <c r="AI76" s="303">
        <f>'[2]6.Odpadové hospodárstvo'!$AE$28</f>
        <v>0</v>
      </c>
    </row>
    <row r="77" spans="1:35" ht="16.5" thickBot="1" x14ac:dyDescent="0.3">
      <c r="A77" s="155"/>
      <c r="B77" s="342" t="s">
        <v>240</v>
      </c>
      <c r="C77" s="343" t="s">
        <v>241</v>
      </c>
      <c r="D77" s="321">
        <f>SUM(E77:G77)</f>
        <v>105011.51</v>
      </c>
      <c r="E77" s="322">
        <f>'[1]6.Odpadové hospodárstvo'!$H$30</f>
        <v>105011.51</v>
      </c>
      <c r="F77" s="322">
        <f>'[1]6.Odpadové hospodárstvo'!$I$30</f>
        <v>0</v>
      </c>
      <c r="G77" s="462">
        <f>'[1]6.Odpadové hospodárstvo'!$J$30</f>
        <v>0</v>
      </c>
      <c r="H77" s="321">
        <f>SUM(I77:K77)</f>
        <v>108161.06000000001</v>
      </c>
      <c r="I77" s="322">
        <f>'[2]6.Odpadové hospodárstvo'!$K$30</f>
        <v>108161.06000000001</v>
      </c>
      <c r="J77" s="322">
        <f>'[2]6.Odpadové hospodárstvo'!$L$30</f>
        <v>0</v>
      </c>
      <c r="K77" s="361">
        <f>'[2]6.Odpadové hospodárstvo'!$M$30</f>
        <v>0</v>
      </c>
      <c r="L77" s="429">
        <f>SUM(M77:O77)</f>
        <v>113694</v>
      </c>
      <c r="M77" s="316">
        <f>'[2]6.Odpadové hospodárstvo'!$N$30</f>
        <v>113694</v>
      </c>
      <c r="N77" s="316">
        <f>'[2]6.Odpadové hospodárstvo'!$O$30</f>
        <v>0</v>
      </c>
      <c r="O77" s="317">
        <f>'[2]6.Odpadové hospodárstvo'!$P$30</f>
        <v>0</v>
      </c>
      <c r="P77" s="450">
        <f>SUM(Q77:S77)</f>
        <v>82231.78</v>
      </c>
      <c r="Q77" s="456">
        <f>'[2]6.Odpadové hospodárstvo'!$Q$30</f>
        <v>82231.78</v>
      </c>
      <c r="R77" s="456">
        <f>'[2]6.Odpadové hospodárstvo'!$R$30</f>
        <v>0</v>
      </c>
      <c r="S77" s="438">
        <f>'[2]6.Odpadové hospodárstvo'!$S$30</f>
        <v>0</v>
      </c>
      <c r="T77" s="321">
        <f>SUM(U77:W77)</f>
        <v>113000</v>
      </c>
      <c r="U77" s="322">
        <f>'[2]6.Odpadové hospodárstvo'!$T$30</f>
        <v>113000</v>
      </c>
      <c r="V77" s="322">
        <f>'[2]6.Odpadové hospodárstvo'!$U$30</f>
        <v>0</v>
      </c>
      <c r="W77" s="462">
        <f>'[2]6.Odpadové hospodárstvo'!$V$30</f>
        <v>0</v>
      </c>
      <c r="X77" s="321">
        <f>SUM(Y77:AA77)</f>
        <v>113100</v>
      </c>
      <c r="Y77" s="322">
        <f>'[2]6.Odpadové hospodárstvo'!$W$30</f>
        <v>113100</v>
      </c>
      <c r="Z77" s="322">
        <f>'[2]6.Odpadové hospodárstvo'!$X$30</f>
        <v>0</v>
      </c>
      <c r="AA77" s="462">
        <f>'[2]6.Odpadové hospodárstvo'!$Y$30</f>
        <v>0</v>
      </c>
      <c r="AB77" s="321">
        <f>SUM(AC77:AE77)</f>
        <v>113300</v>
      </c>
      <c r="AC77" s="322">
        <f>'[2]6.Odpadové hospodárstvo'!$Z$30</f>
        <v>113300</v>
      </c>
      <c r="AD77" s="322">
        <f>'[2]6.Odpadové hospodárstvo'!$AA$30</f>
        <v>0</v>
      </c>
      <c r="AE77" s="361">
        <f>'[2]6.Odpadové hospodárstvo'!$AB$30</f>
        <v>0</v>
      </c>
      <c r="AF77" s="321">
        <f>SUM(AG77:AI77)</f>
        <v>118800</v>
      </c>
      <c r="AG77" s="322">
        <f>'[2]6.Odpadové hospodárstvo'!$AC$30</f>
        <v>118800</v>
      </c>
      <c r="AH77" s="322">
        <f>'[2]6.Odpadové hospodárstvo'!$AD$30</f>
        <v>0</v>
      </c>
      <c r="AI77" s="361">
        <f>'[2]6.Odpadové hospodárstvo'!$AE$30</f>
        <v>0</v>
      </c>
    </row>
    <row r="78" spans="1:35" s="157" customFormat="1" ht="15.75" x14ac:dyDescent="0.25">
      <c r="B78" s="332" t="s">
        <v>242</v>
      </c>
      <c r="C78" s="333"/>
      <c r="D78" s="318">
        <f t="shared" ref="D78:AI78" si="54">D79+D87+D90</f>
        <v>607637.41999999993</v>
      </c>
      <c r="E78" s="319">
        <f t="shared" si="54"/>
        <v>415770.03</v>
      </c>
      <c r="F78" s="319">
        <f t="shared" si="54"/>
        <v>191867.39</v>
      </c>
      <c r="G78" s="415">
        <f t="shared" si="54"/>
        <v>0</v>
      </c>
      <c r="H78" s="318">
        <f t="shared" si="54"/>
        <v>1681131.11</v>
      </c>
      <c r="I78" s="319">
        <f t="shared" si="54"/>
        <v>519455.05999999994</v>
      </c>
      <c r="J78" s="319">
        <f t="shared" si="54"/>
        <v>1161676.05</v>
      </c>
      <c r="K78" s="320">
        <f t="shared" si="54"/>
        <v>0</v>
      </c>
      <c r="L78" s="454">
        <f t="shared" si="54"/>
        <v>1065243</v>
      </c>
      <c r="M78" s="454">
        <f t="shared" si="54"/>
        <v>585645</v>
      </c>
      <c r="N78" s="454">
        <f t="shared" si="54"/>
        <v>479598</v>
      </c>
      <c r="O78" s="437">
        <f t="shared" si="54"/>
        <v>0</v>
      </c>
      <c r="P78" s="305">
        <f t="shared" si="54"/>
        <v>899286.94000000018</v>
      </c>
      <c r="Q78" s="426">
        <f t="shared" si="54"/>
        <v>489461.54000000004</v>
      </c>
      <c r="R78" s="426">
        <f t="shared" si="54"/>
        <v>409825.4</v>
      </c>
      <c r="S78" s="360">
        <f t="shared" si="54"/>
        <v>0</v>
      </c>
      <c r="T78" s="318">
        <f t="shared" si="54"/>
        <v>1042898</v>
      </c>
      <c r="U78" s="319">
        <f t="shared" si="54"/>
        <v>575000</v>
      </c>
      <c r="V78" s="319">
        <f t="shared" si="54"/>
        <v>467898</v>
      </c>
      <c r="W78" s="320">
        <f t="shared" si="54"/>
        <v>0</v>
      </c>
      <c r="X78" s="318">
        <f t="shared" si="54"/>
        <v>724600</v>
      </c>
      <c r="Y78" s="319">
        <f t="shared" si="54"/>
        <v>504600</v>
      </c>
      <c r="Z78" s="319">
        <f t="shared" si="54"/>
        <v>220000</v>
      </c>
      <c r="AA78" s="415">
        <f t="shared" si="54"/>
        <v>0</v>
      </c>
      <c r="AB78" s="318">
        <f t="shared" si="54"/>
        <v>723000</v>
      </c>
      <c r="AC78" s="319">
        <f t="shared" si="54"/>
        <v>493000</v>
      </c>
      <c r="AD78" s="319">
        <f t="shared" si="54"/>
        <v>230000</v>
      </c>
      <c r="AE78" s="320">
        <f t="shared" si="54"/>
        <v>0</v>
      </c>
      <c r="AF78" s="318">
        <f t="shared" si="54"/>
        <v>763000</v>
      </c>
      <c r="AG78" s="319">
        <f t="shared" si="54"/>
        <v>533000</v>
      </c>
      <c r="AH78" s="319">
        <f t="shared" si="54"/>
        <v>230000</v>
      </c>
      <c r="AI78" s="320">
        <f t="shared" si="54"/>
        <v>0</v>
      </c>
    </row>
    <row r="79" spans="1:35" ht="15.75" x14ac:dyDescent="0.25">
      <c r="A79" s="155"/>
      <c r="B79" s="340" t="s">
        <v>243</v>
      </c>
      <c r="C79" s="329" t="s">
        <v>244</v>
      </c>
      <c r="D79" s="304">
        <f t="shared" ref="D79:AI79" si="55">SUM(D80:D86)</f>
        <v>536624.07999999996</v>
      </c>
      <c r="E79" s="302">
        <f t="shared" si="55"/>
        <v>376654.55000000005</v>
      </c>
      <c r="F79" s="302">
        <f t="shared" si="55"/>
        <v>159969.53</v>
      </c>
      <c r="G79" s="323">
        <f t="shared" si="55"/>
        <v>0</v>
      </c>
      <c r="H79" s="304">
        <f t="shared" si="55"/>
        <v>746359.09000000008</v>
      </c>
      <c r="I79" s="302">
        <f t="shared" si="55"/>
        <v>478970.79999999993</v>
      </c>
      <c r="J79" s="302">
        <f t="shared" si="55"/>
        <v>267388.28999999998</v>
      </c>
      <c r="K79" s="303">
        <f t="shared" si="55"/>
        <v>0</v>
      </c>
      <c r="L79" s="455">
        <f t="shared" si="55"/>
        <v>867590</v>
      </c>
      <c r="M79" s="455">
        <f t="shared" si="55"/>
        <v>516890</v>
      </c>
      <c r="N79" s="455">
        <f t="shared" si="55"/>
        <v>350700</v>
      </c>
      <c r="O79" s="427">
        <f t="shared" si="55"/>
        <v>0</v>
      </c>
      <c r="P79" s="306">
        <f t="shared" si="55"/>
        <v>762855.74000000011</v>
      </c>
      <c r="Q79" s="301">
        <f t="shared" si="55"/>
        <v>429203.24000000005</v>
      </c>
      <c r="R79" s="301">
        <f t="shared" si="55"/>
        <v>333652.5</v>
      </c>
      <c r="S79" s="307">
        <f t="shared" si="55"/>
        <v>0</v>
      </c>
      <c r="T79" s="304">
        <f t="shared" si="55"/>
        <v>846000</v>
      </c>
      <c r="U79" s="302">
        <f t="shared" si="55"/>
        <v>507000</v>
      </c>
      <c r="V79" s="302">
        <f t="shared" si="55"/>
        <v>339000</v>
      </c>
      <c r="W79" s="303">
        <f t="shared" si="55"/>
        <v>0</v>
      </c>
      <c r="X79" s="304">
        <f t="shared" si="55"/>
        <v>684600</v>
      </c>
      <c r="Y79" s="302">
        <f t="shared" si="55"/>
        <v>484600</v>
      </c>
      <c r="Z79" s="302">
        <f t="shared" si="55"/>
        <v>200000</v>
      </c>
      <c r="AA79" s="323">
        <f t="shared" si="55"/>
        <v>0</v>
      </c>
      <c r="AB79" s="304">
        <f t="shared" si="55"/>
        <v>663000</v>
      </c>
      <c r="AC79" s="302">
        <f t="shared" si="55"/>
        <v>463000</v>
      </c>
      <c r="AD79" s="302">
        <f t="shared" si="55"/>
        <v>200000</v>
      </c>
      <c r="AE79" s="303">
        <f t="shared" si="55"/>
        <v>0</v>
      </c>
      <c r="AF79" s="304">
        <f t="shared" si="55"/>
        <v>693000</v>
      </c>
      <c r="AG79" s="302">
        <f t="shared" si="55"/>
        <v>493000</v>
      </c>
      <c r="AH79" s="302">
        <f t="shared" si="55"/>
        <v>200000</v>
      </c>
      <c r="AI79" s="303">
        <f t="shared" si="55"/>
        <v>0</v>
      </c>
    </row>
    <row r="80" spans="1:35" ht="15.75" x14ac:dyDescent="0.25">
      <c r="A80" s="155"/>
      <c r="B80" s="327">
        <v>1</v>
      </c>
      <c r="C80" s="329" t="s">
        <v>245</v>
      </c>
      <c r="D80" s="304">
        <f>SUM(E80:G80)</f>
        <v>0</v>
      </c>
      <c r="E80" s="302">
        <f>'[1]7.Komunikácie'!$H$5</f>
        <v>0</v>
      </c>
      <c r="F80" s="302">
        <f>'[1]7.Komunikácie'!$I$5</f>
        <v>0</v>
      </c>
      <c r="G80" s="323">
        <f>'[1]7.Komunikácie'!$J$5</f>
        <v>0</v>
      </c>
      <c r="H80" s="304">
        <f>SUM(I80:K80)</f>
        <v>0</v>
      </c>
      <c r="I80" s="302">
        <f>'[2]7.Komunikácie'!$K$5</f>
        <v>0</v>
      </c>
      <c r="J80" s="302">
        <f>'[2]7.Komunikácie'!$L$5</f>
        <v>0</v>
      </c>
      <c r="K80" s="303">
        <f>'[2]7.Komunikácie'!$M$5</f>
        <v>0</v>
      </c>
      <c r="L80" s="455">
        <f>SUM(M80:O80)</f>
        <v>0</v>
      </c>
      <c r="M80" s="455">
        <f>'[2]7.Komunikácie'!$N$5</f>
        <v>0</v>
      </c>
      <c r="N80" s="455">
        <f>'[2]7.Komunikácie'!$O$5</f>
        <v>0</v>
      </c>
      <c r="O80" s="427">
        <f>'[2]7.Komunikácie'!$P$5</f>
        <v>0</v>
      </c>
      <c r="P80" s="449">
        <f>SUM(Q80:S80)</f>
        <v>0</v>
      </c>
      <c r="Q80" s="455">
        <f>'[2]7.Komunikácie'!$Q$5</f>
        <v>0</v>
      </c>
      <c r="R80" s="455">
        <f>'[2]7.Komunikácie'!$R$5</f>
        <v>0</v>
      </c>
      <c r="S80" s="427">
        <f>'[2]7.Komunikácie'!$S$5</f>
        <v>0</v>
      </c>
      <c r="T80" s="304">
        <f>SUM(U80:W80)</f>
        <v>0</v>
      </c>
      <c r="U80" s="302">
        <f>'[2]7.Komunikácie'!$T$5</f>
        <v>0</v>
      </c>
      <c r="V80" s="302">
        <f>'[2]7.Komunikácie'!$U$5</f>
        <v>0</v>
      </c>
      <c r="W80" s="303">
        <f>'[2]7.Komunikácie'!$V$5</f>
        <v>0</v>
      </c>
      <c r="X80" s="304">
        <f>SUM(Y80:AA80)</f>
        <v>0</v>
      </c>
      <c r="Y80" s="302">
        <f>'[2]7.Komunikácie'!$W$5</f>
        <v>0</v>
      </c>
      <c r="Z80" s="302">
        <f>'[2]7.Komunikácie'!$X$5</f>
        <v>0</v>
      </c>
      <c r="AA80" s="323">
        <f>'[2]7.Komunikácie'!$Y$5</f>
        <v>0</v>
      </c>
      <c r="AB80" s="304">
        <f>SUM(AC80:AE80)</f>
        <v>0</v>
      </c>
      <c r="AC80" s="302">
        <f>'[2]7.Komunikácie'!$Z$5</f>
        <v>0</v>
      </c>
      <c r="AD80" s="302">
        <f>'[2]7.Komunikácie'!$AA$5</f>
        <v>0</v>
      </c>
      <c r="AE80" s="303">
        <f>'[2]7.Komunikácie'!$AB$5</f>
        <v>0</v>
      </c>
      <c r="AF80" s="304">
        <f>SUM(AG80:AI80)</f>
        <v>0</v>
      </c>
      <c r="AG80" s="302">
        <f>'[2]7.Komunikácie'!$AC$5</f>
        <v>0</v>
      </c>
      <c r="AH80" s="302">
        <f>'[2]7.Komunikácie'!$AD$5</f>
        <v>0</v>
      </c>
      <c r="AI80" s="303">
        <f>'[2]7.Komunikácie'!$AE$5</f>
        <v>0</v>
      </c>
    </row>
    <row r="81" spans="1:35" ht="15.75" x14ac:dyDescent="0.25">
      <c r="A81" s="155"/>
      <c r="B81" s="327">
        <v>2</v>
      </c>
      <c r="C81" s="329" t="s">
        <v>246</v>
      </c>
      <c r="D81" s="304">
        <f t="shared" ref="D81:D86" si="56">SUM(E81:G81)</f>
        <v>159969.53</v>
      </c>
      <c r="E81" s="302">
        <f>'[1]7.Komunikácie'!$H$7</f>
        <v>0</v>
      </c>
      <c r="F81" s="302">
        <f>'[1]7.Komunikácie'!$I$7</f>
        <v>159969.53</v>
      </c>
      <c r="G81" s="323">
        <f>'[1]7.Komunikácie'!$J$7</f>
        <v>0</v>
      </c>
      <c r="H81" s="304">
        <f t="shared" ref="H81:H86" si="57">SUM(I81:K81)</f>
        <v>267388.28999999998</v>
      </c>
      <c r="I81" s="302">
        <f>'[2]7.Komunikácie'!$K$7</f>
        <v>0</v>
      </c>
      <c r="J81" s="302">
        <f>'[2]7.Komunikácie'!$L$7</f>
        <v>267388.28999999998</v>
      </c>
      <c r="K81" s="303">
        <f>'[2]7.Komunikácie'!$M$7</f>
        <v>0</v>
      </c>
      <c r="L81" s="455">
        <f t="shared" ref="L81:L86" si="58">SUM(M81:O81)</f>
        <v>350700</v>
      </c>
      <c r="M81" s="455">
        <f>'[2]7.Komunikácie'!$N$7</f>
        <v>0</v>
      </c>
      <c r="N81" s="455">
        <f>'[2]7.Komunikácie'!$O$7</f>
        <v>350700</v>
      </c>
      <c r="O81" s="427">
        <f>'[2]7.Komunikácie'!$P$7</f>
        <v>0</v>
      </c>
      <c r="P81" s="449">
        <f t="shared" ref="P81:P86" si="59">SUM(Q81:S81)</f>
        <v>333652.5</v>
      </c>
      <c r="Q81" s="455">
        <f>'[2]7.Komunikácie'!$Q$7</f>
        <v>0</v>
      </c>
      <c r="R81" s="455">
        <f>'[2]7.Komunikácie'!$R$7</f>
        <v>333652.5</v>
      </c>
      <c r="S81" s="427">
        <f>'[2]7.Komunikácie'!$S$7</f>
        <v>0</v>
      </c>
      <c r="T81" s="304">
        <f t="shared" ref="T81:T86" si="60">SUM(U81:W81)</f>
        <v>339000</v>
      </c>
      <c r="U81" s="302">
        <f>'[2]7.Komunikácie'!$T$7</f>
        <v>0</v>
      </c>
      <c r="V81" s="302">
        <f>'[2]7.Komunikácie'!$U$7</f>
        <v>339000</v>
      </c>
      <c r="W81" s="303">
        <f>'[2]7.Komunikácie'!$V$7</f>
        <v>0</v>
      </c>
      <c r="X81" s="304">
        <f t="shared" ref="X81:X86" si="61">SUM(Y81:AA81)</f>
        <v>200000</v>
      </c>
      <c r="Y81" s="302">
        <f>'[2]7.Komunikácie'!$W$7</f>
        <v>0</v>
      </c>
      <c r="Z81" s="302">
        <f>'[2]7.Komunikácie'!$X$7</f>
        <v>200000</v>
      </c>
      <c r="AA81" s="323">
        <f>'[2]7.Komunikácie'!$Y$7</f>
        <v>0</v>
      </c>
      <c r="AB81" s="304">
        <f t="shared" ref="AB81:AB86" si="62">SUM(AC81:AE81)</f>
        <v>200000</v>
      </c>
      <c r="AC81" s="302">
        <f>'[2]7.Komunikácie'!$Z$7</f>
        <v>0</v>
      </c>
      <c r="AD81" s="302">
        <f>'[2]7.Komunikácie'!$AA$7</f>
        <v>200000</v>
      </c>
      <c r="AE81" s="303">
        <f>'[2]7.Komunikácie'!$AB$7</f>
        <v>0</v>
      </c>
      <c r="AF81" s="304">
        <f t="shared" ref="AF81:AF86" si="63">SUM(AG81:AI81)</f>
        <v>200000</v>
      </c>
      <c r="AG81" s="302">
        <f>'[2]7.Komunikácie'!$AC$7</f>
        <v>0</v>
      </c>
      <c r="AH81" s="302">
        <f>'[2]7.Komunikácie'!$AD$7</f>
        <v>200000</v>
      </c>
      <c r="AI81" s="303">
        <f>'[2]7.Komunikácie'!$AE$7</f>
        <v>0</v>
      </c>
    </row>
    <row r="82" spans="1:35" ht="15.75" x14ac:dyDescent="0.25">
      <c r="A82" s="155"/>
      <c r="B82" s="327">
        <v>3</v>
      </c>
      <c r="C82" s="329" t="s">
        <v>247</v>
      </c>
      <c r="D82" s="304">
        <f t="shared" si="56"/>
        <v>75086.039999999994</v>
      </c>
      <c r="E82" s="302">
        <f>'[1]7.Komunikácie'!$H$15</f>
        <v>75086.039999999994</v>
      </c>
      <c r="F82" s="302">
        <f>'[1]7.Komunikácie'!$I$15</f>
        <v>0</v>
      </c>
      <c r="G82" s="323">
        <f>'[1]7.Komunikácie'!$J$15</f>
        <v>0</v>
      </c>
      <c r="H82" s="304">
        <f t="shared" si="57"/>
        <v>100213.08</v>
      </c>
      <c r="I82" s="302">
        <f>'[2]7.Komunikácie'!$K$15</f>
        <v>100213.08</v>
      </c>
      <c r="J82" s="302">
        <f>'[2]7.Komunikácie'!$L$15</f>
        <v>0</v>
      </c>
      <c r="K82" s="303">
        <f>'[2]7.Komunikácie'!$M$15</f>
        <v>0</v>
      </c>
      <c r="L82" s="455">
        <f t="shared" si="58"/>
        <v>140000</v>
      </c>
      <c r="M82" s="455">
        <f>'[2]7.Komunikácie'!$N$15</f>
        <v>140000</v>
      </c>
      <c r="N82" s="455">
        <f>'[2]7.Komunikácie'!$O$15</f>
        <v>0</v>
      </c>
      <c r="O82" s="427">
        <f>'[2]7.Komunikácie'!$P$15</f>
        <v>0</v>
      </c>
      <c r="P82" s="449">
        <f t="shared" si="59"/>
        <v>122972.52</v>
      </c>
      <c r="Q82" s="455">
        <f>'[2]7.Komunikácie'!$Q$15</f>
        <v>122972.52</v>
      </c>
      <c r="R82" s="455">
        <f>'[2]7.Komunikácie'!$R$15</f>
        <v>0</v>
      </c>
      <c r="S82" s="427">
        <f>'[2]7.Komunikácie'!$S$15</f>
        <v>0</v>
      </c>
      <c r="T82" s="304">
        <f t="shared" si="60"/>
        <v>140000</v>
      </c>
      <c r="U82" s="302">
        <f>'[2]7.Komunikácie'!$T$15</f>
        <v>140000</v>
      </c>
      <c r="V82" s="302">
        <f>'[2]7.Komunikácie'!$U$15</f>
        <v>0</v>
      </c>
      <c r="W82" s="303">
        <f>'[2]7.Komunikácie'!$V$15</f>
        <v>0</v>
      </c>
      <c r="X82" s="304">
        <f t="shared" si="61"/>
        <v>140000</v>
      </c>
      <c r="Y82" s="302">
        <f>'[2]7.Komunikácie'!$W$15</f>
        <v>140000</v>
      </c>
      <c r="Z82" s="302">
        <f>'[2]7.Komunikácie'!$X$15</f>
        <v>0</v>
      </c>
      <c r="AA82" s="323">
        <f>'[2]7.Komunikácie'!$Y$15</f>
        <v>0</v>
      </c>
      <c r="AB82" s="304">
        <f t="shared" si="62"/>
        <v>140000</v>
      </c>
      <c r="AC82" s="302">
        <f>'[2]7.Komunikácie'!$Z$15</f>
        <v>140000</v>
      </c>
      <c r="AD82" s="302">
        <f>'[2]7.Komunikácie'!$AA$15</f>
        <v>0</v>
      </c>
      <c r="AE82" s="303">
        <f>'[2]7.Komunikácie'!$AB$15</f>
        <v>0</v>
      </c>
      <c r="AF82" s="304">
        <f t="shared" si="63"/>
        <v>140000</v>
      </c>
      <c r="AG82" s="302">
        <f>'[2]7.Komunikácie'!$AC$15</f>
        <v>140000</v>
      </c>
      <c r="AH82" s="302">
        <f>'[2]7.Komunikácie'!$AD$15</f>
        <v>0</v>
      </c>
      <c r="AI82" s="303">
        <f>'[2]7.Komunikácie'!$AE$15</f>
        <v>0</v>
      </c>
    </row>
    <row r="83" spans="1:35" ht="15.75" x14ac:dyDescent="0.25">
      <c r="A83" s="155"/>
      <c r="B83" s="327">
        <v>4</v>
      </c>
      <c r="C83" s="329" t="s">
        <v>248</v>
      </c>
      <c r="D83" s="304">
        <f t="shared" si="56"/>
        <v>199724.64</v>
      </c>
      <c r="E83" s="302">
        <f>'[1]7.Komunikácie'!$H$17</f>
        <v>199724.64</v>
      </c>
      <c r="F83" s="302">
        <f>'[1]7.Komunikácie'!$I$17</f>
        <v>0</v>
      </c>
      <c r="G83" s="323">
        <f>'[1]7.Komunikácie'!$J$17</f>
        <v>0</v>
      </c>
      <c r="H83" s="304">
        <f t="shared" si="57"/>
        <v>245074.72</v>
      </c>
      <c r="I83" s="302">
        <f>'[2]7.Komunikácie'!$K$17</f>
        <v>245074.72</v>
      </c>
      <c r="J83" s="302">
        <f>'[2]7.Komunikácie'!$L$17</f>
        <v>0</v>
      </c>
      <c r="K83" s="303">
        <f>'[2]7.Komunikácie'!$M$17</f>
        <v>0</v>
      </c>
      <c r="L83" s="455">
        <f t="shared" si="58"/>
        <v>207340</v>
      </c>
      <c r="M83" s="455">
        <f>'[2]7.Komunikácie'!$N$17</f>
        <v>207340</v>
      </c>
      <c r="N83" s="455">
        <f>'[2]7.Komunikácie'!$O$17</f>
        <v>0</v>
      </c>
      <c r="O83" s="427">
        <f>'[2]7.Komunikácie'!$P$17</f>
        <v>0</v>
      </c>
      <c r="P83" s="449">
        <f t="shared" si="59"/>
        <v>180610.37</v>
      </c>
      <c r="Q83" s="455">
        <f>'[2]7.Komunikácie'!$Q$17</f>
        <v>180610.37</v>
      </c>
      <c r="R83" s="455">
        <f>'[2]7.Komunikácie'!$R$17</f>
        <v>0</v>
      </c>
      <c r="S83" s="427">
        <f>'[2]7.Komunikácie'!$S$17</f>
        <v>0</v>
      </c>
      <c r="T83" s="304">
        <f t="shared" si="60"/>
        <v>207000</v>
      </c>
      <c r="U83" s="302">
        <f>'[2]7.Komunikácie'!$T$17</f>
        <v>207000</v>
      </c>
      <c r="V83" s="302">
        <f>'[2]7.Komunikácie'!$U$17</f>
        <v>0</v>
      </c>
      <c r="W83" s="303">
        <f>'[2]7.Komunikácie'!$V$17</f>
        <v>0</v>
      </c>
      <c r="X83" s="304">
        <f t="shared" si="61"/>
        <v>210000</v>
      </c>
      <c r="Y83" s="302">
        <f>'[2]7.Komunikácie'!$W$17</f>
        <v>210000</v>
      </c>
      <c r="Z83" s="302">
        <f>'[2]7.Komunikácie'!$X$17</f>
        <v>0</v>
      </c>
      <c r="AA83" s="323">
        <f>'[2]7.Komunikácie'!$Y$17</f>
        <v>0</v>
      </c>
      <c r="AB83" s="304">
        <f t="shared" si="62"/>
        <v>200000</v>
      </c>
      <c r="AC83" s="302">
        <f>'[2]7.Komunikácie'!$Z$17</f>
        <v>200000</v>
      </c>
      <c r="AD83" s="302">
        <f>'[2]7.Komunikácie'!$AA$17</f>
        <v>0</v>
      </c>
      <c r="AE83" s="303">
        <f>'[2]7.Komunikácie'!$AB$17</f>
        <v>0</v>
      </c>
      <c r="AF83" s="304">
        <f t="shared" si="63"/>
        <v>210000</v>
      </c>
      <c r="AG83" s="302">
        <f>'[2]7.Komunikácie'!$AC$17</f>
        <v>210000</v>
      </c>
      <c r="AH83" s="302">
        <f>'[2]7.Komunikácie'!$AD$17</f>
        <v>0</v>
      </c>
      <c r="AI83" s="303">
        <f>'[2]7.Komunikácie'!$AE$17</f>
        <v>0</v>
      </c>
    </row>
    <row r="84" spans="1:35" ht="15.75" x14ac:dyDescent="0.25">
      <c r="A84" s="155"/>
      <c r="B84" s="327">
        <v>5</v>
      </c>
      <c r="C84" s="329" t="s">
        <v>249</v>
      </c>
      <c r="D84" s="304">
        <f t="shared" si="56"/>
        <v>68678.720000000001</v>
      </c>
      <c r="E84" s="302">
        <f>'[1]7.Komunikácie'!$H$19</f>
        <v>68678.720000000001</v>
      </c>
      <c r="F84" s="302">
        <f>'[1]7.Komunikácie'!$I$19</f>
        <v>0</v>
      </c>
      <c r="G84" s="323">
        <f>'[1]7.Komunikácie'!$J$19</f>
        <v>0</v>
      </c>
      <c r="H84" s="304">
        <f t="shared" si="57"/>
        <v>79082.53</v>
      </c>
      <c r="I84" s="302">
        <f>'[2]7.Komunikácie'!$K$19</f>
        <v>79082.53</v>
      </c>
      <c r="J84" s="302">
        <f>'[2]7.Komunikácie'!$L$19</f>
        <v>0</v>
      </c>
      <c r="K84" s="303">
        <f>'[2]7.Komunikácie'!$M$19</f>
        <v>0</v>
      </c>
      <c r="L84" s="455">
        <f t="shared" si="58"/>
        <v>109350</v>
      </c>
      <c r="M84" s="455">
        <f>'[2]7.Komunikácie'!$N$19</f>
        <v>109350</v>
      </c>
      <c r="N84" s="455">
        <f>'[2]7.Komunikácie'!$O$19</f>
        <v>0</v>
      </c>
      <c r="O84" s="427">
        <f>'[2]7.Komunikácie'!$P$19</f>
        <v>0</v>
      </c>
      <c r="P84" s="449">
        <f t="shared" si="59"/>
        <v>66981.66</v>
      </c>
      <c r="Q84" s="455">
        <f>'[2]7.Komunikácie'!$Q$19</f>
        <v>66981.66</v>
      </c>
      <c r="R84" s="455">
        <f>'[2]7.Komunikácie'!$R$19</f>
        <v>0</v>
      </c>
      <c r="S84" s="427">
        <f>'[2]7.Komunikácie'!$S$19</f>
        <v>0</v>
      </c>
      <c r="T84" s="304">
        <f t="shared" si="60"/>
        <v>100000</v>
      </c>
      <c r="U84" s="302">
        <f>'[2]7.Komunikácie'!$T$19</f>
        <v>100000</v>
      </c>
      <c r="V84" s="302">
        <f>'[2]7.Komunikácie'!$U$19</f>
        <v>0</v>
      </c>
      <c r="W84" s="303">
        <f>'[2]7.Komunikácie'!$V$19</f>
        <v>0</v>
      </c>
      <c r="X84" s="304">
        <f t="shared" si="61"/>
        <v>94600</v>
      </c>
      <c r="Y84" s="302">
        <f>'[2]7.Komunikácie'!$W$19</f>
        <v>94600</v>
      </c>
      <c r="Z84" s="302">
        <f>'[2]7.Komunikácie'!$X$19</f>
        <v>0</v>
      </c>
      <c r="AA84" s="323">
        <f>'[2]7.Komunikácie'!$Y$19</f>
        <v>0</v>
      </c>
      <c r="AB84" s="304">
        <f t="shared" si="62"/>
        <v>103000</v>
      </c>
      <c r="AC84" s="302">
        <f>'[2]7.Komunikácie'!$Z$19</f>
        <v>103000</v>
      </c>
      <c r="AD84" s="302">
        <f>'[2]7.Komunikácie'!$AA$19</f>
        <v>0</v>
      </c>
      <c r="AE84" s="303">
        <f>'[2]7.Komunikácie'!$AB$19</f>
        <v>0</v>
      </c>
      <c r="AF84" s="304">
        <f t="shared" si="63"/>
        <v>103000</v>
      </c>
      <c r="AG84" s="302">
        <f>'[2]7.Komunikácie'!$AC$19</f>
        <v>103000</v>
      </c>
      <c r="AH84" s="302">
        <f>'[2]7.Komunikácie'!$AD$19</f>
        <v>0</v>
      </c>
      <c r="AI84" s="303">
        <f>'[2]7.Komunikácie'!$AE$19</f>
        <v>0</v>
      </c>
    </row>
    <row r="85" spans="1:35" ht="15.75" x14ac:dyDescent="0.25">
      <c r="A85" s="155"/>
      <c r="B85" s="327">
        <v>6</v>
      </c>
      <c r="C85" s="329" t="s">
        <v>250</v>
      </c>
      <c r="D85" s="304">
        <f t="shared" si="56"/>
        <v>30148.2</v>
      </c>
      <c r="E85" s="302">
        <f>'[1]7.Komunikácie'!$H$25</f>
        <v>30148.2</v>
      </c>
      <c r="F85" s="302">
        <f>'[1]7.Komunikácie'!$I$25</f>
        <v>0</v>
      </c>
      <c r="G85" s="323">
        <f>'[1]7.Komunikácie'!$J$25</f>
        <v>0</v>
      </c>
      <c r="H85" s="304">
        <f t="shared" si="57"/>
        <v>29989.919999999998</v>
      </c>
      <c r="I85" s="302">
        <f>'[2]7.Komunikácie'!$K$26</f>
        <v>29989.919999999998</v>
      </c>
      <c r="J85" s="302">
        <f>'[2]7.Komunikácie'!$L$26</f>
        <v>0</v>
      </c>
      <c r="K85" s="303">
        <f>'[2]7.Komunikácie'!$M$26</f>
        <v>0</v>
      </c>
      <c r="L85" s="455">
        <f t="shared" si="58"/>
        <v>30000</v>
      </c>
      <c r="M85" s="455">
        <f>'[2]7.Komunikácie'!$N$26</f>
        <v>30000</v>
      </c>
      <c r="N85" s="455">
        <f>'[2]7.Komunikácie'!$O$26</f>
        <v>0</v>
      </c>
      <c r="O85" s="427">
        <f>'[2]7.Komunikácie'!$P$26</f>
        <v>0</v>
      </c>
      <c r="P85" s="449">
        <f t="shared" si="59"/>
        <v>28517.279999999999</v>
      </c>
      <c r="Q85" s="455">
        <f>'[2]7.Komunikácie'!$Q$26</f>
        <v>28517.279999999999</v>
      </c>
      <c r="R85" s="455">
        <f>'[2]7.Komunikácie'!$R$26</f>
        <v>0</v>
      </c>
      <c r="S85" s="427">
        <f>'[2]7.Komunikácie'!$S$26</f>
        <v>0</v>
      </c>
      <c r="T85" s="304">
        <f t="shared" si="60"/>
        <v>30000</v>
      </c>
      <c r="U85" s="302">
        <f>'[2]7.Komunikácie'!$T$26</f>
        <v>30000</v>
      </c>
      <c r="V85" s="302">
        <f>'[2]7.Komunikácie'!$U$26</f>
        <v>0</v>
      </c>
      <c r="W85" s="303">
        <f>'[2]7.Komunikácie'!$V$26</f>
        <v>0</v>
      </c>
      <c r="X85" s="304">
        <f t="shared" si="61"/>
        <v>30000</v>
      </c>
      <c r="Y85" s="302">
        <f>'[2]7.Komunikácie'!$W$26</f>
        <v>30000</v>
      </c>
      <c r="Z85" s="302">
        <f>'[2]7.Komunikácie'!$X$26</f>
        <v>0</v>
      </c>
      <c r="AA85" s="323">
        <f>'[2]7.Komunikácie'!$Y$26</f>
        <v>0</v>
      </c>
      <c r="AB85" s="304">
        <f t="shared" si="62"/>
        <v>15000</v>
      </c>
      <c r="AC85" s="302">
        <f>'[2]7.Komunikácie'!$Z$26</f>
        <v>15000</v>
      </c>
      <c r="AD85" s="302">
        <f>'[2]7.Komunikácie'!$AA$26</f>
        <v>0</v>
      </c>
      <c r="AE85" s="303">
        <f>'[2]7.Komunikácie'!$AB$26</f>
        <v>0</v>
      </c>
      <c r="AF85" s="304">
        <f t="shared" si="63"/>
        <v>30000</v>
      </c>
      <c r="AG85" s="302">
        <f>'[2]7.Komunikácie'!$AC$26</f>
        <v>30000</v>
      </c>
      <c r="AH85" s="302">
        <f>'[2]7.Komunikácie'!$AD$26</f>
        <v>0</v>
      </c>
      <c r="AI85" s="303">
        <f>'[2]7.Komunikácie'!$AE$26</f>
        <v>0</v>
      </c>
    </row>
    <row r="86" spans="1:35" ht="15.75" x14ac:dyDescent="0.25">
      <c r="A86" s="155"/>
      <c r="B86" s="327">
        <v>7</v>
      </c>
      <c r="C86" s="329" t="s">
        <v>251</v>
      </c>
      <c r="D86" s="304">
        <f t="shared" si="56"/>
        <v>3016.95</v>
      </c>
      <c r="E86" s="302">
        <f>'[1]7.Komunikácie'!$H$27</f>
        <v>3016.95</v>
      </c>
      <c r="F86" s="302">
        <f>'[1]7.Komunikácie'!$I$27</f>
        <v>0</v>
      </c>
      <c r="G86" s="323">
        <f>'[1]7.Komunikácie'!$J$27</f>
        <v>0</v>
      </c>
      <c r="H86" s="304">
        <f t="shared" si="57"/>
        <v>24610.55</v>
      </c>
      <c r="I86" s="302">
        <f>'[2]7.Komunikácie'!$K$28</f>
        <v>24610.55</v>
      </c>
      <c r="J86" s="302">
        <f>'[2]7.Komunikácie'!$L$28</f>
        <v>0</v>
      </c>
      <c r="K86" s="303">
        <f>'[2]7.Komunikácie'!$M$28</f>
        <v>0</v>
      </c>
      <c r="L86" s="455">
        <f t="shared" si="58"/>
        <v>30200</v>
      </c>
      <c r="M86" s="455">
        <f>'[2]7.Komunikácie'!$N$28</f>
        <v>30200</v>
      </c>
      <c r="N86" s="455">
        <f>'[2]7.Komunikácie'!$O$28</f>
        <v>0</v>
      </c>
      <c r="O86" s="427">
        <f>'[2]7.Komunikácie'!$P$28</f>
        <v>0</v>
      </c>
      <c r="P86" s="449">
        <f t="shared" si="59"/>
        <v>30121.41</v>
      </c>
      <c r="Q86" s="455">
        <f>'[2]7.Komunikácie'!$Q$28</f>
        <v>30121.41</v>
      </c>
      <c r="R86" s="455">
        <f>'[2]7.Komunikácie'!$R$28</f>
        <v>0</v>
      </c>
      <c r="S86" s="427">
        <f>'[2]7.Komunikácie'!$S$28</f>
        <v>0</v>
      </c>
      <c r="T86" s="304">
        <f t="shared" si="60"/>
        <v>30000</v>
      </c>
      <c r="U86" s="302">
        <f>'[2]7.Komunikácie'!$T$28</f>
        <v>30000</v>
      </c>
      <c r="V86" s="302">
        <f>'[2]7.Komunikácie'!$U$28</f>
        <v>0</v>
      </c>
      <c r="W86" s="303">
        <f>'[2]7.Komunikácie'!$V$28</f>
        <v>0</v>
      </c>
      <c r="X86" s="304">
        <f t="shared" si="61"/>
        <v>10000</v>
      </c>
      <c r="Y86" s="302">
        <f>'[2]7.Komunikácie'!$W$28</f>
        <v>10000</v>
      </c>
      <c r="Z86" s="302">
        <f>'[2]7.Komunikácie'!$X$28</f>
        <v>0</v>
      </c>
      <c r="AA86" s="323">
        <f>'[2]7.Komunikácie'!$Y$28</f>
        <v>0</v>
      </c>
      <c r="AB86" s="304">
        <f t="shared" si="62"/>
        <v>5000</v>
      </c>
      <c r="AC86" s="302">
        <f>'[2]7.Komunikácie'!$Z$28</f>
        <v>5000</v>
      </c>
      <c r="AD86" s="302">
        <f>'[2]7.Komunikácie'!$AA$28</f>
        <v>0</v>
      </c>
      <c r="AE86" s="303">
        <f>'[2]7.Komunikácie'!$AB$28</f>
        <v>0</v>
      </c>
      <c r="AF86" s="304">
        <f t="shared" si="63"/>
        <v>10000</v>
      </c>
      <c r="AG86" s="302">
        <f>'[2]7.Komunikácie'!$AC$28</f>
        <v>10000</v>
      </c>
      <c r="AH86" s="302">
        <f>'[2]7.Komunikácie'!$AD$28</f>
        <v>0</v>
      </c>
      <c r="AI86" s="303">
        <f>'[2]7.Komunikácie'!$AE$28</f>
        <v>0</v>
      </c>
    </row>
    <row r="87" spans="1:35" ht="15.75" x14ac:dyDescent="0.25">
      <c r="A87" s="155"/>
      <c r="B87" s="340" t="s">
        <v>252</v>
      </c>
      <c r="C87" s="329" t="s">
        <v>253</v>
      </c>
      <c r="D87" s="304">
        <f t="shared" ref="D87:AI87" si="64">SUM(D88:D89)</f>
        <v>61013.340000000004</v>
      </c>
      <c r="E87" s="302">
        <f t="shared" si="64"/>
        <v>39115.480000000003</v>
      </c>
      <c r="F87" s="302">
        <f t="shared" si="64"/>
        <v>21897.86</v>
      </c>
      <c r="G87" s="323">
        <f t="shared" si="64"/>
        <v>0</v>
      </c>
      <c r="H87" s="304">
        <f t="shared" si="64"/>
        <v>934772.02</v>
      </c>
      <c r="I87" s="302">
        <f t="shared" si="64"/>
        <v>40484.26</v>
      </c>
      <c r="J87" s="302">
        <f t="shared" si="64"/>
        <v>894287.76</v>
      </c>
      <c r="K87" s="303">
        <f t="shared" si="64"/>
        <v>0</v>
      </c>
      <c r="L87" s="455">
        <f t="shared" si="64"/>
        <v>197653</v>
      </c>
      <c r="M87" s="455">
        <f t="shared" si="64"/>
        <v>68755</v>
      </c>
      <c r="N87" s="455">
        <f t="shared" si="64"/>
        <v>128898</v>
      </c>
      <c r="O87" s="427">
        <f t="shared" si="64"/>
        <v>0</v>
      </c>
      <c r="P87" s="306">
        <f t="shared" si="64"/>
        <v>136431.20000000001</v>
      </c>
      <c r="Q87" s="301">
        <f t="shared" si="64"/>
        <v>60258.3</v>
      </c>
      <c r="R87" s="301">
        <f t="shared" si="64"/>
        <v>76172.899999999994</v>
      </c>
      <c r="S87" s="307">
        <f t="shared" si="64"/>
        <v>0</v>
      </c>
      <c r="T87" s="304">
        <f t="shared" si="64"/>
        <v>196898</v>
      </c>
      <c r="U87" s="302">
        <f t="shared" si="64"/>
        <v>68000</v>
      </c>
      <c r="V87" s="302">
        <f t="shared" si="64"/>
        <v>128898</v>
      </c>
      <c r="W87" s="303">
        <f t="shared" si="64"/>
        <v>0</v>
      </c>
      <c r="X87" s="304">
        <f t="shared" si="64"/>
        <v>40000</v>
      </c>
      <c r="Y87" s="302">
        <f t="shared" si="64"/>
        <v>20000</v>
      </c>
      <c r="Z87" s="302">
        <f t="shared" si="64"/>
        <v>20000</v>
      </c>
      <c r="AA87" s="323">
        <f t="shared" si="64"/>
        <v>0</v>
      </c>
      <c r="AB87" s="304">
        <f t="shared" si="64"/>
        <v>40000</v>
      </c>
      <c r="AC87" s="302">
        <f t="shared" si="64"/>
        <v>20000</v>
      </c>
      <c r="AD87" s="302">
        <f t="shared" si="64"/>
        <v>20000</v>
      </c>
      <c r="AE87" s="303">
        <f t="shared" si="64"/>
        <v>0</v>
      </c>
      <c r="AF87" s="304">
        <f t="shared" si="64"/>
        <v>50000</v>
      </c>
      <c r="AG87" s="302">
        <f t="shared" si="64"/>
        <v>30000</v>
      </c>
      <c r="AH87" s="302">
        <f t="shared" si="64"/>
        <v>20000</v>
      </c>
      <c r="AI87" s="303">
        <f t="shared" si="64"/>
        <v>0</v>
      </c>
    </row>
    <row r="88" spans="1:35" ht="15.75" x14ac:dyDescent="0.25">
      <c r="A88" s="155"/>
      <c r="B88" s="327">
        <v>1</v>
      </c>
      <c r="C88" s="329" t="s">
        <v>254</v>
      </c>
      <c r="D88" s="304">
        <f>SUM(E88:G88)</f>
        <v>1897.86</v>
      </c>
      <c r="E88" s="302">
        <f>'[1]7.Komunikácie'!$H$30</f>
        <v>0</v>
      </c>
      <c r="F88" s="302">
        <f>'[1]7.Komunikácie'!$I$30</f>
        <v>1897.86</v>
      </c>
      <c r="G88" s="323">
        <f>'[1]7.Komunikácie'!$J$30</f>
        <v>0</v>
      </c>
      <c r="H88" s="304">
        <f>SUM(I88:K88)</f>
        <v>864861.84000000008</v>
      </c>
      <c r="I88" s="302">
        <f>'[2]7.Komunikácie'!$K$31</f>
        <v>520.79999999999995</v>
      </c>
      <c r="J88" s="302">
        <f>'[2]7.Komunikácie'!$L$31</f>
        <v>864341.04</v>
      </c>
      <c r="K88" s="303">
        <f>'[2]7.Komunikácie'!$M$31</f>
        <v>0</v>
      </c>
      <c r="L88" s="455">
        <f>SUM(M88:O88)</f>
        <v>79193</v>
      </c>
      <c r="M88" s="455">
        <f>'[2]7.Komunikácie'!$N$31</f>
        <v>295</v>
      </c>
      <c r="N88" s="455">
        <f>'[2]7.Komunikácie'!$O$31</f>
        <v>78898</v>
      </c>
      <c r="O88" s="427">
        <f>'[2]7.Komunikácie'!$P$31</f>
        <v>0</v>
      </c>
      <c r="P88" s="449">
        <f>SUM(Q88:S88)</f>
        <v>76466.899999999994</v>
      </c>
      <c r="Q88" s="455">
        <f>'[2]7.Komunikácie'!$Q$31</f>
        <v>294</v>
      </c>
      <c r="R88" s="455">
        <f>'[2]7.Komunikácie'!$R$31</f>
        <v>76172.899999999994</v>
      </c>
      <c r="S88" s="427">
        <f>'[2]7.Komunikácie'!$S$31</f>
        <v>0</v>
      </c>
      <c r="T88" s="304">
        <f>SUM(U88:W88)</f>
        <v>78898</v>
      </c>
      <c r="U88" s="302">
        <f>'[2]7.Komunikácie'!$T$31</f>
        <v>0</v>
      </c>
      <c r="V88" s="302">
        <f>'[2]7.Komunikácie'!$U$31</f>
        <v>78898</v>
      </c>
      <c r="W88" s="303">
        <f>'[2]7.Komunikácie'!$V$31</f>
        <v>0</v>
      </c>
      <c r="X88" s="304">
        <f>SUM(Y88:AA88)</f>
        <v>0</v>
      </c>
      <c r="Y88" s="302">
        <f>'[2]7.Komunikácie'!$W$31</f>
        <v>0</v>
      </c>
      <c r="Z88" s="302">
        <f>'[2]7.Komunikácie'!$X$31</f>
        <v>0</v>
      </c>
      <c r="AA88" s="323">
        <f>'[2]7.Komunikácie'!$Y$31</f>
        <v>0</v>
      </c>
      <c r="AB88" s="304">
        <f>SUM(AC88:AE88)</f>
        <v>0</v>
      </c>
      <c r="AC88" s="302">
        <f>'[2]7.Komunikácie'!$Z$31</f>
        <v>0</v>
      </c>
      <c r="AD88" s="302">
        <f>'[2]7.Komunikácie'!$AA$31</f>
        <v>0</v>
      </c>
      <c r="AE88" s="303">
        <f>'[2]7.Komunikácie'!$AB$31</f>
        <v>0</v>
      </c>
      <c r="AF88" s="304">
        <f>SUM(AG88:AI88)</f>
        <v>0</v>
      </c>
      <c r="AG88" s="302">
        <f>'[2]7.Komunikácie'!$AC$31</f>
        <v>0</v>
      </c>
      <c r="AH88" s="302">
        <f>'[2]7.Komunikácie'!$AD$31</f>
        <v>0</v>
      </c>
      <c r="AI88" s="303">
        <f>'[2]7.Komunikácie'!$AE$31</f>
        <v>0</v>
      </c>
    </row>
    <row r="89" spans="1:35" ht="15.75" x14ac:dyDescent="0.25">
      <c r="A89" s="155"/>
      <c r="B89" s="327">
        <v>2</v>
      </c>
      <c r="C89" s="329" t="s">
        <v>255</v>
      </c>
      <c r="D89" s="304">
        <f>SUM(E89:G89)</f>
        <v>59115.48</v>
      </c>
      <c r="E89" s="302">
        <f>'[1]7.Komunikácie'!$H$32</f>
        <v>39115.480000000003</v>
      </c>
      <c r="F89" s="302">
        <f>'[1]7.Komunikácie'!$I$32</f>
        <v>20000</v>
      </c>
      <c r="G89" s="323">
        <f>'[1]7.Komunikácie'!$J$32</f>
        <v>0</v>
      </c>
      <c r="H89" s="304">
        <f>SUM(I89:K89)</f>
        <v>69910.179999999993</v>
      </c>
      <c r="I89" s="302">
        <f>'[2]7.Komunikácie'!$K$33</f>
        <v>39963.46</v>
      </c>
      <c r="J89" s="302">
        <f>'[2]7.Komunikácie'!$L$33</f>
        <v>29946.720000000001</v>
      </c>
      <c r="K89" s="303">
        <f>'[2]7.Komunikácie'!$M$33</f>
        <v>0</v>
      </c>
      <c r="L89" s="455">
        <f>SUM(M89:O89)</f>
        <v>118460</v>
      </c>
      <c r="M89" s="455">
        <f>'[2]7.Komunikácie'!$N$33</f>
        <v>68460</v>
      </c>
      <c r="N89" s="455">
        <f>'[2]7.Komunikácie'!$O$33</f>
        <v>50000</v>
      </c>
      <c r="O89" s="427">
        <f>'[2]7.Komunikácie'!$P$33</f>
        <v>0</v>
      </c>
      <c r="P89" s="449">
        <f>SUM(Q89:S89)</f>
        <v>59964.3</v>
      </c>
      <c r="Q89" s="455">
        <f>'[2]7.Komunikácie'!$Q$33</f>
        <v>59964.3</v>
      </c>
      <c r="R89" s="455">
        <f>'[2]7.Komunikácie'!$R$33</f>
        <v>0</v>
      </c>
      <c r="S89" s="427">
        <f>'[2]7.Komunikácie'!$S$33</f>
        <v>0</v>
      </c>
      <c r="T89" s="304">
        <f>SUM(U89:W89)</f>
        <v>118000</v>
      </c>
      <c r="U89" s="302">
        <f>'[2]7.Komunikácie'!$T$33</f>
        <v>68000</v>
      </c>
      <c r="V89" s="302">
        <f>'[2]7.Komunikácie'!$U$33</f>
        <v>50000</v>
      </c>
      <c r="W89" s="303">
        <f>'[2]7.Komunikácie'!$V$33</f>
        <v>0</v>
      </c>
      <c r="X89" s="304">
        <f>SUM(Y89:AA89)</f>
        <v>40000</v>
      </c>
      <c r="Y89" s="302">
        <f>'[2]7.Komunikácie'!$W$33</f>
        <v>20000</v>
      </c>
      <c r="Z89" s="302">
        <f>'[2]7.Komunikácie'!$X$33</f>
        <v>20000</v>
      </c>
      <c r="AA89" s="323">
        <f>'[2]7.Komunikácie'!$Y$33</f>
        <v>0</v>
      </c>
      <c r="AB89" s="304">
        <f>SUM(AC89:AE89)</f>
        <v>40000</v>
      </c>
      <c r="AC89" s="302">
        <f>'[2]7.Komunikácie'!$Z$33</f>
        <v>20000</v>
      </c>
      <c r="AD89" s="302">
        <f>'[2]7.Komunikácie'!$AA$33</f>
        <v>20000</v>
      </c>
      <c r="AE89" s="303">
        <f>'[2]7.Komunikácie'!$AB$33</f>
        <v>0</v>
      </c>
      <c r="AF89" s="304">
        <f>SUM(AG89:AI89)</f>
        <v>50000</v>
      </c>
      <c r="AG89" s="302">
        <f>'[2]7.Komunikácie'!$AC$33</f>
        <v>30000</v>
      </c>
      <c r="AH89" s="302">
        <f>'[2]7.Komunikácie'!$AD$33</f>
        <v>20000</v>
      </c>
      <c r="AI89" s="303">
        <f>'[2]7.Komunikácie'!$AE$33</f>
        <v>0</v>
      </c>
    </row>
    <row r="90" spans="1:35" ht="15.75" outlineLevel="1" x14ac:dyDescent="0.25">
      <c r="A90" s="155"/>
      <c r="B90" s="340" t="s">
        <v>256</v>
      </c>
      <c r="C90" s="329" t="s">
        <v>257</v>
      </c>
      <c r="D90" s="304">
        <f t="shared" ref="D90:AI90" si="65">SUM(D91:D92)</f>
        <v>10000</v>
      </c>
      <c r="E90" s="302">
        <f t="shared" si="65"/>
        <v>0</v>
      </c>
      <c r="F90" s="302">
        <f t="shared" si="65"/>
        <v>10000</v>
      </c>
      <c r="G90" s="323">
        <f t="shared" si="65"/>
        <v>0</v>
      </c>
      <c r="H90" s="304">
        <f t="shared" si="65"/>
        <v>0</v>
      </c>
      <c r="I90" s="302">
        <f t="shared" si="65"/>
        <v>0</v>
      </c>
      <c r="J90" s="302">
        <f t="shared" si="65"/>
        <v>0</v>
      </c>
      <c r="K90" s="303">
        <f t="shared" si="65"/>
        <v>0</v>
      </c>
      <c r="L90" s="455">
        <f t="shared" si="65"/>
        <v>0</v>
      </c>
      <c r="M90" s="455">
        <f t="shared" si="65"/>
        <v>0</v>
      </c>
      <c r="N90" s="455">
        <f t="shared" si="65"/>
        <v>0</v>
      </c>
      <c r="O90" s="427">
        <f t="shared" si="65"/>
        <v>0</v>
      </c>
      <c r="P90" s="306">
        <f t="shared" si="65"/>
        <v>0</v>
      </c>
      <c r="Q90" s="301">
        <f t="shared" si="65"/>
        <v>0</v>
      </c>
      <c r="R90" s="301">
        <f t="shared" si="65"/>
        <v>0</v>
      </c>
      <c r="S90" s="307">
        <f t="shared" si="65"/>
        <v>0</v>
      </c>
      <c r="T90" s="304">
        <f t="shared" si="65"/>
        <v>0</v>
      </c>
      <c r="U90" s="302">
        <f t="shared" si="65"/>
        <v>0</v>
      </c>
      <c r="V90" s="302">
        <f t="shared" si="65"/>
        <v>0</v>
      </c>
      <c r="W90" s="303">
        <f t="shared" si="65"/>
        <v>0</v>
      </c>
      <c r="X90" s="304">
        <f t="shared" si="65"/>
        <v>0</v>
      </c>
      <c r="Y90" s="302">
        <f t="shared" si="65"/>
        <v>0</v>
      </c>
      <c r="Z90" s="302">
        <f t="shared" si="65"/>
        <v>0</v>
      </c>
      <c r="AA90" s="323">
        <f t="shared" si="65"/>
        <v>0</v>
      </c>
      <c r="AB90" s="304">
        <f t="shared" si="65"/>
        <v>20000</v>
      </c>
      <c r="AC90" s="302">
        <f t="shared" si="65"/>
        <v>10000</v>
      </c>
      <c r="AD90" s="302">
        <f t="shared" si="65"/>
        <v>10000</v>
      </c>
      <c r="AE90" s="303">
        <f t="shared" si="65"/>
        <v>0</v>
      </c>
      <c r="AF90" s="304">
        <f t="shared" si="65"/>
        <v>20000</v>
      </c>
      <c r="AG90" s="302">
        <f t="shared" si="65"/>
        <v>10000</v>
      </c>
      <c r="AH90" s="302">
        <f t="shared" si="65"/>
        <v>10000</v>
      </c>
      <c r="AI90" s="303">
        <f t="shared" si="65"/>
        <v>0</v>
      </c>
    </row>
    <row r="91" spans="1:35" ht="15.75" outlineLevel="1" x14ac:dyDescent="0.25">
      <c r="A91" s="155"/>
      <c r="B91" s="327">
        <v>1</v>
      </c>
      <c r="C91" s="329" t="s">
        <v>258</v>
      </c>
      <c r="D91" s="304">
        <f>SUM(E91:G91)</f>
        <v>10000</v>
      </c>
      <c r="E91" s="302">
        <f>'[1]7.Komunikácie'!$H$35</f>
        <v>0</v>
      </c>
      <c r="F91" s="302">
        <f>'[1]7.Komunikácie'!$I$35</f>
        <v>10000</v>
      </c>
      <c r="G91" s="323">
        <f>'[1]7.Komunikácie'!$J$35</f>
        <v>0</v>
      </c>
      <c r="H91" s="304">
        <f>SUM(I91:K91)</f>
        <v>0</v>
      </c>
      <c r="I91" s="302">
        <f>'[2]7.Komunikácie'!$K$36</f>
        <v>0</v>
      </c>
      <c r="J91" s="302">
        <f>'[2]7.Komunikácie'!$L$36</f>
        <v>0</v>
      </c>
      <c r="K91" s="303">
        <f>'[2]7.Komunikácie'!$M$36</f>
        <v>0</v>
      </c>
      <c r="L91" s="455">
        <f>SUM(M91:O91)</f>
        <v>0</v>
      </c>
      <c r="M91" s="455">
        <f>'[2]7.Komunikácie'!$N$36</f>
        <v>0</v>
      </c>
      <c r="N91" s="455">
        <f>'[2]7.Komunikácie'!$O$36</f>
        <v>0</v>
      </c>
      <c r="O91" s="427">
        <f>'[2]7.Komunikácie'!$P$36</f>
        <v>0</v>
      </c>
      <c r="P91" s="449">
        <f>SUM(Q91:S91)</f>
        <v>0</v>
      </c>
      <c r="Q91" s="455">
        <f>'[2]7.Komunikácie'!$Q$36</f>
        <v>0</v>
      </c>
      <c r="R91" s="455">
        <f>'[2]7.Komunikácie'!$R$36</f>
        <v>0</v>
      </c>
      <c r="S91" s="427">
        <f>'[2]7.Komunikácie'!$S$36</f>
        <v>0</v>
      </c>
      <c r="T91" s="304">
        <f>SUM(U91:W91)</f>
        <v>0</v>
      </c>
      <c r="U91" s="302">
        <f>'[2]7.Komunikácie'!$T$36</f>
        <v>0</v>
      </c>
      <c r="V91" s="302">
        <f>'[2]7.Komunikácie'!$U$36</f>
        <v>0</v>
      </c>
      <c r="W91" s="303">
        <f>'[2]7.Komunikácie'!$V$36</f>
        <v>0</v>
      </c>
      <c r="X91" s="304">
        <f>SUM(Y91:AA91)</f>
        <v>0</v>
      </c>
      <c r="Y91" s="302">
        <f>'[2]7.Komunikácie'!$W$36</f>
        <v>0</v>
      </c>
      <c r="Z91" s="302">
        <f>'[2]7.Komunikácie'!$X$36</f>
        <v>0</v>
      </c>
      <c r="AA91" s="323">
        <f>'[2]7.Komunikácie'!$Y$36</f>
        <v>0</v>
      </c>
      <c r="AB91" s="304">
        <f>SUM(AC91:AE91)</f>
        <v>20000</v>
      </c>
      <c r="AC91" s="302">
        <f>'[2]7.Komunikácie'!$Z$36</f>
        <v>10000</v>
      </c>
      <c r="AD91" s="302">
        <f>'[2]7.Komunikácie'!$AA$36</f>
        <v>10000</v>
      </c>
      <c r="AE91" s="303">
        <f>'[2]7.Komunikácie'!$AB$36</f>
        <v>0</v>
      </c>
      <c r="AF91" s="304">
        <f>SUM(AG91:AI91)</f>
        <v>20000</v>
      </c>
      <c r="AG91" s="302">
        <f>'[2]7.Komunikácie'!$AC$36</f>
        <v>10000</v>
      </c>
      <c r="AH91" s="302">
        <f>'[2]7.Komunikácie'!$AD$36</f>
        <v>10000</v>
      </c>
      <c r="AI91" s="303">
        <f>'[2]7.Komunikácie'!$AE$36</f>
        <v>0</v>
      </c>
    </row>
    <row r="92" spans="1:35" ht="16.5" outlineLevel="1" thickBot="1" x14ac:dyDescent="0.3">
      <c r="A92" s="155"/>
      <c r="B92" s="330">
        <v>2</v>
      </c>
      <c r="C92" s="331" t="s">
        <v>259</v>
      </c>
      <c r="D92" s="321">
        <f>SUM(E92:G92)</f>
        <v>0</v>
      </c>
      <c r="E92" s="322">
        <f>'[1]7.Komunikácie'!$H$38</f>
        <v>0</v>
      </c>
      <c r="F92" s="322">
        <f>'[1]7.Komunikácie'!$I$38</f>
        <v>0</v>
      </c>
      <c r="G92" s="462">
        <f>'[1]7.Komunikácie'!$J$38</f>
        <v>0</v>
      </c>
      <c r="H92" s="321">
        <f>SUM(I92:K92)</f>
        <v>0</v>
      </c>
      <c r="I92" s="322">
        <f>'[2]7.Komunikácie'!$K$39</f>
        <v>0</v>
      </c>
      <c r="J92" s="322">
        <f>'[2]7.Komunikácie'!$L$39</f>
        <v>0</v>
      </c>
      <c r="K92" s="361">
        <f>'[2]7.Komunikácie'!$M$39</f>
        <v>0</v>
      </c>
      <c r="L92" s="457">
        <f>SUM(M92:O92)</f>
        <v>0</v>
      </c>
      <c r="M92" s="457">
        <f>'[2]7.Komunikácie'!$N$39</f>
        <v>0</v>
      </c>
      <c r="N92" s="457">
        <f>'[2]7.Komunikácie'!$O$39</f>
        <v>0</v>
      </c>
      <c r="O92" s="439">
        <f>'[2]7.Komunikácie'!$P$39</f>
        <v>0</v>
      </c>
      <c r="P92" s="450">
        <f>SUM(Q92:S92)</f>
        <v>0</v>
      </c>
      <c r="Q92" s="456">
        <f>'[2]7.Komunikácie'!$Q$39</f>
        <v>0</v>
      </c>
      <c r="R92" s="456">
        <f>'[2]7.Komunikácie'!$R$39</f>
        <v>0</v>
      </c>
      <c r="S92" s="438">
        <f>'[2]7.Komunikácie'!$S$39</f>
        <v>0</v>
      </c>
      <c r="T92" s="321">
        <f>SUM(U92:W92)</f>
        <v>0</v>
      </c>
      <c r="U92" s="322">
        <f>'[2]7.Komunikácie'!$T$39</f>
        <v>0</v>
      </c>
      <c r="V92" s="322">
        <f>'[2]7.Komunikácie'!$U$39</f>
        <v>0</v>
      </c>
      <c r="W92" s="361">
        <f>'[2]7.Komunikácie'!$V$39</f>
        <v>0</v>
      </c>
      <c r="X92" s="321">
        <f>SUM(Y92:AA92)</f>
        <v>0</v>
      </c>
      <c r="Y92" s="322">
        <f>'[2]7.Komunikácie'!$W$39</f>
        <v>0</v>
      </c>
      <c r="Z92" s="322">
        <f>'[2]7.Komunikácie'!$X$39</f>
        <v>0</v>
      </c>
      <c r="AA92" s="462">
        <f>'[2]7.Komunikácie'!$Y$39</f>
        <v>0</v>
      </c>
      <c r="AB92" s="321">
        <f>SUM(AC92:AE92)</f>
        <v>0</v>
      </c>
      <c r="AC92" s="322">
        <f>'[2]7.Komunikácie'!$Z$39</f>
        <v>0</v>
      </c>
      <c r="AD92" s="322">
        <f>'[2]7.Komunikácie'!$AA$39</f>
        <v>0</v>
      </c>
      <c r="AE92" s="361">
        <f>'[2]7.Komunikácie'!$AB$39</f>
        <v>0</v>
      </c>
      <c r="AF92" s="321">
        <f>SUM(AG92:AI92)</f>
        <v>0</v>
      </c>
      <c r="AG92" s="322">
        <f>'[2]7.Komunikácie'!$AC$39</f>
        <v>0</v>
      </c>
      <c r="AH92" s="322">
        <f>'[2]7.Komunikácie'!$AD$39</f>
        <v>0</v>
      </c>
      <c r="AI92" s="361">
        <f>'[2]7.Komunikácie'!$AE$39</f>
        <v>0</v>
      </c>
    </row>
    <row r="93" spans="1:35" s="157" customFormat="1" ht="15.75" x14ac:dyDescent="0.25">
      <c r="B93" s="332" t="s">
        <v>260</v>
      </c>
      <c r="C93" s="333"/>
      <c r="D93" s="318">
        <f t="shared" ref="D93:AI93" si="66">D94+D95</f>
        <v>79226</v>
      </c>
      <c r="E93" s="319">
        <f t="shared" si="66"/>
        <v>79226</v>
      </c>
      <c r="F93" s="319">
        <f t="shared" si="66"/>
        <v>0</v>
      </c>
      <c r="G93" s="415">
        <f t="shared" si="66"/>
        <v>0</v>
      </c>
      <c r="H93" s="318">
        <f t="shared" si="66"/>
        <v>80963.48</v>
      </c>
      <c r="I93" s="319">
        <f t="shared" si="66"/>
        <v>80963.48</v>
      </c>
      <c r="J93" s="319">
        <f t="shared" si="66"/>
        <v>0</v>
      </c>
      <c r="K93" s="320">
        <f t="shared" si="66"/>
        <v>0</v>
      </c>
      <c r="L93" s="428">
        <f t="shared" si="66"/>
        <v>175000</v>
      </c>
      <c r="M93" s="319">
        <f t="shared" si="66"/>
        <v>175000</v>
      </c>
      <c r="N93" s="319">
        <f t="shared" si="66"/>
        <v>0</v>
      </c>
      <c r="O93" s="320">
        <f t="shared" si="66"/>
        <v>0</v>
      </c>
      <c r="P93" s="305">
        <f t="shared" si="66"/>
        <v>151383.69</v>
      </c>
      <c r="Q93" s="426">
        <f t="shared" si="66"/>
        <v>151383.69</v>
      </c>
      <c r="R93" s="426">
        <f t="shared" si="66"/>
        <v>0</v>
      </c>
      <c r="S93" s="360">
        <f t="shared" si="66"/>
        <v>0</v>
      </c>
      <c r="T93" s="318">
        <f t="shared" si="66"/>
        <v>170000</v>
      </c>
      <c r="U93" s="319">
        <f t="shared" si="66"/>
        <v>170000</v>
      </c>
      <c r="V93" s="319">
        <f t="shared" si="66"/>
        <v>0</v>
      </c>
      <c r="W93" s="415">
        <f t="shared" si="66"/>
        <v>0</v>
      </c>
      <c r="X93" s="318">
        <f t="shared" si="66"/>
        <v>142000</v>
      </c>
      <c r="Y93" s="319">
        <f t="shared" si="66"/>
        <v>142000</v>
      </c>
      <c r="Z93" s="319">
        <f t="shared" si="66"/>
        <v>0</v>
      </c>
      <c r="AA93" s="415">
        <f t="shared" si="66"/>
        <v>0</v>
      </c>
      <c r="AB93" s="318">
        <f t="shared" si="66"/>
        <v>155000</v>
      </c>
      <c r="AC93" s="319">
        <f t="shared" si="66"/>
        <v>155000</v>
      </c>
      <c r="AD93" s="319">
        <f t="shared" si="66"/>
        <v>0</v>
      </c>
      <c r="AE93" s="320">
        <f t="shared" si="66"/>
        <v>0</v>
      </c>
      <c r="AF93" s="318">
        <f t="shared" si="66"/>
        <v>155000</v>
      </c>
      <c r="AG93" s="319">
        <f t="shared" si="66"/>
        <v>155000</v>
      </c>
      <c r="AH93" s="319">
        <f t="shared" si="66"/>
        <v>0</v>
      </c>
      <c r="AI93" s="320">
        <f t="shared" si="66"/>
        <v>0</v>
      </c>
    </row>
    <row r="94" spans="1:35" ht="15.75" x14ac:dyDescent="0.25">
      <c r="A94" s="155"/>
      <c r="B94" s="340" t="s">
        <v>261</v>
      </c>
      <c r="C94" s="329" t="s">
        <v>262</v>
      </c>
      <c r="D94" s="304">
        <f>SUM(E94:G94)</f>
        <v>74226</v>
      </c>
      <c r="E94" s="302">
        <f>'[1]8.Doprava'!$H$4</f>
        <v>74226</v>
      </c>
      <c r="F94" s="302">
        <f>'[1]8.Doprava'!$I$4</f>
        <v>0</v>
      </c>
      <c r="G94" s="323">
        <f>'[1]8.Doprava'!$J$4</f>
        <v>0</v>
      </c>
      <c r="H94" s="304">
        <f>SUM(I94:K94)</f>
        <v>80790.98</v>
      </c>
      <c r="I94" s="302">
        <f>'[2]8.Doprava'!$K$4</f>
        <v>80790.98</v>
      </c>
      <c r="J94" s="302">
        <f>'[2]8.Doprava'!$L$4</f>
        <v>0</v>
      </c>
      <c r="K94" s="303">
        <f>'[2]8.Doprava'!$M$4</f>
        <v>0</v>
      </c>
      <c r="L94" s="324">
        <f>SUM(M94:O94)</f>
        <v>170000</v>
      </c>
      <c r="M94" s="302">
        <f>'[2]8.Doprava'!$N$4</f>
        <v>170000</v>
      </c>
      <c r="N94" s="302">
        <f>'[2]8.Doprava'!$O$4</f>
        <v>0</v>
      </c>
      <c r="O94" s="303">
        <f>'[2]8.Doprava'!$P$4</f>
        <v>0</v>
      </c>
      <c r="P94" s="449">
        <f>SUM(Q94:S94)</f>
        <v>151383.69</v>
      </c>
      <c r="Q94" s="455">
        <f>'[2]8.Doprava'!$Q$4</f>
        <v>151383.69</v>
      </c>
      <c r="R94" s="455">
        <f>'[2]8.Doprava'!$R$4</f>
        <v>0</v>
      </c>
      <c r="S94" s="427">
        <f>'[2]8.Doprava'!$S$4</f>
        <v>0</v>
      </c>
      <c r="T94" s="304">
        <f>SUM(U94:W94)</f>
        <v>170000</v>
      </c>
      <c r="U94" s="302">
        <f>'[2]8.Doprava'!$T$4</f>
        <v>170000</v>
      </c>
      <c r="V94" s="302">
        <f>'[2]8.Doprava'!$U$4</f>
        <v>0</v>
      </c>
      <c r="W94" s="323">
        <f>'[2]8.Doprava'!$V$4</f>
        <v>0</v>
      </c>
      <c r="X94" s="304">
        <f>SUM(Y94:AA94)</f>
        <v>140000</v>
      </c>
      <c r="Y94" s="302">
        <f>'[2]8.Doprava'!$W$4</f>
        <v>140000</v>
      </c>
      <c r="Z94" s="302">
        <f>'[2]8.Doprava'!$X$4</f>
        <v>0</v>
      </c>
      <c r="AA94" s="323">
        <f>'[2]8.Doprava'!$Y$4</f>
        <v>0</v>
      </c>
      <c r="AB94" s="304">
        <f>SUM(AC94:AE94)</f>
        <v>150000</v>
      </c>
      <c r="AC94" s="302">
        <f>'[2]8.Doprava'!$Z$4</f>
        <v>150000</v>
      </c>
      <c r="AD94" s="302">
        <f>'[2]8.Doprava'!$AA$4</f>
        <v>0</v>
      </c>
      <c r="AE94" s="303">
        <f>'[2]8.Doprava'!$AB$4</f>
        <v>0</v>
      </c>
      <c r="AF94" s="304">
        <f>SUM(AG94:AI94)</f>
        <v>150000</v>
      </c>
      <c r="AG94" s="302">
        <f>'[2]8.Doprava'!$AC$4</f>
        <v>150000</v>
      </c>
      <c r="AH94" s="302">
        <f>'[2]8.Doprava'!$AD$4</f>
        <v>0</v>
      </c>
      <c r="AI94" s="303">
        <f>'[2]8.Doprava'!$AE$4</f>
        <v>0</v>
      </c>
    </row>
    <row r="95" spans="1:35" ht="15.75" x14ac:dyDescent="0.25">
      <c r="A95" s="155"/>
      <c r="B95" s="340" t="s">
        <v>263</v>
      </c>
      <c r="C95" s="329" t="s">
        <v>264</v>
      </c>
      <c r="D95" s="304">
        <f>SUM(D96)</f>
        <v>5000</v>
      </c>
      <c r="E95" s="302">
        <f t="shared" ref="E95:K95" si="67">SUM(E96)</f>
        <v>5000</v>
      </c>
      <c r="F95" s="302">
        <f t="shared" si="67"/>
        <v>0</v>
      </c>
      <c r="G95" s="323">
        <f t="shared" si="67"/>
        <v>0</v>
      </c>
      <c r="H95" s="304">
        <f>SUM(H96)</f>
        <v>172.5</v>
      </c>
      <c r="I95" s="302">
        <f t="shared" si="67"/>
        <v>172.5</v>
      </c>
      <c r="J95" s="302">
        <f t="shared" si="67"/>
        <v>0</v>
      </c>
      <c r="K95" s="303">
        <f t="shared" si="67"/>
        <v>0</v>
      </c>
      <c r="L95" s="324">
        <f t="shared" ref="L95:AB95" si="68">SUM(L96)</f>
        <v>5000</v>
      </c>
      <c r="M95" s="302">
        <f t="shared" si="68"/>
        <v>5000</v>
      </c>
      <c r="N95" s="302">
        <f t="shared" si="68"/>
        <v>0</v>
      </c>
      <c r="O95" s="303">
        <f t="shared" si="68"/>
        <v>0</v>
      </c>
      <c r="P95" s="306">
        <f t="shared" si="68"/>
        <v>0</v>
      </c>
      <c r="Q95" s="301">
        <f t="shared" si="68"/>
        <v>0</v>
      </c>
      <c r="R95" s="301">
        <f t="shared" si="68"/>
        <v>0</v>
      </c>
      <c r="S95" s="307">
        <f t="shared" si="68"/>
        <v>0</v>
      </c>
      <c r="T95" s="304">
        <f t="shared" si="68"/>
        <v>0</v>
      </c>
      <c r="U95" s="302">
        <f t="shared" si="68"/>
        <v>0</v>
      </c>
      <c r="V95" s="302">
        <f t="shared" si="68"/>
        <v>0</v>
      </c>
      <c r="W95" s="323">
        <f t="shared" si="68"/>
        <v>0</v>
      </c>
      <c r="X95" s="304">
        <f t="shared" si="68"/>
        <v>2000</v>
      </c>
      <c r="Y95" s="302">
        <f t="shared" si="68"/>
        <v>2000</v>
      </c>
      <c r="Z95" s="302">
        <f t="shared" si="68"/>
        <v>0</v>
      </c>
      <c r="AA95" s="323">
        <f t="shared" si="68"/>
        <v>0</v>
      </c>
      <c r="AB95" s="304">
        <f t="shared" si="68"/>
        <v>5000</v>
      </c>
      <c r="AC95" s="302">
        <f t="shared" ref="AC95:AI95" si="69">SUM(AC96)</f>
        <v>5000</v>
      </c>
      <c r="AD95" s="302">
        <f t="shared" si="69"/>
        <v>0</v>
      </c>
      <c r="AE95" s="303">
        <f t="shared" si="69"/>
        <v>0</v>
      </c>
      <c r="AF95" s="304">
        <f>SUM(AF96)</f>
        <v>5000</v>
      </c>
      <c r="AG95" s="302">
        <f t="shared" si="69"/>
        <v>5000</v>
      </c>
      <c r="AH95" s="302">
        <f t="shared" si="69"/>
        <v>0</v>
      </c>
      <c r="AI95" s="303">
        <f t="shared" si="69"/>
        <v>0</v>
      </c>
    </row>
    <row r="96" spans="1:35" ht="16.5" thickBot="1" x14ac:dyDescent="0.3">
      <c r="A96" s="155"/>
      <c r="B96" s="330">
        <v>1</v>
      </c>
      <c r="C96" s="331" t="s">
        <v>265</v>
      </c>
      <c r="D96" s="321">
        <f>SUM(E96:G96)</f>
        <v>5000</v>
      </c>
      <c r="E96" s="322">
        <f>'[1]8.Doprava'!$H$7</f>
        <v>5000</v>
      </c>
      <c r="F96" s="322">
        <f>'[1]8.Doprava'!$I$7</f>
        <v>0</v>
      </c>
      <c r="G96" s="462">
        <f>'[1]8.Doprava'!$J$7</f>
        <v>0</v>
      </c>
      <c r="H96" s="315">
        <f>SUM(I96:K96)</f>
        <v>172.5</v>
      </c>
      <c r="I96" s="316">
        <f>'[2]8.Doprava'!$K$7</f>
        <v>172.5</v>
      </c>
      <c r="J96" s="316">
        <f>'[2]8.Doprava'!$L$7</f>
        <v>0</v>
      </c>
      <c r="K96" s="317">
        <f>'[2]8.Doprava'!$M$7</f>
        <v>0</v>
      </c>
      <c r="L96" s="429">
        <f>SUM(M96:O96)</f>
        <v>5000</v>
      </c>
      <c r="M96" s="316">
        <f>'[2]8.Doprava'!$N$7</f>
        <v>5000</v>
      </c>
      <c r="N96" s="316">
        <f>'[2]8.Doprava'!$O$7</f>
        <v>0</v>
      </c>
      <c r="O96" s="317">
        <f>'[2]8.Doprava'!$P$7</f>
        <v>0</v>
      </c>
      <c r="P96" s="450">
        <f>SUM(Q96:S96)</f>
        <v>0</v>
      </c>
      <c r="Q96" s="456">
        <f>'[2]8.Doprava'!$Q$7</f>
        <v>0</v>
      </c>
      <c r="R96" s="456">
        <f>'[2]8.Doprava'!$R$7</f>
        <v>0</v>
      </c>
      <c r="S96" s="438">
        <f>'[2]8.Doprava'!$S$7</f>
        <v>0</v>
      </c>
      <c r="T96" s="321">
        <f>SUM(U96:W96)</f>
        <v>0</v>
      </c>
      <c r="U96" s="322">
        <f>'[2]8.Doprava'!$T$7</f>
        <v>0</v>
      </c>
      <c r="V96" s="322">
        <f>'[2]8.Doprava'!$U$7</f>
        <v>0</v>
      </c>
      <c r="W96" s="462">
        <f>'[2]8.Doprava'!$V$7</f>
        <v>0</v>
      </c>
      <c r="X96" s="321">
        <f>SUM(Y96:AA96)</f>
        <v>2000</v>
      </c>
      <c r="Y96" s="322">
        <f>'[2]8.Doprava'!$W$7</f>
        <v>2000</v>
      </c>
      <c r="Z96" s="322">
        <f>'[2]8.Doprava'!$X$7</f>
        <v>0</v>
      </c>
      <c r="AA96" s="462">
        <f>'[2]8.Doprava'!$Y$7</f>
        <v>0</v>
      </c>
      <c r="AB96" s="321">
        <f>SUM(AC96:AE96)</f>
        <v>5000</v>
      </c>
      <c r="AC96" s="322">
        <f>'[2]8.Doprava'!$Z$7</f>
        <v>5000</v>
      </c>
      <c r="AD96" s="322">
        <f>'[2]8.Doprava'!$AA$7</f>
        <v>0</v>
      </c>
      <c r="AE96" s="361">
        <f>'[2]8.Doprava'!$AB$7</f>
        <v>0</v>
      </c>
      <c r="AF96" s="321">
        <f>SUM(AG96:AI96)</f>
        <v>5000</v>
      </c>
      <c r="AG96" s="322">
        <f>'[2]8.Doprava'!$AC$7</f>
        <v>5000</v>
      </c>
      <c r="AH96" s="322">
        <f>'[2]8.Doprava'!$AD$7</f>
        <v>0</v>
      </c>
      <c r="AI96" s="361">
        <f>'[2]8.Doprava'!$AE$7</f>
        <v>0</v>
      </c>
    </row>
    <row r="97" spans="1:35" s="157" customFormat="1" ht="15.75" x14ac:dyDescent="0.25">
      <c r="B97" s="332" t="s">
        <v>266</v>
      </c>
      <c r="C97" s="333"/>
      <c r="D97" s="318">
        <f t="shared" ref="D97:G97" si="70">D98+D99+D108+D115+D118+D119+D120</f>
        <v>7150131.9100000011</v>
      </c>
      <c r="E97" s="319">
        <f t="shared" si="70"/>
        <v>6884920.5200000005</v>
      </c>
      <c r="F97" s="319">
        <f t="shared" si="70"/>
        <v>265211.38999999996</v>
      </c>
      <c r="G97" s="415">
        <f t="shared" si="70"/>
        <v>0</v>
      </c>
      <c r="H97" s="318">
        <f>H98+H99+H108+H115+H118+H119+H120+H121</f>
        <v>8292279.8099999996</v>
      </c>
      <c r="I97" s="319">
        <f>I98+I99+I108+I115+I118+I119+I120+I121</f>
        <v>7930020.6499999994</v>
      </c>
      <c r="J97" s="319">
        <f>J98+J99+J108+J115+J118+J119+J120</f>
        <v>362259.16</v>
      </c>
      <c r="K97" s="320">
        <f>K98+K99+K108+K115+K118+K119+K120</f>
        <v>0</v>
      </c>
      <c r="L97" s="454">
        <f>L98+L99+L108+L115+L118+L119+L120+L121</f>
        <v>9683558</v>
      </c>
      <c r="M97" s="454">
        <f t="shared" ref="M97:W97" si="71">M98+M99+M108+M115+M118+M119+M120+M121</f>
        <v>8837327</v>
      </c>
      <c r="N97" s="454">
        <f t="shared" si="71"/>
        <v>846231</v>
      </c>
      <c r="O97" s="507">
        <f t="shared" si="71"/>
        <v>0</v>
      </c>
      <c r="P97" s="305">
        <f>P98+P99+P108+P115+P118+P119+P120+P121</f>
        <v>7355816.2599999988</v>
      </c>
      <c r="Q97" s="426">
        <f t="shared" si="71"/>
        <v>6857192.9000000004</v>
      </c>
      <c r="R97" s="426">
        <f t="shared" si="71"/>
        <v>498623.36000000004</v>
      </c>
      <c r="S97" s="360">
        <f t="shared" si="71"/>
        <v>0</v>
      </c>
      <c r="T97" s="318">
        <f>T98+T99+T108+T115+T118+T119+T120+T121</f>
        <v>9761621</v>
      </c>
      <c r="U97" s="319">
        <f t="shared" si="71"/>
        <v>9152105</v>
      </c>
      <c r="V97" s="319">
        <f t="shared" si="71"/>
        <v>609516</v>
      </c>
      <c r="W97" s="320">
        <f t="shared" si="71"/>
        <v>0</v>
      </c>
      <c r="X97" s="318">
        <f>X98+X99+X108+X115+X118+X119+X120+X121</f>
        <v>10176745</v>
      </c>
      <c r="Y97" s="319">
        <f>Y98+Y99+Y108+Y115+Y118+Y119+Y120+Y121</f>
        <v>9863000</v>
      </c>
      <c r="Z97" s="319">
        <f>Z98+Z99+Z108+Z115+Z118+Z119+Z120+Z121</f>
        <v>313745</v>
      </c>
      <c r="AA97" s="320">
        <f>AA98+AA99+AA108+AA115+AA118+AA119+AA120+AA121</f>
        <v>0</v>
      </c>
      <c r="AB97" s="318">
        <f t="shared" ref="AB97:AI97" si="72">AB98+AB99+AB108+AB115+AB118+AB119+AB120+AB121</f>
        <v>10545000</v>
      </c>
      <c r="AC97" s="319">
        <f t="shared" si="72"/>
        <v>10445000</v>
      </c>
      <c r="AD97" s="319">
        <f t="shared" si="72"/>
        <v>100000</v>
      </c>
      <c r="AE97" s="320">
        <f t="shared" si="72"/>
        <v>0</v>
      </c>
      <c r="AF97" s="318">
        <f t="shared" si="72"/>
        <v>11258000</v>
      </c>
      <c r="AG97" s="319">
        <f t="shared" si="72"/>
        <v>11138000</v>
      </c>
      <c r="AH97" s="319">
        <f t="shared" si="72"/>
        <v>120000</v>
      </c>
      <c r="AI97" s="320">
        <f t="shared" si="72"/>
        <v>0</v>
      </c>
    </row>
    <row r="98" spans="1:35" ht="15.75" x14ac:dyDescent="0.25">
      <c r="A98" s="155"/>
      <c r="B98" s="340" t="s">
        <v>267</v>
      </c>
      <c r="C98" s="329" t="s">
        <v>268</v>
      </c>
      <c r="D98" s="304">
        <f>SUM(E98:G98)</f>
        <v>2735.57</v>
      </c>
      <c r="E98" s="302">
        <f>'[1]9. Vzdelávanie'!$H$4</f>
        <v>2735.57</v>
      </c>
      <c r="F98" s="302">
        <f>'[1]9. Vzdelávanie'!$I$4</f>
        <v>0</v>
      </c>
      <c r="G98" s="323">
        <f>'[1]9. Vzdelávanie'!$J$4</f>
        <v>0</v>
      </c>
      <c r="H98" s="304">
        <f>SUM(I98:K98)</f>
        <v>3878.35</v>
      </c>
      <c r="I98" s="302">
        <f>'[2]9. Vzdelávanie'!$K$4</f>
        <v>3878.35</v>
      </c>
      <c r="J98" s="302">
        <f>'[2]9. Vzdelávanie'!$L$4</f>
        <v>0</v>
      </c>
      <c r="K98" s="303">
        <f>'[2]9. Vzdelávanie'!$M$4</f>
        <v>0</v>
      </c>
      <c r="L98" s="455">
        <f>SUM(M98:O98)</f>
        <v>4000</v>
      </c>
      <c r="M98" s="455">
        <f>'[2]9. Vzdelávanie'!$N$4</f>
        <v>4000</v>
      </c>
      <c r="N98" s="455">
        <f>'[2]9. Vzdelávanie'!$O$4</f>
        <v>0</v>
      </c>
      <c r="O98" s="508">
        <f>'[2]9. Vzdelávanie'!$P$4</f>
        <v>0</v>
      </c>
      <c r="P98" s="449">
        <f>SUM(Q98:S98)</f>
        <v>2841.74</v>
      </c>
      <c r="Q98" s="455">
        <f>'[2]9. Vzdelávanie'!$Q$4</f>
        <v>2841.74</v>
      </c>
      <c r="R98" s="455">
        <f>'[2]9. Vzdelávanie'!$R$4</f>
        <v>0</v>
      </c>
      <c r="S98" s="427">
        <f>'[2]9. Vzdelávanie'!$S$4</f>
        <v>0</v>
      </c>
      <c r="T98" s="304">
        <f>SUM(U98:W98)</f>
        <v>4000</v>
      </c>
      <c r="U98" s="302">
        <f>'[2]9. Vzdelávanie'!$T$4</f>
        <v>4000</v>
      </c>
      <c r="V98" s="302">
        <f>'[2]9. Vzdelávanie'!$U$4</f>
        <v>0</v>
      </c>
      <c r="W98" s="303">
        <f>'[2]9. Vzdelávanie'!$V$4</f>
        <v>0</v>
      </c>
      <c r="X98" s="304">
        <f>SUM(Y98:AA98)</f>
        <v>4000</v>
      </c>
      <c r="Y98" s="302">
        <f>'[2]9. Vzdelávanie'!$W$4</f>
        <v>4000</v>
      </c>
      <c r="Z98" s="302">
        <f>'[2]9. Vzdelávanie'!$X$4</f>
        <v>0</v>
      </c>
      <c r="AA98" s="303">
        <f>'[2]9. Vzdelávanie'!$Y$4</f>
        <v>0</v>
      </c>
      <c r="AB98" s="304">
        <f>SUM(AC98:AE98)</f>
        <v>4000</v>
      </c>
      <c r="AC98" s="302">
        <f>'[2]9. Vzdelávanie'!$Z$4</f>
        <v>4000</v>
      </c>
      <c r="AD98" s="302">
        <f>'[2]9. Vzdelávanie'!$AA$4</f>
        <v>0</v>
      </c>
      <c r="AE98" s="303">
        <f>'[2]9. Vzdelávanie'!$AB$4</f>
        <v>0</v>
      </c>
      <c r="AF98" s="304">
        <f>SUM(AG98:AI98)</f>
        <v>4000</v>
      </c>
      <c r="AG98" s="302">
        <f>'[2]9. Vzdelávanie'!$AC$4</f>
        <v>4000</v>
      </c>
      <c r="AH98" s="302">
        <f>'[2]9. Vzdelávanie'!$AD$4</f>
        <v>0</v>
      </c>
      <c r="AI98" s="303">
        <f>'[2]9. Vzdelávanie'!$AE$4</f>
        <v>0</v>
      </c>
    </row>
    <row r="99" spans="1:35" ht="15.75" x14ac:dyDescent="0.25">
      <c r="A99" s="155"/>
      <c r="B99" s="340" t="s">
        <v>269</v>
      </c>
      <c r="C99" s="329" t="s">
        <v>270</v>
      </c>
      <c r="D99" s="304">
        <f t="shared" ref="D99:AI99" si="73">SUM(D100:D107)</f>
        <v>1556776.7</v>
      </c>
      <c r="E99" s="302">
        <f t="shared" si="73"/>
        <v>1504676</v>
      </c>
      <c r="F99" s="302">
        <f t="shared" si="73"/>
        <v>52100.7</v>
      </c>
      <c r="G99" s="323">
        <f t="shared" si="73"/>
        <v>0</v>
      </c>
      <c r="H99" s="304">
        <f t="shared" si="73"/>
        <v>1619985.49</v>
      </c>
      <c r="I99" s="302">
        <f t="shared" si="73"/>
        <v>1609811</v>
      </c>
      <c r="J99" s="302">
        <f t="shared" si="73"/>
        <v>10174.49</v>
      </c>
      <c r="K99" s="303">
        <f t="shared" si="73"/>
        <v>0</v>
      </c>
      <c r="L99" s="455">
        <f t="shared" si="73"/>
        <v>1879869</v>
      </c>
      <c r="M99" s="455">
        <f t="shared" si="73"/>
        <v>1677429</v>
      </c>
      <c r="N99" s="455">
        <f t="shared" si="73"/>
        <v>202440</v>
      </c>
      <c r="O99" s="508">
        <f t="shared" si="73"/>
        <v>0</v>
      </c>
      <c r="P99" s="306">
        <f t="shared" si="73"/>
        <v>1487080.0999999999</v>
      </c>
      <c r="Q99" s="301">
        <f t="shared" si="73"/>
        <v>1285647</v>
      </c>
      <c r="R99" s="301">
        <f t="shared" si="73"/>
        <v>201433.10000000003</v>
      </c>
      <c r="S99" s="307">
        <f t="shared" si="73"/>
        <v>0</v>
      </c>
      <c r="T99" s="304">
        <f t="shared" si="73"/>
        <v>1879869</v>
      </c>
      <c r="U99" s="302">
        <f t="shared" si="73"/>
        <v>1677429</v>
      </c>
      <c r="V99" s="302">
        <f t="shared" si="73"/>
        <v>202440</v>
      </c>
      <c r="W99" s="303">
        <f t="shared" si="73"/>
        <v>0</v>
      </c>
      <c r="X99" s="304">
        <f t="shared" si="73"/>
        <v>1783000</v>
      </c>
      <c r="Y99" s="302">
        <f t="shared" si="73"/>
        <v>1722000</v>
      </c>
      <c r="Z99" s="302">
        <f t="shared" si="73"/>
        <v>61000</v>
      </c>
      <c r="AA99" s="303">
        <f t="shared" si="73"/>
        <v>0</v>
      </c>
      <c r="AB99" s="304">
        <f t="shared" si="73"/>
        <v>1805000</v>
      </c>
      <c r="AC99" s="302">
        <f t="shared" si="73"/>
        <v>1805000</v>
      </c>
      <c r="AD99" s="302">
        <f t="shared" si="73"/>
        <v>0</v>
      </c>
      <c r="AE99" s="303">
        <f t="shared" si="73"/>
        <v>0</v>
      </c>
      <c r="AF99" s="304">
        <f t="shared" si="73"/>
        <v>1894000</v>
      </c>
      <c r="AG99" s="302">
        <f t="shared" si="73"/>
        <v>1894000</v>
      </c>
      <c r="AH99" s="302">
        <f t="shared" si="73"/>
        <v>0</v>
      </c>
      <c r="AI99" s="303">
        <f t="shared" si="73"/>
        <v>0</v>
      </c>
    </row>
    <row r="100" spans="1:35" ht="15.75" x14ac:dyDescent="0.25">
      <c r="A100" s="155"/>
      <c r="B100" s="327">
        <v>1</v>
      </c>
      <c r="C100" s="329" t="s">
        <v>271</v>
      </c>
      <c r="D100" s="304">
        <f>SUM(E100:G100)</f>
        <v>160305</v>
      </c>
      <c r="E100" s="302">
        <f>'[1]9. Vzdelávanie'!$H$19</f>
        <v>160305</v>
      </c>
      <c r="F100" s="302">
        <v>0</v>
      </c>
      <c r="G100" s="302">
        <v>0</v>
      </c>
      <c r="H100" s="304">
        <f>SUM(I100:K100)</f>
        <v>174155</v>
      </c>
      <c r="I100" s="302">
        <f>'[2]9. Vzdelávanie'!$K$20</f>
        <v>174155</v>
      </c>
      <c r="J100" s="302">
        <f>'[2]9. Vzdelávanie'!$L$20</f>
        <v>0</v>
      </c>
      <c r="K100" s="303">
        <f>'[2]9. Vzdelávanie'!$M$20</f>
        <v>0</v>
      </c>
      <c r="L100" s="455">
        <f>SUM(M100:O100)</f>
        <v>199130</v>
      </c>
      <c r="M100" s="455">
        <f>'[2]9. Vzdelávanie'!$N$20</f>
        <v>182490</v>
      </c>
      <c r="N100" s="455">
        <f>'[2]9. Vzdelávanie'!$O$20</f>
        <v>16640</v>
      </c>
      <c r="O100" s="508">
        <f>'[2]9. Vzdelávanie'!$P$20</f>
        <v>0</v>
      </c>
      <c r="P100" s="449">
        <f>SUM(Q100:S100)</f>
        <v>156042.84</v>
      </c>
      <c r="Q100" s="455">
        <f>'[2]9. Vzdelávanie'!$Q$20</f>
        <v>139603</v>
      </c>
      <c r="R100" s="455">
        <f>'[2]9. Vzdelávanie'!$R$20</f>
        <v>16439.84</v>
      </c>
      <c r="S100" s="427">
        <f>'[2]9. Vzdelávanie'!$S$20</f>
        <v>0</v>
      </c>
      <c r="T100" s="304">
        <f>SUM(U100:W100)</f>
        <v>199130</v>
      </c>
      <c r="U100" s="302">
        <f>'[2]9. Vzdelávanie'!$T$20</f>
        <v>182490</v>
      </c>
      <c r="V100" s="302">
        <f>'[2]9. Vzdelávanie'!$U$20</f>
        <v>16640</v>
      </c>
      <c r="W100" s="303">
        <f>'[2]9. Vzdelávanie'!$V$20</f>
        <v>0</v>
      </c>
      <c r="X100" s="304">
        <f>SUM(Y100:AA100)</f>
        <v>191000</v>
      </c>
      <c r="Y100" s="302">
        <f>'[2]9. Vzdelávanie'!$W$20</f>
        <v>187000</v>
      </c>
      <c r="Z100" s="302">
        <f>'[2]9. Vzdelávanie'!$X$20</f>
        <v>4000</v>
      </c>
      <c r="AA100" s="303">
        <f>'[2]9. Vzdelávanie'!$Y$20</f>
        <v>0</v>
      </c>
      <c r="AB100" s="304">
        <f>SUM(AC100:AE100)</f>
        <v>196000</v>
      </c>
      <c r="AC100" s="302">
        <f>'[2]9. Vzdelávanie'!$Z$20</f>
        <v>196000</v>
      </c>
      <c r="AD100" s="302">
        <f>'[2]9. Vzdelávanie'!$AA$20</f>
        <v>0</v>
      </c>
      <c r="AE100" s="303">
        <f>'[2]9. Vzdelávanie'!$AB$20</f>
        <v>0</v>
      </c>
      <c r="AF100" s="304">
        <f>SUM(AG100:AI100)</f>
        <v>205000</v>
      </c>
      <c r="AG100" s="302">
        <f>'[2]9. Vzdelávanie'!$AC$20</f>
        <v>205000</v>
      </c>
      <c r="AH100" s="302">
        <f>'[2]9. Vzdelávanie'!$AD$20</f>
        <v>0</v>
      </c>
      <c r="AI100" s="303">
        <f>'[2]9. Vzdelávanie'!$AE$20</f>
        <v>0</v>
      </c>
    </row>
    <row r="101" spans="1:35" ht="15.75" x14ac:dyDescent="0.25">
      <c r="A101" s="155"/>
      <c r="B101" s="327">
        <v>2</v>
      </c>
      <c r="C101" s="329" t="s">
        <v>272</v>
      </c>
      <c r="D101" s="304">
        <f t="shared" ref="D101:D107" si="74">SUM(E101:G101)</f>
        <v>306516</v>
      </c>
      <c r="E101" s="302">
        <f>'[1]9. Vzdelávanie'!$H$20</f>
        <v>306516</v>
      </c>
      <c r="F101" s="302">
        <v>0</v>
      </c>
      <c r="G101" s="302">
        <v>0</v>
      </c>
      <c r="H101" s="304">
        <f t="shared" ref="H101:H107" si="75">SUM(I101:K101)</f>
        <v>312191</v>
      </c>
      <c r="I101" s="302">
        <f>'[2]9. Vzdelávanie'!$K$21</f>
        <v>312191</v>
      </c>
      <c r="J101" s="302">
        <f>'[2]9. Vzdelávanie'!$L$21</f>
        <v>0</v>
      </c>
      <c r="K101" s="303">
        <f>'[2]9. Vzdelávanie'!$M$21</f>
        <v>0</v>
      </c>
      <c r="L101" s="455">
        <f t="shared" ref="L101:L107" si="76">SUM(M101:O101)</f>
        <v>454927</v>
      </c>
      <c r="M101" s="455">
        <f>'[2]9. Vzdelávanie'!$N$21</f>
        <v>305927</v>
      </c>
      <c r="N101" s="455">
        <f>'[2]9. Vzdelávanie'!$O$21</f>
        <v>149000</v>
      </c>
      <c r="O101" s="508">
        <f>'[2]9. Vzdelávanie'!$P$21</f>
        <v>0</v>
      </c>
      <c r="P101" s="449">
        <f t="shared" ref="P101:P107" si="77">SUM(Q101:S101)</f>
        <v>386515.89</v>
      </c>
      <c r="Q101" s="455">
        <f>'[2]9. Vzdelávanie'!$Q$21</f>
        <v>238298</v>
      </c>
      <c r="R101" s="455">
        <f>'[2]9. Vzdelávanie'!$R$21</f>
        <v>148217.89000000001</v>
      </c>
      <c r="S101" s="427">
        <f>'[2]9. Vzdelávanie'!$S$21</f>
        <v>0</v>
      </c>
      <c r="T101" s="304">
        <f t="shared" ref="T101:T107" si="78">SUM(U101:W101)</f>
        <v>454927</v>
      </c>
      <c r="U101" s="302">
        <f>'[2]9. Vzdelávanie'!$T$21</f>
        <v>305927</v>
      </c>
      <c r="V101" s="302">
        <f>'[2]9. Vzdelávanie'!$U$21</f>
        <v>149000</v>
      </c>
      <c r="W101" s="303">
        <f>'[2]9. Vzdelávanie'!$V$21</f>
        <v>0</v>
      </c>
      <c r="X101" s="304">
        <f t="shared" ref="X101:X107" si="79">SUM(Y101:AA101)</f>
        <v>310000</v>
      </c>
      <c r="Y101" s="302">
        <f>'[2]9. Vzdelávanie'!$W$21</f>
        <v>265000</v>
      </c>
      <c r="Z101" s="302">
        <f>'[2]9. Vzdelávanie'!$X$21</f>
        <v>45000</v>
      </c>
      <c r="AA101" s="303">
        <f>'[2]9. Vzdelávanie'!$Y$21</f>
        <v>0</v>
      </c>
      <c r="AB101" s="304">
        <f t="shared" ref="AB101:AB107" si="80">SUM(AC101:AE101)</f>
        <v>278000</v>
      </c>
      <c r="AC101" s="302">
        <f>'[2]9. Vzdelávanie'!$Z$21</f>
        <v>278000</v>
      </c>
      <c r="AD101" s="302">
        <f>'[2]9. Vzdelávanie'!$AA$21</f>
        <v>0</v>
      </c>
      <c r="AE101" s="303">
        <f>'[2]9. Vzdelávanie'!$AB$21</f>
        <v>0</v>
      </c>
      <c r="AF101" s="304">
        <f t="shared" ref="AF101:AF107" si="81">SUM(AG101:AI101)</f>
        <v>292000</v>
      </c>
      <c r="AG101" s="302">
        <f>'[2]9. Vzdelávanie'!$AC$21</f>
        <v>292000</v>
      </c>
      <c r="AH101" s="302">
        <f>'[2]9. Vzdelávanie'!$AD$21</f>
        <v>0</v>
      </c>
      <c r="AI101" s="303">
        <f>'[2]9. Vzdelávanie'!$AE$21</f>
        <v>0</v>
      </c>
    </row>
    <row r="102" spans="1:35" ht="15.75" x14ac:dyDescent="0.25">
      <c r="A102" s="155"/>
      <c r="B102" s="327">
        <v>3</v>
      </c>
      <c r="C102" s="329" t="s">
        <v>273</v>
      </c>
      <c r="D102" s="304">
        <f t="shared" si="74"/>
        <v>373292</v>
      </c>
      <c r="E102" s="302">
        <f>'[1]9. Vzdelávanie'!$H$21</f>
        <v>373292</v>
      </c>
      <c r="F102" s="302">
        <v>0</v>
      </c>
      <c r="G102" s="302">
        <v>0</v>
      </c>
      <c r="H102" s="304">
        <f t="shared" si="75"/>
        <v>413698.49</v>
      </c>
      <c r="I102" s="302">
        <f>'[2]9. Vzdelávanie'!$K$22</f>
        <v>406089</v>
      </c>
      <c r="J102" s="302">
        <f>'[2]9. Vzdelávanie'!$L$22</f>
        <v>7609.49</v>
      </c>
      <c r="K102" s="303">
        <f>'[2]9. Vzdelávanie'!$M$22</f>
        <v>0</v>
      </c>
      <c r="L102" s="455">
        <f t="shared" si="76"/>
        <v>436224</v>
      </c>
      <c r="M102" s="455">
        <f>'[2]9. Vzdelávanie'!$N$22</f>
        <v>436224</v>
      </c>
      <c r="N102" s="455">
        <f>'[2]9. Vzdelávanie'!$O$22</f>
        <v>0</v>
      </c>
      <c r="O102" s="508">
        <f>'[2]9. Vzdelávanie'!$P$22</f>
        <v>0</v>
      </c>
      <c r="P102" s="449">
        <f t="shared" si="77"/>
        <v>334112</v>
      </c>
      <c r="Q102" s="455">
        <f>'[2]9. Vzdelávanie'!$Q$22</f>
        <v>334112</v>
      </c>
      <c r="R102" s="455">
        <f>'[2]9. Vzdelávanie'!$R$22</f>
        <v>0</v>
      </c>
      <c r="S102" s="427">
        <f>'[2]9. Vzdelávanie'!$S$22</f>
        <v>0</v>
      </c>
      <c r="T102" s="304">
        <f t="shared" si="78"/>
        <v>436224</v>
      </c>
      <c r="U102" s="302">
        <f>'[2]9. Vzdelávanie'!$T$22</f>
        <v>436224</v>
      </c>
      <c r="V102" s="302">
        <f>'[2]9. Vzdelávanie'!$U$22</f>
        <v>0</v>
      </c>
      <c r="W102" s="303">
        <f>'[2]9. Vzdelávanie'!$V$22</f>
        <v>0</v>
      </c>
      <c r="X102" s="304">
        <f t="shared" si="79"/>
        <v>460000</v>
      </c>
      <c r="Y102" s="302">
        <f>'[2]9. Vzdelávanie'!$W$22</f>
        <v>456000</v>
      </c>
      <c r="Z102" s="302">
        <f>'[2]9. Vzdelávanie'!$X$22</f>
        <v>4000</v>
      </c>
      <c r="AA102" s="303">
        <f>'[2]9. Vzdelávanie'!$Y$22</f>
        <v>0</v>
      </c>
      <c r="AB102" s="304">
        <f t="shared" si="80"/>
        <v>478000</v>
      </c>
      <c r="AC102" s="302">
        <f>'[2]9. Vzdelávanie'!$Z$22</f>
        <v>478000</v>
      </c>
      <c r="AD102" s="302">
        <f>'[2]9. Vzdelávanie'!$AA$22</f>
        <v>0</v>
      </c>
      <c r="AE102" s="303">
        <f>'[2]9. Vzdelávanie'!$AB$22</f>
        <v>0</v>
      </c>
      <c r="AF102" s="304">
        <f t="shared" si="81"/>
        <v>502000</v>
      </c>
      <c r="AG102" s="302">
        <f>'[2]9. Vzdelávanie'!$AC$22</f>
        <v>502000</v>
      </c>
      <c r="AH102" s="302">
        <f>'[2]9. Vzdelávanie'!$AD$22</f>
        <v>0</v>
      </c>
      <c r="AI102" s="303">
        <f>'[2]9. Vzdelávanie'!$AE$22</f>
        <v>0</v>
      </c>
    </row>
    <row r="103" spans="1:35" ht="15.75" x14ac:dyDescent="0.25">
      <c r="A103" s="150"/>
      <c r="B103" s="327">
        <v>4</v>
      </c>
      <c r="C103" s="329" t="s">
        <v>431</v>
      </c>
      <c r="D103" s="304">
        <f t="shared" si="74"/>
        <v>0</v>
      </c>
      <c r="E103" s="302">
        <v>0</v>
      </c>
      <c r="F103" s="302">
        <v>0</v>
      </c>
      <c r="G103" s="302">
        <v>0</v>
      </c>
      <c r="H103" s="304">
        <f t="shared" si="75"/>
        <v>0</v>
      </c>
      <c r="I103" s="302">
        <f>'[2]9. Vzdelávanie'!$K$23</f>
        <v>0</v>
      </c>
      <c r="J103" s="302">
        <f>'[2]9. Vzdelávanie'!$L$23</f>
        <v>0</v>
      </c>
      <c r="K103" s="303">
        <f>'[2]9. Vzdelávanie'!$M$23</f>
        <v>0</v>
      </c>
      <c r="L103" s="455">
        <f t="shared" si="76"/>
        <v>0</v>
      </c>
      <c r="M103" s="455">
        <f>'[2]9. Vzdelávanie'!$N$23</f>
        <v>0</v>
      </c>
      <c r="N103" s="455">
        <f>'[2]9. Vzdelávanie'!$O$23</f>
        <v>0</v>
      </c>
      <c r="O103" s="508">
        <f>'[2]9. Vzdelávanie'!$P$23</f>
        <v>0</v>
      </c>
      <c r="P103" s="449">
        <f t="shared" si="77"/>
        <v>0</v>
      </c>
      <c r="Q103" s="455">
        <f>'[2]9. Vzdelávanie'!$Q$23</f>
        <v>0</v>
      </c>
      <c r="R103" s="455">
        <f>'[2]9. Vzdelávanie'!$R$23</f>
        <v>0</v>
      </c>
      <c r="S103" s="427">
        <f>'[2]9. Vzdelávanie'!$S$23</f>
        <v>0</v>
      </c>
      <c r="T103" s="304">
        <f t="shared" si="78"/>
        <v>0</v>
      </c>
      <c r="U103" s="302">
        <f>'[2]9. Vzdelávanie'!$T$23</f>
        <v>0</v>
      </c>
      <c r="V103" s="302">
        <f>'[2]9. Vzdelávanie'!$U$23</f>
        <v>0</v>
      </c>
      <c r="W103" s="303">
        <f>'[2]9. Vzdelávanie'!$V$23</f>
        <v>0</v>
      </c>
      <c r="X103" s="304">
        <f t="shared" si="79"/>
        <v>0</v>
      </c>
      <c r="Y103" s="302">
        <f>'[2]9. Vzdelávanie'!$W$23</f>
        <v>0</v>
      </c>
      <c r="Z103" s="302">
        <f>'[2]9. Vzdelávanie'!$X$23</f>
        <v>0</v>
      </c>
      <c r="AA103" s="303">
        <f>'[2]9. Vzdelávanie'!$Y$23</f>
        <v>0</v>
      </c>
      <c r="AB103" s="304">
        <f t="shared" si="80"/>
        <v>0</v>
      </c>
      <c r="AC103" s="302">
        <f>'[2]9. Vzdelávanie'!$Z$23</f>
        <v>0</v>
      </c>
      <c r="AD103" s="302">
        <f>'[2]9. Vzdelávanie'!$AA$23</f>
        <v>0</v>
      </c>
      <c r="AE103" s="303">
        <f>'[2]9. Vzdelávanie'!$AB$23</f>
        <v>0</v>
      </c>
      <c r="AF103" s="304">
        <f t="shared" si="81"/>
        <v>0</v>
      </c>
      <c r="AG103" s="302">
        <f>'[2]9. Vzdelávanie'!$AC$23</f>
        <v>0</v>
      </c>
      <c r="AH103" s="302">
        <f>'[2]9. Vzdelávanie'!$AD$23</f>
        <v>0</v>
      </c>
      <c r="AI103" s="303">
        <f>'[2]9. Vzdelávanie'!$AE$23</f>
        <v>0</v>
      </c>
    </row>
    <row r="104" spans="1:35" ht="15.75" x14ac:dyDescent="0.25">
      <c r="A104" s="155"/>
      <c r="B104" s="327">
        <v>5</v>
      </c>
      <c r="C104" s="329" t="s">
        <v>275</v>
      </c>
      <c r="D104" s="304">
        <f t="shared" si="74"/>
        <v>254608.7</v>
      </c>
      <c r="E104" s="302">
        <f>'[1]9. Vzdelávanie'!$H$23</f>
        <v>204658</v>
      </c>
      <c r="F104" s="302">
        <f>'[1]9. Vzdelávanie'!$I$23</f>
        <v>49950.7</v>
      </c>
      <c r="G104" s="302">
        <v>0</v>
      </c>
      <c r="H104" s="304">
        <f t="shared" si="75"/>
        <v>219549</v>
      </c>
      <c r="I104" s="302">
        <f>'[2]9. Vzdelávanie'!$K$24</f>
        <v>219549</v>
      </c>
      <c r="J104" s="302">
        <f>'[2]9. Vzdelávanie'!$L$24</f>
        <v>0</v>
      </c>
      <c r="K104" s="303">
        <f>'[2]9. Vzdelávanie'!$M$24</f>
        <v>0</v>
      </c>
      <c r="L104" s="455">
        <f t="shared" si="76"/>
        <v>251053</v>
      </c>
      <c r="M104" s="455">
        <f>'[2]9. Vzdelávanie'!$N$24</f>
        <v>223053</v>
      </c>
      <c r="N104" s="455">
        <f>'[2]9. Vzdelávanie'!$O$24</f>
        <v>28000</v>
      </c>
      <c r="O104" s="508">
        <f>'[2]9. Vzdelávanie'!$P$24</f>
        <v>0</v>
      </c>
      <c r="P104" s="449">
        <f t="shared" si="77"/>
        <v>195281.16999999998</v>
      </c>
      <c r="Q104" s="455">
        <f>'[2]9. Vzdelávanie'!$Q$24</f>
        <v>167305</v>
      </c>
      <c r="R104" s="455">
        <f>'[2]9. Vzdelávanie'!$R$24</f>
        <v>27976.17</v>
      </c>
      <c r="S104" s="427">
        <f>'[2]9. Vzdelávanie'!$S$24</f>
        <v>0</v>
      </c>
      <c r="T104" s="304">
        <f t="shared" si="78"/>
        <v>251053</v>
      </c>
      <c r="U104" s="302">
        <f>'[2]9. Vzdelávanie'!$T$24</f>
        <v>223053</v>
      </c>
      <c r="V104" s="302">
        <f>'[2]9. Vzdelávanie'!$U$24</f>
        <v>28000</v>
      </c>
      <c r="W104" s="303">
        <f>'[2]9. Vzdelávanie'!$V$24</f>
        <v>0</v>
      </c>
      <c r="X104" s="304">
        <f t="shared" si="79"/>
        <v>256000</v>
      </c>
      <c r="Y104" s="302">
        <f>'[2]9. Vzdelávanie'!$W$24</f>
        <v>256000</v>
      </c>
      <c r="Z104" s="302">
        <f>'[2]9. Vzdelávanie'!$X$24</f>
        <v>0</v>
      </c>
      <c r="AA104" s="303">
        <f>'[2]9. Vzdelávanie'!$Y$24</f>
        <v>0</v>
      </c>
      <c r="AB104" s="304">
        <f t="shared" si="80"/>
        <v>268000</v>
      </c>
      <c r="AC104" s="302">
        <f>'[2]9. Vzdelávanie'!$Z$24</f>
        <v>268000</v>
      </c>
      <c r="AD104" s="302">
        <f>'[2]9. Vzdelávanie'!$AA$24</f>
        <v>0</v>
      </c>
      <c r="AE104" s="303">
        <f>'[2]9. Vzdelávanie'!$AB$24</f>
        <v>0</v>
      </c>
      <c r="AF104" s="304">
        <f t="shared" si="81"/>
        <v>281000</v>
      </c>
      <c r="AG104" s="302">
        <f>'[2]9. Vzdelávanie'!$AC$24</f>
        <v>281000</v>
      </c>
      <c r="AH104" s="302">
        <f>'[2]9. Vzdelávanie'!$AD$24</f>
        <v>0</v>
      </c>
      <c r="AI104" s="303">
        <f>'[2]9. Vzdelávanie'!$AE$24</f>
        <v>0</v>
      </c>
    </row>
    <row r="105" spans="1:35" ht="15.75" x14ac:dyDescent="0.25">
      <c r="A105" s="155"/>
      <c r="B105" s="327">
        <v>6</v>
      </c>
      <c r="C105" s="329" t="s">
        <v>276</v>
      </c>
      <c r="D105" s="304">
        <f t="shared" si="74"/>
        <v>212664</v>
      </c>
      <c r="E105" s="302">
        <f>'[1]9. Vzdelávanie'!$H$24</f>
        <v>210514</v>
      </c>
      <c r="F105" s="302">
        <f>'[1]9. Vzdelávanie'!$I$24</f>
        <v>2150</v>
      </c>
      <c r="G105" s="323">
        <v>0</v>
      </c>
      <c r="H105" s="304">
        <f t="shared" si="75"/>
        <v>236605</v>
      </c>
      <c r="I105" s="302">
        <f>'[2]9. Vzdelávanie'!$K$25</f>
        <v>234040</v>
      </c>
      <c r="J105" s="302">
        <f>'[2]9. Vzdelávanie'!$L$25</f>
        <v>2565</v>
      </c>
      <c r="K105" s="303">
        <f>'[2]9. Vzdelávanie'!$M$25</f>
        <v>0</v>
      </c>
      <c r="L105" s="455">
        <f t="shared" si="76"/>
        <v>241995</v>
      </c>
      <c r="M105" s="455">
        <f>'[2]9. Vzdelávanie'!$N$25</f>
        <v>239395</v>
      </c>
      <c r="N105" s="455">
        <f>'[2]9. Vzdelávanie'!$O$25</f>
        <v>2600</v>
      </c>
      <c r="O105" s="508">
        <f>'[2]9. Vzdelávanie'!$P$25</f>
        <v>0</v>
      </c>
      <c r="P105" s="449">
        <f t="shared" si="77"/>
        <v>188524.2</v>
      </c>
      <c r="Q105" s="455">
        <f>'[2]9. Vzdelávanie'!$Q$25</f>
        <v>185925</v>
      </c>
      <c r="R105" s="455">
        <f>'[2]9. Vzdelávanie'!$R$25</f>
        <v>2599.1999999999998</v>
      </c>
      <c r="S105" s="427">
        <f>'[2]9. Vzdelávanie'!$S$25</f>
        <v>0</v>
      </c>
      <c r="T105" s="304">
        <f t="shared" si="78"/>
        <v>241995</v>
      </c>
      <c r="U105" s="302">
        <f>'[2]9. Vzdelávanie'!$T$25</f>
        <v>239395</v>
      </c>
      <c r="V105" s="302">
        <f>'[2]9. Vzdelávanie'!$U$25</f>
        <v>2600</v>
      </c>
      <c r="W105" s="303">
        <f>'[2]9. Vzdelávanie'!$V$25</f>
        <v>0</v>
      </c>
      <c r="X105" s="304">
        <f t="shared" si="79"/>
        <v>268000</v>
      </c>
      <c r="Y105" s="302">
        <f>'[2]9. Vzdelávanie'!$W$25</f>
        <v>260000</v>
      </c>
      <c r="Z105" s="302">
        <f>'[2]9. Vzdelávanie'!$X$25</f>
        <v>8000</v>
      </c>
      <c r="AA105" s="303">
        <f>'[2]9. Vzdelávanie'!$Y$25</f>
        <v>0</v>
      </c>
      <c r="AB105" s="304">
        <f t="shared" si="80"/>
        <v>273000</v>
      </c>
      <c r="AC105" s="302">
        <f>'[2]9. Vzdelávanie'!$Z$25</f>
        <v>273000</v>
      </c>
      <c r="AD105" s="302">
        <f>'[2]9. Vzdelávanie'!$AA$25</f>
        <v>0</v>
      </c>
      <c r="AE105" s="303">
        <f>'[2]9. Vzdelávanie'!$AB$25</f>
        <v>0</v>
      </c>
      <c r="AF105" s="304">
        <f t="shared" si="81"/>
        <v>286000</v>
      </c>
      <c r="AG105" s="302">
        <f>'[2]9. Vzdelávanie'!$AC$25</f>
        <v>286000</v>
      </c>
      <c r="AH105" s="302">
        <f>'[2]9. Vzdelávanie'!$AD$25</f>
        <v>0</v>
      </c>
      <c r="AI105" s="303">
        <f>'[2]9. Vzdelávanie'!$AE$25</f>
        <v>0</v>
      </c>
    </row>
    <row r="106" spans="1:35" ht="15.75" x14ac:dyDescent="0.25">
      <c r="A106" s="155"/>
      <c r="B106" s="327">
        <v>7</v>
      </c>
      <c r="C106" s="329" t="s">
        <v>277</v>
      </c>
      <c r="D106" s="304">
        <f t="shared" si="74"/>
        <v>209041</v>
      </c>
      <c r="E106" s="302">
        <f>'[1]9. Vzdelávanie'!$H$25</f>
        <v>209041</v>
      </c>
      <c r="F106" s="302">
        <v>0</v>
      </c>
      <c r="G106" s="323">
        <v>0</v>
      </c>
      <c r="H106" s="304">
        <f t="shared" si="75"/>
        <v>218787</v>
      </c>
      <c r="I106" s="302">
        <f>'[2]9. Vzdelávanie'!$K$26</f>
        <v>218787</v>
      </c>
      <c r="J106" s="302">
        <f>'[2]9. Vzdelávanie'!$L$26</f>
        <v>0</v>
      </c>
      <c r="K106" s="303">
        <f>'[2]9. Vzdelávanie'!$M$26</f>
        <v>0</v>
      </c>
      <c r="L106" s="455">
        <f t="shared" si="76"/>
        <v>236640</v>
      </c>
      <c r="M106" s="455">
        <f>'[2]9. Vzdelávanie'!$N$26</f>
        <v>230440</v>
      </c>
      <c r="N106" s="455">
        <f>'[2]9. Vzdelávanie'!$O$26</f>
        <v>6200</v>
      </c>
      <c r="O106" s="508">
        <f>'[2]9. Vzdelávanie'!$P$26</f>
        <v>0</v>
      </c>
      <c r="P106" s="449">
        <f t="shared" si="77"/>
        <v>182428</v>
      </c>
      <c r="Q106" s="455">
        <f>'[2]9. Vzdelávanie'!$Q$26</f>
        <v>176228</v>
      </c>
      <c r="R106" s="455">
        <f>'[2]9. Vzdelávanie'!$R$26</f>
        <v>6200</v>
      </c>
      <c r="S106" s="427">
        <f>'[2]9. Vzdelávanie'!$S$26</f>
        <v>0</v>
      </c>
      <c r="T106" s="304">
        <f t="shared" si="78"/>
        <v>236640</v>
      </c>
      <c r="U106" s="302">
        <f>'[2]9. Vzdelávanie'!$T$26</f>
        <v>230440</v>
      </c>
      <c r="V106" s="302">
        <f>'[2]9. Vzdelávanie'!$U$26</f>
        <v>6200</v>
      </c>
      <c r="W106" s="303">
        <f>'[2]9. Vzdelávanie'!$V$26</f>
        <v>0</v>
      </c>
      <c r="X106" s="304">
        <f t="shared" si="79"/>
        <v>236000</v>
      </c>
      <c r="Y106" s="302">
        <f>'[2]9. Vzdelávanie'!$W$26</f>
        <v>236000</v>
      </c>
      <c r="Z106" s="302">
        <f>'[2]9. Vzdelávanie'!$X$26</f>
        <v>0</v>
      </c>
      <c r="AA106" s="303">
        <f>'[2]9. Vzdelávanie'!$Y$26</f>
        <v>0</v>
      </c>
      <c r="AB106" s="304">
        <f t="shared" si="80"/>
        <v>247000</v>
      </c>
      <c r="AC106" s="302">
        <f>'[2]9. Vzdelávanie'!$Z$26</f>
        <v>247000</v>
      </c>
      <c r="AD106" s="302">
        <f>'[2]9. Vzdelávanie'!$AA$26</f>
        <v>0</v>
      </c>
      <c r="AE106" s="303">
        <f>'[2]9. Vzdelávanie'!$AB$26</f>
        <v>0</v>
      </c>
      <c r="AF106" s="304">
        <f t="shared" si="81"/>
        <v>260000</v>
      </c>
      <c r="AG106" s="302">
        <f>'[2]9. Vzdelávanie'!$AC$26</f>
        <v>260000</v>
      </c>
      <c r="AH106" s="302">
        <f>'[2]9. Vzdelávanie'!$AD$26</f>
        <v>0</v>
      </c>
      <c r="AI106" s="303">
        <f>'[2]9. Vzdelávanie'!$AE$26</f>
        <v>0</v>
      </c>
    </row>
    <row r="107" spans="1:35" ht="15.75" x14ac:dyDescent="0.25">
      <c r="A107" s="155"/>
      <c r="B107" s="327">
        <v>8</v>
      </c>
      <c r="C107" s="329" t="s">
        <v>441</v>
      </c>
      <c r="D107" s="304">
        <f t="shared" si="74"/>
        <v>40350</v>
      </c>
      <c r="E107" s="302">
        <f>'[1]9. Vzdelávanie'!$H$26</f>
        <v>40350</v>
      </c>
      <c r="F107" s="302">
        <v>0</v>
      </c>
      <c r="G107" s="323">
        <v>0</v>
      </c>
      <c r="H107" s="304">
        <f t="shared" si="75"/>
        <v>45000</v>
      </c>
      <c r="I107" s="302">
        <f>'[2]9. Vzdelávanie'!$K$27</f>
        <v>45000</v>
      </c>
      <c r="J107" s="302">
        <f>'[2]9. Vzdelávanie'!$L$27</f>
        <v>0</v>
      </c>
      <c r="K107" s="303">
        <f>'[2]9. Vzdelávanie'!$M$27</f>
        <v>0</v>
      </c>
      <c r="L107" s="455">
        <f t="shared" si="76"/>
        <v>59900</v>
      </c>
      <c r="M107" s="455">
        <f>'[2]9. Vzdelávanie'!$N$27</f>
        <v>59900</v>
      </c>
      <c r="N107" s="455">
        <f>'[2]9. Vzdelávanie'!$O$27</f>
        <v>0</v>
      </c>
      <c r="O107" s="508">
        <f>'[2]9. Vzdelávanie'!$P$27</f>
        <v>0</v>
      </c>
      <c r="P107" s="449">
        <f t="shared" si="77"/>
        <v>44176</v>
      </c>
      <c r="Q107" s="455">
        <f>'[2]9. Vzdelávanie'!$Q$27</f>
        <v>44176</v>
      </c>
      <c r="R107" s="455">
        <f>'[2]9. Vzdelávanie'!$R$27</f>
        <v>0</v>
      </c>
      <c r="S107" s="427">
        <f>'[2]9. Vzdelávanie'!$S$27</f>
        <v>0</v>
      </c>
      <c r="T107" s="304">
        <f t="shared" si="78"/>
        <v>59900</v>
      </c>
      <c r="U107" s="302">
        <f>'[2]9. Vzdelávanie'!$T$27</f>
        <v>59900</v>
      </c>
      <c r="V107" s="302">
        <f>'[2]9. Vzdelávanie'!$U$27</f>
        <v>0</v>
      </c>
      <c r="W107" s="303">
        <f>'[2]9. Vzdelávanie'!$V$27</f>
        <v>0</v>
      </c>
      <c r="X107" s="304">
        <f t="shared" si="79"/>
        <v>62000</v>
      </c>
      <c r="Y107" s="302">
        <f>'[2]9. Vzdelávanie'!$W$27</f>
        <v>62000</v>
      </c>
      <c r="Z107" s="302">
        <f>'[2]9. Vzdelávanie'!$X$27</f>
        <v>0</v>
      </c>
      <c r="AA107" s="303">
        <f>'[2]9. Vzdelávanie'!$Y$27</f>
        <v>0</v>
      </c>
      <c r="AB107" s="304">
        <f t="shared" si="80"/>
        <v>65000</v>
      </c>
      <c r="AC107" s="302">
        <f>'[2]9. Vzdelávanie'!$Z$27</f>
        <v>65000</v>
      </c>
      <c r="AD107" s="302">
        <f>'[2]9. Vzdelávanie'!$AA$27</f>
        <v>0</v>
      </c>
      <c r="AE107" s="303">
        <f>'[2]9. Vzdelávanie'!$AB$27</f>
        <v>0</v>
      </c>
      <c r="AF107" s="304">
        <f t="shared" si="81"/>
        <v>68000</v>
      </c>
      <c r="AG107" s="302">
        <f>'[2]9. Vzdelávanie'!$AC$27</f>
        <v>68000</v>
      </c>
      <c r="AH107" s="302">
        <f>'[2]9. Vzdelávanie'!$AD$27</f>
        <v>0</v>
      </c>
      <c r="AI107" s="303">
        <f>'[2]9. Vzdelávanie'!$AE$27</f>
        <v>0</v>
      </c>
    </row>
    <row r="108" spans="1:35" ht="15.75" x14ac:dyDescent="0.25">
      <c r="A108" s="155"/>
      <c r="B108" s="340" t="s">
        <v>278</v>
      </c>
      <c r="C108" s="329" t="s">
        <v>279</v>
      </c>
      <c r="D108" s="304">
        <f t="shared" ref="D108:AI108" si="82">SUM(D109:D114)</f>
        <v>4384925.79</v>
      </c>
      <c r="E108" s="302">
        <f t="shared" si="82"/>
        <v>4171815.1</v>
      </c>
      <c r="F108" s="302">
        <f t="shared" si="82"/>
        <v>213110.68999999997</v>
      </c>
      <c r="G108" s="323">
        <f t="shared" si="82"/>
        <v>0</v>
      </c>
      <c r="H108" s="304">
        <f t="shared" si="82"/>
        <v>4778634.57</v>
      </c>
      <c r="I108" s="302">
        <f t="shared" si="82"/>
        <v>4502491.9000000004</v>
      </c>
      <c r="J108" s="302">
        <f t="shared" si="82"/>
        <v>276142.67</v>
      </c>
      <c r="K108" s="303">
        <f t="shared" si="82"/>
        <v>0</v>
      </c>
      <c r="L108" s="455">
        <f t="shared" si="82"/>
        <v>5629151</v>
      </c>
      <c r="M108" s="455">
        <f t="shared" si="82"/>
        <v>5132051</v>
      </c>
      <c r="N108" s="455">
        <f t="shared" si="82"/>
        <v>497100</v>
      </c>
      <c r="O108" s="508">
        <f t="shared" si="82"/>
        <v>0</v>
      </c>
      <c r="P108" s="306">
        <f t="shared" si="82"/>
        <v>4008813.6599999992</v>
      </c>
      <c r="Q108" s="301">
        <f t="shared" si="82"/>
        <v>3838094.2</v>
      </c>
      <c r="R108" s="301">
        <f t="shared" si="82"/>
        <v>170719.46</v>
      </c>
      <c r="S108" s="307">
        <f t="shared" si="82"/>
        <v>0</v>
      </c>
      <c r="T108" s="304">
        <f t="shared" si="82"/>
        <v>5444010</v>
      </c>
      <c r="U108" s="302">
        <f t="shared" si="82"/>
        <v>5177625</v>
      </c>
      <c r="V108" s="302">
        <f t="shared" si="82"/>
        <v>266385</v>
      </c>
      <c r="W108" s="303">
        <f t="shared" si="82"/>
        <v>0</v>
      </c>
      <c r="X108" s="304">
        <f t="shared" si="82"/>
        <v>5905245</v>
      </c>
      <c r="Y108" s="302">
        <f t="shared" si="82"/>
        <v>5666000</v>
      </c>
      <c r="Z108" s="302">
        <f t="shared" si="82"/>
        <v>239245</v>
      </c>
      <c r="AA108" s="303">
        <f t="shared" si="82"/>
        <v>0</v>
      </c>
      <c r="AB108" s="304">
        <f t="shared" si="82"/>
        <v>6095000</v>
      </c>
      <c r="AC108" s="302">
        <f t="shared" si="82"/>
        <v>6095000</v>
      </c>
      <c r="AD108" s="302">
        <f t="shared" si="82"/>
        <v>0</v>
      </c>
      <c r="AE108" s="303">
        <f t="shared" si="82"/>
        <v>0</v>
      </c>
      <c r="AF108" s="304">
        <f t="shared" si="82"/>
        <v>6657000</v>
      </c>
      <c r="AG108" s="302">
        <f t="shared" si="82"/>
        <v>6657000</v>
      </c>
      <c r="AH108" s="302">
        <f t="shared" si="82"/>
        <v>0</v>
      </c>
      <c r="AI108" s="303">
        <f t="shared" si="82"/>
        <v>0</v>
      </c>
    </row>
    <row r="109" spans="1:35" ht="15.75" x14ac:dyDescent="0.25">
      <c r="A109" s="155"/>
      <c r="B109" s="327">
        <v>1</v>
      </c>
      <c r="C109" s="329" t="s">
        <v>698</v>
      </c>
      <c r="D109" s="304">
        <f t="shared" ref="D109:D114" si="83">SUM(E109:G109)</f>
        <v>398885</v>
      </c>
      <c r="E109" s="302">
        <f>'[1]9. Vzdelávanie'!$H$28</f>
        <v>385658</v>
      </c>
      <c r="F109" s="302">
        <f>'[1]9. Vzdelávanie'!$I$28</f>
        <v>13227</v>
      </c>
      <c r="G109" s="323">
        <f>'[1]9. Vzdelávanie'!$J$28</f>
        <v>0</v>
      </c>
      <c r="H109" s="304">
        <f t="shared" ref="H109:H114" si="84">SUM(I109:K109)</f>
        <v>467252</v>
      </c>
      <c r="I109" s="302">
        <f>'[2]9. Vzdelávanie'!$K$29</f>
        <v>457252</v>
      </c>
      <c r="J109" s="302">
        <f>'[2]9. Vzdelávanie'!$L$29</f>
        <v>10000</v>
      </c>
      <c r="K109" s="303">
        <f>'[2]9. Vzdelávanie'!$M$29</f>
        <v>0</v>
      </c>
      <c r="L109" s="455">
        <f t="shared" ref="L109:L114" si="85">SUM(M109:O109)</f>
        <v>521822</v>
      </c>
      <c r="M109" s="455">
        <f>'[2]9. Vzdelávanie'!$N$29</f>
        <v>508822</v>
      </c>
      <c r="N109" s="455">
        <f>'[2]9. Vzdelávanie'!$O$29</f>
        <v>13000</v>
      </c>
      <c r="O109" s="508">
        <f>'[2]9. Vzdelávanie'!$P$29</f>
        <v>0</v>
      </c>
      <c r="P109" s="449">
        <f t="shared" ref="P109:P114" si="86">SUM(Q109:S109)</f>
        <v>397873</v>
      </c>
      <c r="Q109" s="455">
        <f>'[2]9. Vzdelávanie'!$Q$29</f>
        <v>384873</v>
      </c>
      <c r="R109" s="455">
        <f>'[2]9. Vzdelávanie'!$R$29</f>
        <v>13000</v>
      </c>
      <c r="S109" s="427">
        <f>'[2]9. Vzdelávanie'!$S$29</f>
        <v>0</v>
      </c>
      <c r="T109" s="304">
        <f t="shared" ref="T109:T114" si="87">SUM(U109:W109)</f>
        <v>525433</v>
      </c>
      <c r="U109" s="302">
        <f>'[2]9. Vzdelávanie'!$T$29</f>
        <v>512433</v>
      </c>
      <c r="V109" s="302">
        <f>'[2]9. Vzdelávanie'!$U$29</f>
        <v>13000</v>
      </c>
      <c r="W109" s="303">
        <f>'[2]9. Vzdelávanie'!$V$29</f>
        <v>0</v>
      </c>
      <c r="X109" s="304">
        <f t="shared" ref="X109:X114" si="88">SUM(Y109:AA109)</f>
        <v>580000</v>
      </c>
      <c r="Y109" s="302">
        <f>'[2]9. Vzdelávanie'!$W$29</f>
        <v>560000</v>
      </c>
      <c r="Z109" s="302">
        <f>'[2]9. Vzdelávanie'!$X$29</f>
        <v>20000</v>
      </c>
      <c r="AA109" s="303">
        <f>'[2]9. Vzdelávanie'!$Y$29</f>
        <v>0</v>
      </c>
      <c r="AB109" s="304">
        <f t="shared" ref="AB109:AB114" si="89">SUM(AC109:AE109)</f>
        <v>601000</v>
      </c>
      <c r="AC109" s="302">
        <f>'[2]9. Vzdelávanie'!$Z$29</f>
        <v>601000</v>
      </c>
      <c r="AD109" s="302">
        <f>'[2]9. Vzdelávanie'!$AA$29</f>
        <v>0</v>
      </c>
      <c r="AE109" s="303">
        <f>'[2]9. Vzdelávanie'!$AB$29</f>
        <v>0</v>
      </c>
      <c r="AF109" s="304">
        <f t="shared" ref="AF109:AF114" si="90">SUM(AG109:AI109)</f>
        <v>653000</v>
      </c>
      <c r="AG109" s="302">
        <f>'[2]9. Vzdelávanie'!$AC$29</f>
        <v>653000</v>
      </c>
      <c r="AH109" s="302">
        <f>'[2]9. Vzdelávanie'!$AD$29</f>
        <v>0</v>
      </c>
      <c r="AI109" s="303">
        <f>'[2]9. Vzdelávanie'!$AE$29</f>
        <v>0</v>
      </c>
    </row>
    <row r="110" spans="1:35" ht="15.75" x14ac:dyDescent="0.25">
      <c r="A110" s="155"/>
      <c r="B110" s="327">
        <v>2</v>
      </c>
      <c r="C110" s="329" t="s">
        <v>480</v>
      </c>
      <c r="D110" s="304">
        <f t="shared" si="83"/>
        <v>821683.88</v>
      </c>
      <c r="E110" s="302">
        <f>'[1]9. Vzdelávanie'!$H$31</f>
        <v>665775</v>
      </c>
      <c r="F110" s="302">
        <f>'[1]9. Vzdelávanie'!$I$31</f>
        <v>155908.87999999998</v>
      </c>
      <c r="G110" s="323">
        <f>'[1]9. Vzdelávanie'!$J$31</f>
        <v>0</v>
      </c>
      <c r="H110" s="304">
        <f t="shared" si="84"/>
        <v>765017.01</v>
      </c>
      <c r="I110" s="302">
        <f>'[2]9. Vzdelávanie'!$K$32</f>
        <v>707851</v>
      </c>
      <c r="J110" s="302">
        <f>'[2]9. Vzdelávanie'!$L$32</f>
        <v>57166.01</v>
      </c>
      <c r="K110" s="303">
        <f>'[2]9. Vzdelávanie'!$M$32</f>
        <v>0</v>
      </c>
      <c r="L110" s="455">
        <f t="shared" si="85"/>
        <v>868761</v>
      </c>
      <c r="M110" s="455">
        <f>'[2]9. Vzdelávanie'!$N$32</f>
        <v>790416</v>
      </c>
      <c r="N110" s="455">
        <f>'[2]9. Vzdelávanie'!$O$32</f>
        <v>78345</v>
      </c>
      <c r="O110" s="508">
        <f>'[2]9. Vzdelávanie'!$P$32</f>
        <v>0</v>
      </c>
      <c r="P110" s="449">
        <f t="shared" si="86"/>
        <v>644018.80000000005</v>
      </c>
      <c r="Q110" s="455">
        <f>'[2]9. Vzdelávanie'!$Q$32</f>
        <v>591944</v>
      </c>
      <c r="R110" s="455">
        <f>'[2]9. Vzdelávanie'!$R$32</f>
        <v>52074.8</v>
      </c>
      <c r="S110" s="427">
        <f>'[2]9. Vzdelávanie'!$S$32</f>
        <v>0</v>
      </c>
      <c r="T110" s="304">
        <f t="shared" si="87"/>
        <v>868701</v>
      </c>
      <c r="U110" s="302">
        <f>'[2]9. Vzdelávanie'!$T$32</f>
        <v>790626</v>
      </c>
      <c r="V110" s="302">
        <f>'[2]9. Vzdelávanie'!$U$32</f>
        <v>78075</v>
      </c>
      <c r="W110" s="303">
        <f>'[2]9. Vzdelávanie'!$V$32</f>
        <v>0</v>
      </c>
      <c r="X110" s="304">
        <f t="shared" si="88"/>
        <v>877000</v>
      </c>
      <c r="Y110" s="302">
        <f>'[2]9. Vzdelávanie'!$W$32</f>
        <v>877000</v>
      </c>
      <c r="Z110" s="302">
        <f>'[2]9. Vzdelávanie'!$X$32</f>
        <v>0</v>
      </c>
      <c r="AA110" s="303">
        <f>'[2]9. Vzdelávanie'!$Y$32</f>
        <v>0</v>
      </c>
      <c r="AB110" s="304">
        <f t="shared" si="89"/>
        <v>944000</v>
      </c>
      <c r="AC110" s="302">
        <f>'[2]9. Vzdelávanie'!$Z$32</f>
        <v>944000</v>
      </c>
      <c r="AD110" s="302">
        <f>'[2]9. Vzdelávanie'!$AA$32</f>
        <v>0</v>
      </c>
      <c r="AE110" s="303">
        <f>'[2]9. Vzdelávanie'!$AB$32</f>
        <v>0</v>
      </c>
      <c r="AF110" s="304">
        <f t="shared" si="90"/>
        <v>1032000</v>
      </c>
      <c r="AG110" s="302">
        <f>'[2]9. Vzdelávanie'!$AC$32</f>
        <v>1032000</v>
      </c>
      <c r="AH110" s="302">
        <f>'[2]9. Vzdelávanie'!$AD$32</f>
        <v>0</v>
      </c>
      <c r="AI110" s="303">
        <f>'[2]9. Vzdelávanie'!$AE$32</f>
        <v>0</v>
      </c>
    </row>
    <row r="111" spans="1:35" ht="15.75" x14ac:dyDescent="0.25">
      <c r="A111" s="158"/>
      <c r="B111" s="327">
        <v>3</v>
      </c>
      <c r="C111" s="329" t="s">
        <v>481</v>
      </c>
      <c r="D111" s="304">
        <f t="shared" si="83"/>
        <v>1135704</v>
      </c>
      <c r="E111" s="302">
        <f>'[1]9. Vzdelávanie'!$H$35</f>
        <v>1135704</v>
      </c>
      <c r="F111" s="302">
        <f>'[1]9. Vzdelávanie'!$I$35</f>
        <v>0</v>
      </c>
      <c r="G111" s="323">
        <f>'[1]9. Vzdelávanie'!$J$35</f>
        <v>0</v>
      </c>
      <c r="H111" s="304">
        <f t="shared" si="84"/>
        <v>1302805.6100000001</v>
      </c>
      <c r="I111" s="302">
        <f>'[2]9. Vzdelávanie'!$K$36</f>
        <v>1215106</v>
      </c>
      <c r="J111" s="302">
        <f>'[2]9. Vzdelávanie'!$L$36</f>
        <v>87699.61</v>
      </c>
      <c r="K111" s="303">
        <f>'[2]9. Vzdelávanie'!$M$36</f>
        <v>0</v>
      </c>
      <c r="L111" s="455">
        <f t="shared" si="85"/>
        <v>1485707</v>
      </c>
      <c r="M111" s="455">
        <f>'[2]9. Vzdelávanie'!$N$36</f>
        <v>1391507</v>
      </c>
      <c r="N111" s="455">
        <f>'[2]9. Vzdelávanie'!$O$36</f>
        <v>94200</v>
      </c>
      <c r="O111" s="508">
        <f>'[2]9. Vzdelávanie'!$P$36</f>
        <v>0</v>
      </c>
      <c r="P111" s="449">
        <f t="shared" si="86"/>
        <v>1069703.1299999999</v>
      </c>
      <c r="Q111" s="455">
        <f>'[2]9. Vzdelávanie'!$Q$36</f>
        <v>1038200</v>
      </c>
      <c r="R111" s="455">
        <f>'[2]9. Vzdelávanie'!$R$36</f>
        <v>31503.129999999997</v>
      </c>
      <c r="S111" s="427">
        <f>'[2]9. Vzdelávanie'!$S$36</f>
        <v>0</v>
      </c>
      <c r="T111" s="304">
        <f t="shared" si="87"/>
        <v>1444486</v>
      </c>
      <c r="U111" s="302">
        <f>'[2]9. Vzdelávanie'!$T$36</f>
        <v>1409776</v>
      </c>
      <c r="V111" s="302">
        <f>'[2]9. Vzdelávanie'!$U$36</f>
        <v>34710</v>
      </c>
      <c r="W111" s="303">
        <f>'[2]9. Vzdelávanie'!$V$36</f>
        <v>0</v>
      </c>
      <c r="X111" s="304">
        <f t="shared" si="88"/>
        <v>1556900</v>
      </c>
      <c r="Y111" s="302">
        <f>'[2]9. Vzdelávanie'!$W$36</f>
        <v>1503000</v>
      </c>
      <c r="Z111" s="302">
        <f>'[2]9. Vzdelávanie'!$X$36</f>
        <v>53900</v>
      </c>
      <c r="AA111" s="303">
        <f>'[2]9. Vzdelávanie'!$Y$36</f>
        <v>0</v>
      </c>
      <c r="AB111" s="304">
        <f t="shared" si="89"/>
        <v>1620000</v>
      </c>
      <c r="AC111" s="302">
        <f>'[2]9. Vzdelávanie'!$Z$36</f>
        <v>1620000</v>
      </c>
      <c r="AD111" s="302">
        <f>'[2]9. Vzdelávanie'!$AA$36</f>
        <v>0</v>
      </c>
      <c r="AE111" s="303">
        <f>'[2]9. Vzdelávanie'!$AB$36</f>
        <v>0</v>
      </c>
      <c r="AF111" s="304">
        <f t="shared" si="90"/>
        <v>1768000</v>
      </c>
      <c r="AG111" s="302">
        <f>'[2]9. Vzdelávanie'!$AC$36</f>
        <v>1768000</v>
      </c>
      <c r="AH111" s="302">
        <f>'[2]9. Vzdelávanie'!$AD$36</f>
        <v>0</v>
      </c>
      <c r="AI111" s="303">
        <f>'[2]9. Vzdelávanie'!$AE$36</f>
        <v>0</v>
      </c>
    </row>
    <row r="112" spans="1:35" ht="15.75" x14ac:dyDescent="0.25">
      <c r="A112" s="158"/>
      <c r="B112" s="327">
        <v>4</v>
      </c>
      <c r="C112" s="329" t="s">
        <v>482</v>
      </c>
      <c r="D112" s="304">
        <f t="shared" si="83"/>
        <v>769938.1</v>
      </c>
      <c r="E112" s="302">
        <f>'[1]9. Vzdelávanie'!$H$40</f>
        <v>762938.1</v>
      </c>
      <c r="F112" s="302">
        <f>'[1]9. Vzdelávanie'!$I$40</f>
        <v>7000</v>
      </c>
      <c r="G112" s="323">
        <f>'[1]9. Vzdelávanie'!$J$40</f>
        <v>0</v>
      </c>
      <c r="H112" s="304">
        <f t="shared" si="84"/>
        <v>814523.9</v>
      </c>
      <c r="I112" s="302">
        <f>'[2]9. Vzdelávanie'!$K$41</f>
        <v>812680.9</v>
      </c>
      <c r="J112" s="302">
        <f>'[2]9. Vzdelávanie'!$L$41</f>
        <v>1843</v>
      </c>
      <c r="K112" s="303">
        <f>'[2]9. Vzdelávanie'!$M$41</f>
        <v>0</v>
      </c>
      <c r="L112" s="455">
        <f t="shared" si="85"/>
        <v>1063934</v>
      </c>
      <c r="M112" s="455">
        <f>'[2]9. Vzdelávanie'!$N$41</f>
        <v>965799</v>
      </c>
      <c r="N112" s="455">
        <f>'[2]9. Vzdelávanie'!$O$41</f>
        <v>98135</v>
      </c>
      <c r="O112" s="508">
        <f>'[2]9. Vzdelávanie'!$P$41</f>
        <v>0</v>
      </c>
      <c r="P112" s="449">
        <f t="shared" si="86"/>
        <v>754208.76</v>
      </c>
      <c r="Q112" s="455">
        <f>'[2]9. Vzdelávanie'!$Q$41</f>
        <v>722197.2</v>
      </c>
      <c r="R112" s="455">
        <f>'[2]9. Vzdelávanie'!$R$41</f>
        <v>32011.559999999998</v>
      </c>
      <c r="S112" s="427">
        <f>'[2]9. Vzdelávanie'!$S$41</f>
        <v>0</v>
      </c>
      <c r="T112" s="304">
        <f t="shared" si="87"/>
        <v>1082580</v>
      </c>
      <c r="U112" s="302">
        <f>'[2]9. Vzdelávanie'!$T$41</f>
        <v>985980</v>
      </c>
      <c r="V112" s="302">
        <f>'[2]9. Vzdelávanie'!$U$41</f>
        <v>96600</v>
      </c>
      <c r="W112" s="303">
        <f>'[2]9. Vzdelávanie'!$V$41</f>
        <v>0</v>
      </c>
      <c r="X112" s="304">
        <f t="shared" si="88"/>
        <v>1121500</v>
      </c>
      <c r="Y112" s="302">
        <f>'[2]9. Vzdelávanie'!$W$41</f>
        <v>1116000</v>
      </c>
      <c r="Z112" s="302">
        <f>'[2]9. Vzdelávanie'!$X$41</f>
        <v>5500</v>
      </c>
      <c r="AA112" s="303">
        <f>'[2]9. Vzdelávanie'!$Y$41</f>
        <v>0</v>
      </c>
      <c r="AB112" s="304">
        <f t="shared" si="89"/>
        <v>1205000</v>
      </c>
      <c r="AC112" s="302">
        <f>'[2]9. Vzdelávanie'!$Z$41</f>
        <v>1205000</v>
      </c>
      <c r="AD112" s="302">
        <f>'[2]9. Vzdelávanie'!$AA$41</f>
        <v>0</v>
      </c>
      <c r="AE112" s="303">
        <f>'[2]9. Vzdelávanie'!$AB$41</f>
        <v>0</v>
      </c>
      <c r="AF112" s="304">
        <f t="shared" si="90"/>
        <v>1314000</v>
      </c>
      <c r="AG112" s="302">
        <f>'[2]9. Vzdelávanie'!$AC$41</f>
        <v>1314000</v>
      </c>
      <c r="AH112" s="302">
        <f>'[2]9. Vzdelávanie'!$AD$41</f>
        <v>0</v>
      </c>
      <c r="AI112" s="303">
        <f>'[2]9. Vzdelávanie'!$AE$41</f>
        <v>0</v>
      </c>
    </row>
    <row r="113" spans="1:35" ht="15.75" x14ac:dyDescent="0.25">
      <c r="A113" s="158"/>
      <c r="B113" s="327">
        <v>5</v>
      </c>
      <c r="C113" s="329" t="s">
        <v>483</v>
      </c>
      <c r="D113" s="304">
        <f t="shared" si="83"/>
        <v>807244.94</v>
      </c>
      <c r="E113" s="302">
        <f>'[1]9. Vzdelávanie'!$H$43</f>
        <v>784249</v>
      </c>
      <c r="F113" s="302">
        <f>'[1]9. Vzdelávanie'!$I$43</f>
        <v>22995.94</v>
      </c>
      <c r="G113" s="323">
        <f>'[1]9. Vzdelávanie'!$J$43</f>
        <v>0</v>
      </c>
      <c r="H113" s="304">
        <f t="shared" si="84"/>
        <v>927035.05</v>
      </c>
      <c r="I113" s="302">
        <f>'[2]9. Vzdelávanie'!$K$44</f>
        <v>807601</v>
      </c>
      <c r="J113" s="302">
        <f>'[2]9. Vzdelávanie'!$L$44</f>
        <v>119434.05</v>
      </c>
      <c r="K113" s="303">
        <f>'[2]9. Vzdelávanie'!$M$44</f>
        <v>0</v>
      </c>
      <c r="L113" s="455">
        <f t="shared" si="85"/>
        <v>1062297</v>
      </c>
      <c r="M113" s="455">
        <f>'[2]9. Vzdelávanie'!$N$44</f>
        <v>914877</v>
      </c>
      <c r="N113" s="455">
        <f>'[2]9. Vzdelávanie'!$O$44</f>
        <v>147420</v>
      </c>
      <c r="O113" s="508">
        <f>'[2]9. Vzdelávanie'!$P$44</f>
        <v>0</v>
      </c>
      <c r="P113" s="449">
        <f t="shared" si="86"/>
        <v>711913.26</v>
      </c>
      <c r="Q113" s="455">
        <f>'[2]9. Vzdelávanie'!$Q$44</f>
        <v>680451</v>
      </c>
      <c r="R113" s="455">
        <f>'[2]9. Vzdelávanie'!$R$44</f>
        <v>31462.260000000002</v>
      </c>
      <c r="S113" s="427">
        <f>'[2]9. Vzdelávanie'!$S$44</f>
        <v>0</v>
      </c>
      <c r="T113" s="304">
        <f t="shared" si="87"/>
        <v>952705</v>
      </c>
      <c r="U113" s="302">
        <f>'[2]9. Vzdelávanie'!$T$44</f>
        <v>919405</v>
      </c>
      <c r="V113" s="302">
        <f>'[2]9. Vzdelávanie'!$U$44</f>
        <v>33300</v>
      </c>
      <c r="W113" s="303">
        <f>'[2]9. Vzdelávanie'!$V$44</f>
        <v>0</v>
      </c>
      <c r="X113" s="304">
        <f t="shared" si="88"/>
        <v>1103110</v>
      </c>
      <c r="Y113" s="302">
        <f>'[2]9. Vzdelávanie'!$W$44</f>
        <v>995000</v>
      </c>
      <c r="Z113" s="302">
        <f>'[2]9. Vzdelávanie'!$X$44</f>
        <v>108110</v>
      </c>
      <c r="AA113" s="303">
        <f>'[2]9. Vzdelávanie'!$Y$44</f>
        <v>0</v>
      </c>
      <c r="AB113" s="304">
        <f t="shared" si="89"/>
        <v>1065000</v>
      </c>
      <c r="AC113" s="302">
        <f>'[2]9. Vzdelávanie'!$Z$44</f>
        <v>1065000</v>
      </c>
      <c r="AD113" s="302">
        <f>'[2]9. Vzdelávanie'!$AA$44</f>
        <v>0</v>
      </c>
      <c r="AE113" s="303">
        <f>'[2]9. Vzdelávanie'!$AB$44</f>
        <v>0</v>
      </c>
      <c r="AF113" s="304">
        <f t="shared" si="90"/>
        <v>1165000</v>
      </c>
      <c r="AG113" s="302">
        <f>'[2]9. Vzdelávanie'!$AC$44</f>
        <v>1165000</v>
      </c>
      <c r="AH113" s="302">
        <f>'[2]9. Vzdelávanie'!$AD$44</f>
        <v>0</v>
      </c>
      <c r="AI113" s="303">
        <f>'[2]9. Vzdelávanie'!$AE$44</f>
        <v>0</v>
      </c>
    </row>
    <row r="114" spans="1:35" ht="15.75" x14ac:dyDescent="0.25">
      <c r="A114" s="158"/>
      <c r="B114" s="327">
        <v>6</v>
      </c>
      <c r="C114" s="329" t="s">
        <v>484</v>
      </c>
      <c r="D114" s="304">
        <f t="shared" si="83"/>
        <v>451469.87</v>
      </c>
      <c r="E114" s="302">
        <f>'[1]9. Vzdelávanie'!$H$46</f>
        <v>437491</v>
      </c>
      <c r="F114" s="302">
        <f>'[1]9. Vzdelávanie'!$I$46</f>
        <v>13978.87</v>
      </c>
      <c r="G114" s="323">
        <f>'[1]9. Vzdelávanie'!$J$46</f>
        <v>0</v>
      </c>
      <c r="H114" s="304">
        <f t="shared" si="84"/>
        <v>502001</v>
      </c>
      <c r="I114" s="302">
        <f>'[2]9. Vzdelávanie'!$K$47</f>
        <v>502001</v>
      </c>
      <c r="J114" s="302">
        <f>'[2]9. Vzdelávanie'!$L$47</f>
        <v>0</v>
      </c>
      <c r="K114" s="303">
        <f>'[2]9. Vzdelávanie'!$M$47</f>
        <v>0</v>
      </c>
      <c r="L114" s="455">
        <f t="shared" si="85"/>
        <v>626630</v>
      </c>
      <c r="M114" s="455">
        <f>'[2]9. Vzdelávanie'!$N$47</f>
        <v>560630</v>
      </c>
      <c r="N114" s="455">
        <f>'[2]9. Vzdelávanie'!$O$47</f>
        <v>66000</v>
      </c>
      <c r="O114" s="508">
        <f>'[2]9. Vzdelávanie'!$P$47</f>
        <v>0</v>
      </c>
      <c r="P114" s="449">
        <f t="shared" si="86"/>
        <v>431096.71</v>
      </c>
      <c r="Q114" s="455">
        <f>'[2]9. Vzdelávanie'!$Q$47</f>
        <v>420429</v>
      </c>
      <c r="R114" s="455">
        <f>'[2]9. Vzdelávanie'!$R$47</f>
        <v>10667.71</v>
      </c>
      <c r="S114" s="427">
        <f>'[2]9. Vzdelávanie'!$S$47</f>
        <v>0</v>
      </c>
      <c r="T114" s="304">
        <f t="shared" si="87"/>
        <v>570105</v>
      </c>
      <c r="U114" s="302">
        <f>'[2]9. Vzdelávanie'!$T$47</f>
        <v>559405</v>
      </c>
      <c r="V114" s="302">
        <f>'[2]9. Vzdelávanie'!$U$47</f>
        <v>10700</v>
      </c>
      <c r="W114" s="303">
        <f>'[2]9. Vzdelávanie'!$V$47</f>
        <v>0</v>
      </c>
      <c r="X114" s="304">
        <f t="shared" si="88"/>
        <v>666735</v>
      </c>
      <c r="Y114" s="302">
        <f>'[2]9. Vzdelávanie'!$W$47</f>
        <v>615000</v>
      </c>
      <c r="Z114" s="302">
        <f>'[2]9. Vzdelávanie'!$X$47</f>
        <v>51735</v>
      </c>
      <c r="AA114" s="303">
        <f>'[2]9. Vzdelávanie'!$Y$47</f>
        <v>0</v>
      </c>
      <c r="AB114" s="304">
        <f t="shared" si="89"/>
        <v>660000</v>
      </c>
      <c r="AC114" s="302">
        <f>'[2]9. Vzdelávanie'!$Z$47</f>
        <v>660000</v>
      </c>
      <c r="AD114" s="302">
        <f>'[2]9. Vzdelávanie'!$AA$47</f>
        <v>0</v>
      </c>
      <c r="AE114" s="303">
        <f>'[2]9. Vzdelávanie'!$AB$47</f>
        <v>0</v>
      </c>
      <c r="AF114" s="304">
        <f t="shared" si="90"/>
        <v>725000</v>
      </c>
      <c r="AG114" s="302">
        <f>'[2]9. Vzdelávanie'!$AC$47</f>
        <v>725000</v>
      </c>
      <c r="AH114" s="302">
        <f>'[2]9. Vzdelávanie'!$AD$47</f>
        <v>0</v>
      </c>
      <c r="AI114" s="303">
        <f>'[2]9. Vzdelávanie'!$AE$47</f>
        <v>0</v>
      </c>
    </row>
    <row r="115" spans="1:35" ht="15.75" x14ac:dyDescent="0.25">
      <c r="A115" s="158"/>
      <c r="B115" s="340" t="s">
        <v>286</v>
      </c>
      <c r="C115" s="329" t="s">
        <v>287</v>
      </c>
      <c r="D115" s="304">
        <f t="shared" ref="D115:AI115" si="91">SUM(D116:D117)</f>
        <v>619921</v>
      </c>
      <c r="E115" s="302">
        <f t="shared" si="91"/>
        <v>619921</v>
      </c>
      <c r="F115" s="302">
        <f t="shared" si="91"/>
        <v>0</v>
      </c>
      <c r="G115" s="323">
        <f t="shared" si="91"/>
        <v>0</v>
      </c>
      <c r="H115" s="304">
        <f t="shared" si="91"/>
        <v>763912</v>
      </c>
      <c r="I115" s="302">
        <f t="shared" si="91"/>
        <v>687970</v>
      </c>
      <c r="J115" s="302">
        <f t="shared" si="91"/>
        <v>75942</v>
      </c>
      <c r="K115" s="303">
        <f t="shared" si="91"/>
        <v>0</v>
      </c>
      <c r="L115" s="455">
        <f t="shared" si="91"/>
        <v>894849</v>
      </c>
      <c r="M115" s="455">
        <f t="shared" si="91"/>
        <v>768749</v>
      </c>
      <c r="N115" s="455">
        <f t="shared" si="91"/>
        <v>126100</v>
      </c>
      <c r="O115" s="508">
        <f t="shared" si="91"/>
        <v>0</v>
      </c>
      <c r="P115" s="306">
        <f t="shared" si="91"/>
        <v>710175</v>
      </c>
      <c r="Q115" s="301">
        <f t="shared" si="91"/>
        <v>584295</v>
      </c>
      <c r="R115" s="301">
        <f t="shared" si="91"/>
        <v>125880</v>
      </c>
      <c r="S115" s="307">
        <f t="shared" si="91"/>
        <v>0</v>
      </c>
      <c r="T115" s="304">
        <f t="shared" si="91"/>
        <v>894849</v>
      </c>
      <c r="U115" s="302">
        <f t="shared" si="91"/>
        <v>768749</v>
      </c>
      <c r="V115" s="302">
        <f t="shared" si="91"/>
        <v>126100</v>
      </c>
      <c r="W115" s="303">
        <f t="shared" si="91"/>
        <v>0</v>
      </c>
      <c r="X115" s="304">
        <f t="shared" si="91"/>
        <v>817000</v>
      </c>
      <c r="Y115" s="302">
        <f t="shared" si="91"/>
        <v>817000</v>
      </c>
      <c r="Z115" s="302">
        <f t="shared" si="91"/>
        <v>0</v>
      </c>
      <c r="AA115" s="303">
        <f t="shared" si="91"/>
        <v>0</v>
      </c>
      <c r="AB115" s="304">
        <f t="shared" si="91"/>
        <v>857000</v>
      </c>
      <c r="AC115" s="302">
        <f t="shared" si="91"/>
        <v>857000</v>
      </c>
      <c r="AD115" s="302">
        <f t="shared" si="91"/>
        <v>0</v>
      </c>
      <c r="AE115" s="303">
        <f t="shared" si="91"/>
        <v>0</v>
      </c>
      <c r="AF115" s="304">
        <f t="shared" si="91"/>
        <v>899000</v>
      </c>
      <c r="AG115" s="302">
        <f t="shared" si="91"/>
        <v>899000</v>
      </c>
      <c r="AH115" s="302">
        <f t="shared" si="91"/>
        <v>0</v>
      </c>
      <c r="AI115" s="303">
        <f t="shared" si="91"/>
        <v>0</v>
      </c>
    </row>
    <row r="116" spans="1:35" ht="15.75" x14ac:dyDescent="0.25">
      <c r="A116" s="158"/>
      <c r="B116" s="327">
        <v>1</v>
      </c>
      <c r="C116" s="329" t="s">
        <v>288</v>
      </c>
      <c r="D116" s="304">
        <f>SUM(E116:G116)</f>
        <v>448600</v>
      </c>
      <c r="E116" s="302">
        <f>'[1]9. Vzdelávanie'!$H$50</f>
        <v>448600</v>
      </c>
      <c r="F116" s="302">
        <v>0</v>
      </c>
      <c r="G116" s="323">
        <v>0</v>
      </c>
      <c r="H116" s="304">
        <f t="shared" ref="H116:H121" si="92">SUM(I116:K116)</f>
        <v>490859</v>
      </c>
      <c r="I116" s="302">
        <f>'[2]9. Vzdelávanie'!$K$51</f>
        <v>490859</v>
      </c>
      <c r="J116" s="302">
        <f>'[2]9. Vzdelávanie'!$L$51</f>
        <v>0</v>
      </c>
      <c r="K116" s="303">
        <f>'[2]9. Vzdelávanie'!$M$51</f>
        <v>0</v>
      </c>
      <c r="L116" s="455">
        <f t="shared" ref="L116:L121" si="93">SUM(M116:O116)</f>
        <v>630975</v>
      </c>
      <c r="M116" s="455">
        <f>'[2]9. Vzdelávanie'!$N$51</f>
        <v>560875</v>
      </c>
      <c r="N116" s="455">
        <f>'[2]9. Vzdelávanie'!$O$51</f>
        <v>70100</v>
      </c>
      <c r="O116" s="508">
        <f>'[2]9. Vzdelávanie'!$P$51</f>
        <v>0</v>
      </c>
      <c r="P116" s="449">
        <f t="shared" ref="P116:P121" si="94">SUM(Q116:S116)</f>
        <v>493105.67</v>
      </c>
      <c r="Q116" s="455">
        <f>'[2]9. Vzdelávanie'!$Q$51</f>
        <v>423156</v>
      </c>
      <c r="R116" s="455">
        <f>'[2]9. Vzdelávanie'!$R$51</f>
        <v>69949.67</v>
      </c>
      <c r="S116" s="427">
        <f>'[2]9. Vzdelávanie'!$S$51</f>
        <v>0</v>
      </c>
      <c r="T116" s="304">
        <f t="shared" ref="T116:T121" si="95">SUM(U116:W116)</f>
        <v>627975</v>
      </c>
      <c r="U116" s="302">
        <f>'[2]9. Vzdelávanie'!$T$51</f>
        <v>557875</v>
      </c>
      <c r="V116" s="302">
        <f>'[2]9. Vzdelávanie'!$U$51</f>
        <v>70100</v>
      </c>
      <c r="W116" s="303">
        <f>'[2]9. Vzdelávanie'!$V$51</f>
        <v>0</v>
      </c>
      <c r="X116" s="304">
        <f t="shared" ref="X116:X121" si="96">SUM(Y116:AA116)</f>
        <v>587000</v>
      </c>
      <c r="Y116" s="302">
        <f>'[2]9. Vzdelávanie'!$W$51</f>
        <v>587000</v>
      </c>
      <c r="Z116" s="302">
        <f>'[2]9. Vzdelávanie'!$X$51</f>
        <v>0</v>
      </c>
      <c r="AA116" s="303">
        <f>'[2]9. Vzdelávanie'!$Y$51</f>
        <v>0</v>
      </c>
      <c r="AB116" s="304">
        <f t="shared" ref="AB116:AB121" si="97">SUM(AC116:AE116)</f>
        <v>616000</v>
      </c>
      <c r="AC116" s="302">
        <f>'[2]9. Vzdelávanie'!$Z$51</f>
        <v>616000</v>
      </c>
      <c r="AD116" s="302">
        <f>'[2]9. Vzdelávanie'!$AA$51</f>
        <v>0</v>
      </c>
      <c r="AE116" s="303">
        <f>'[2]9. Vzdelávanie'!$AB$51</f>
        <v>0</v>
      </c>
      <c r="AF116" s="304">
        <f t="shared" ref="AF116:AF121" si="98">SUM(AG116:AI116)</f>
        <v>646000</v>
      </c>
      <c r="AG116" s="302">
        <f>'[2]9. Vzdelávanie'!$AC$51</f>
        <v>646000</v>
      </c>
      <c r="AH116" s="302">
        <f>'[2]9. Vzdelávanie'!$AD$51</f>
        <v>0</v>
      </c>
      <c r="AI116" s="303">
        <f>'[2]9. Vzdelávanie'!$AE$51</f>
        <v>0</v>
      </c>
    </row>
    <row r="117" spans="1:35" ht="15.75" x14ac:dyDescent="0.25">
      <c r="A117" s="158"/>
      <c r="B117" s="327">
        <v>2</v>
      </c>
      <c r="C117" s="329" t="s">
        <v>289</v>
      </c>
      <c r="D117" s="304">
        <f>SUM(E117:G117)</f>
        <v>171321</v>
      </c>
      <c r="E117" s="302">
        <f>'[1]9. Vzdelávanie'!$H$51</f>
        <v>171321</v>
      </c>
      <c r="F117" s="302">
        <v>0</v>
      </c>
      <c r="G117" s="323">
        <v>0</v>
      </c>
      <c r="H117" s="304">
        <f t="shared" si="92"/>
        <v>273053</v>
      </c>
      <c r="I117" s="302">
        <f>'[2]9. Vzdelávanie'!$K$52</f>
        <v>197111</v>
      </c>
      <c r="J117" s="302">
        <f>'[2]9. Vzdelávanie'!$L$52</f>
        <v>75942</v>
      </c>
      <c r="K117" s="303">
        <f>'[2]9. Vzdelávanie'!$M$52</f>
        <v>0</v>
      </c>
      <c r="L117" s="455">
        <f t="shared" si="93"/>
        <v>263874</v>
      </c>
      <c r="M117" s="455">
        <f>'[2]9. Vzdelávanie'!$N$52</f>
        <v>207874</v>
      </c>
      <c r="N117" s="455">
        <f>'[2]9. Vzdelávanie'!$O$52</f>
        <v>56000</v>
      </c>
      <c r="O117" s="508">
        <f>'[2]9. Vzdelávanie'!$P$52</f>
        <v>0</v>
      </c>
      <c r="P117" s="449">
        <f t="shared" si="94"/>
        <v>217069.33000000002</v>
      </c>
      <c r="Q117" s="455">
        <f>'[2]9. Vzdelávanie'!$Q$52</f>
        <v>161139</v>
      </c>
      <c r="R117" s="455">
        <f>'[2]9. Vzdelávanie'!$R$52</f>
        <v>55930.33</v>
      </c>
      <c r="S117" s="427">
        <f>'[2]9. Vzdelávanie'!$S$52</f>
        <v>0</v>
      </c>
      <c r="T117" s="304">
        <f t="shared" si="95"/>
        <v>266874</v>
      </c>
      <c r="U117" s="302">
        <f>'[2]9. Vzdelávanie'!$T$52</f>
        <v>210874</v>
      </c>
      <c r="V117" s="302">
        <f>'[2]9. Vzdelávanie'!$U$52</f>
        <v>56000</v>
      </c>
      <c r="W117" s="303">
        <f>'[2]9. Vzdelávanie'!$V$52</f>
        <v>0</v>
      </c>
      <c r="X117" s="304">
        <f t="shared" si="96"/>
        <v>230000</v>
      </c>
      <c r="Y117" s="302">
        <f>'[2]9. Vzdelávanie'!$W$52</f>
        <v>230000</v>
      </c>
      <c r="Z117" s="302">
        <f>'[2]9. Vzdelávanie'!$X$52</f>
        <v>0</v>
      </c>
      <c r="AA117" s="303">
        <f>'[2]9. Vzdelávanie'!$Y$52</f>
        <v>0</v>
      </c>
      <c r="AB117" s="304">
        <f t="shared" si="97"/>
        <v>241000</v>
      </c>
      <c r="AC117" s="302">
        <f>'[2]9. Vzdelávanie'!$Z$52</f>
        <v>241000</v>
      </c>
      <c r="AD117" s="302">
        <f>'[2]9. Vzdelávanie'!$AA$52</f>
        <v>0</v>
      </c>
      <c r="AE117" s="303">
        <f>'[2]9. Vzdelávanie'!$AB$52</f>
        <v>0</v>
      </c>
      <c r="AF117" s="304">
        <f t="shared" si="98"/>
        <v>253000</v>
      </c>
      <c r="AG117" s="302">
        <f>'[2]9. Vzdelávanie'!$AC$52</f>
        <v>253000</v>
      </c>
      <c r="AH117" s="302">
        <f>'[2]9. Vzdelávanie'!$AD$52</f>
        <v>0</v>
      </c>
      <c r="AI117" s="303">
        <f>'[2]9. Vzdelávanie'!$AE$52</f>
        <v>0</v>
      </c>
    </row>
    <row r="118" spans="1:35" ht="15.75" x14ac:dyDescent="0.25">
      <c r="A118" s="158"/>
      <c r="B118" s="340" t="s">
        <v>290</v>
      </c>
      <c r="C118" s="329" t="s">
        <v>291</v>
      </c>
      <c r="D118" s="304">
        <f>SUM(E118:G118)</f>
        <v>228525.15000000002</v>
      </c>
      <c r="E118" s="302">
        <f>'[1]9. Vzdelávanie'!$H$52</f>
        <v>228525.15000000002</v>
      </c>
      <c r="F118" s="302">
        <f>'[1]9. Vzdelávanie'!$I$52</f>
        <v>0</v>
      </c>
      <c r="G118" s="323">
        <f>'[1]9. Vzdelávanie'!$J$52</f>
        <v>0</v>
      </c>
      <c r="H118" s="304">
        <f t="shared" si="92"/>
        <v>259846.38999999998</v>
      </c>
      <c r="I118" s="302">
        <f>'[2]9. Vzdelávanie'!$K$53</f>
        <v>259846.38999999998</v>
      </c>
      <c r="J118" s="302">
        <f>'[2]9. Vzdelávanie'!$L$53</f>
        <v>0</v>
      </c>
      <c r="K118" s="303">
        <f>'[2]9. Vzdelávanie'!$M$53</f>
        <v>0</v>
      </c>
      <c r="L118" s="455">
        <f t="shared" si="93"/>
        <v>278304</v>
      </c>
      <c r="M118" s="455">
        <f>'[2]9. Vzdelávanie'!$N$53</f>
        <v>278304</v>
      </c>
      <c r="N118" s="455">
        <f>'[2]9. Vzdelávanie'!$O$53</f>
        <v>0</v>
      </c>
      <c r="O118" s="508">
        <f>'[2]9. Vzdelávanie'!$P$53</f>
        <v>0</v>
      </c>
      <c r="P118" s="449">
        <f t="shared" si="94"/>
        <v>193289.26</v>
      </c>
      <c r="Q118" s="455">
        <f>'[2]9. Vzdelávanie'!$Q$53</f>
        <v>193289.26</v>
      </c>
      <c r="R118" s="455">
        <f>'[2]9. Vzdelávanie'!$R$53</f>
        <v>0</v>
      </c>
      <c r="S118" s="427">
        <f>'[2]9. Vzdelávanie'!$S$53</f>
        <v>0</v>
      </c>
      <c r="T118" s="304">
        <f t="shared" si="95"/>
        <v>261161</v>
      </c>
      <c r="U118" s="302">
        <f>'[2]9. Vzdelávanie'!$T$53</f>
        <v>261161</v>
      </c>
      <c r="V118" s="302">
        <f>'[2]9. Vzdelávanie'!$U$53</f>
        <v>0</v>
      </c>
      <c r="W118" s="303">
        <f>'[2]9. Vzdelávanie'!$V$53</f>
        <v>0</v>
      </c>
      <c r="X118" s="304">
        <f t="shared" si="96"/>
        <v>313181</v>
      </c>
      <c r="Y118" s="302">
        <f>'[2]9. Vzdelávanie'!$W$53</f>
        <v>313181</v>
      </c>
      <c r="Z118" s="302">
        <f>'[2]9. Vzdelávanie'!$X$53</f>
        <v>0</v>
      </c>
      <c r="AA118" s="303">
        <f>'[2]9. Vzdelávanie'!$Y$53</f>
        <v>0</v>
      </c>
      <c r="AB118" s="304">
        <f t="shared" si="97"/>
        <v>313181</v>
      </c>
      <c r="AC118" s="302">
        <f>'[2]9. Vzdelávanie'!$Z$53</f>
        <v>313181</v>
      </c>
      <c r="AD118" s="302">
        <f>'[2]9. Vzdelávanie'!$AA$53</f>
        <v>0</v>
      </c>
      <c r="AE118" s="303">
        <f>'[2]9. Vzdelávanie'!$AB$53</f>
        <v>0</v>
      </c>
      <c r="AF118" s="304">
        <f t="shared" si="98"/>
        <v>313181</v>
      </c>
      <c r="AG118" s="302">
        <f>'[2]9. Vzdelávanie'!$AC$53</f>
        <v>313181</v>
      </c>
      <c r="AH118" s="302">
        <f>'[2]9. Vzdelávanie'!$AD$53</f>
        <v>0</v>
      </c>
      <c r="AI118" s="303">
        <f>'[2]9. Vzdelávanie'!$AE$53</f>
        <v>0</v>
      </c>
    </row>
    <row r="119" spans="1:35" ht="15.75" x14ac:dyDescent="0.25">
      <c r="A119" s="158"/>
      <c r="B119" s="340" t="s">
        <v>292</v>
      </c>
      <c r="C119" s="329" t="s">
        <v>293</v>
      </c>
      <c r="D119" s="304">
        <f>SUM(E119:G119)</f>
        <v>354247.7</v>
      </c>
      <c r="E119" s="302">
        <f>'[1]9. Vzdelávanie'!$H$69</f>
        <v>354247.7</v>
      </c>
      <c r="F119" s="302">
        <v>0</v>
      </c>
      <c r="G119" s="323">
        <v>0</v>
      </c>
      <c r="H119" s="304">
        <f t="shared" si="92"/>
        <v>401455.82</v>
      </c>
      <c r="I119" s="302">
        <f>'[2]9. Vzdelávanie'!$K$70</f>
        <v>401455.82</v>
      </c>
      <c r="J119" s="302">
        <f>'[2]9. Vzdelávanie'!$L$70</f>
        <v>0</v>
      </c>
      <c r="K119" s="303">
        <f>'[2]9. Vzdelávanie'!$M$70</f>
        <v>0</v>
      </c>
      <c r="L119" s="455">
        <f t="shared" si="93"/>
        <v>409560</v>
      </c>
      <c r="M119" s="455">
        <f>'[2]9. Vzdelávanie'!$N$70</f>
        <v>388969</v>
      </c>
      <c r="N119" s="455">
        <f>'[2]9. Vzdelávanie'!$O$70</f>
        <v>20591</v>
      </c>
      <c r="O119" s="508">
        <f>'[2]9. Vzdelávanie'!$P$70</f>
        <v>0</v>
      </c>
      <c r="P119" s="449">
        <f t="shared" si="94"/>
        <v>383030.83999999997</v>
      </c>
      <c r="Q119" s="455">
        <f>'[2]9. Vzdelávanie'!$Q$70</f>
        <v>382440.04</v>
      </c>
      <c r="R119" s="455">
        <f>'[2]9. Vzdelávanie'!$R$70</f>
        <v>590.79999999999995</v>
      </c>
      <c r="S119" s="427">
        <f>'[2]9. Vzdelávanie'!$S$70</f>
        <v>0</v>
      </c>
      <c r="T119" s="304">
        <f t="shared" si="95"/>
        <v>591601</v>
      </c>
      <c r="U119" s="302">
        <f>'[2]9. Vzdelávanie'!$T$70</f>
        <v>577010</v>
      </c>
      <c r="V119" s="302">
        <f>'[2]9. Vzdelávanie'!$U$70</f>
        <v>14591</v>
      </c>
      <c r="W119" s="303">
        <f>'[2]9. Vzdelávanie'!$V$70</f>
        <v>0</v>
      </c>
      <c r="X119" s="304">
        <f t="shared" si="96"/>
        <v>450050</v>
      </c>
      <c r="Y119" s="302">
        <f>'[2]9. Vzdelávanie'!$W$70</f>
        <v>450050</v>
      </c>
      <c r="Z119" s="302">
        <f>'[2]9. Vzdelávanie'!$X$70</f>
        <v>0</v>
      </c>
      <c r="AA119" s="303">
        <f>'[2]9. Vzdelávanie'!$Y$70</f>
        <v>0</v>
      </c>
      <c r="AB119" s="304">
        <f t="shared" si="97"/>
        <v>450050</v>
      </c>
      <c r="AC119" s="302">
        <f>'[2]9. Vzdelávanie'!$Z$70</f>
        <v>450050</v>
      </c>
      <c r="AD119" s="302">
        <f>'[2]9. Vzdelávanie'!$AA$70</f>
        <v>0</v>
      </c>
      <c r="AE119" s="303">
        <f>'[2]9. Vzdelávanie'!$AB$70</f>
        <v>0</v>
      </c>
      <c r="AF119" s="304">
        <f t="shared" si="98"/>
        <v>450050</v>
      </c>
      <c r="AG119" s="302">
        <f>'[2]9. Vzdelávanie'!$AC$70</f>
        <v>450050</v>
      </c>
      <c r="AH119" s="302">
        <f>'[2]9. Vzdelávanie'!$AD$70</f>
        <v>0</v>
      </c>
      <c r="AI119" s="303">
        <f>'[2]9. Vzdelávanie'!$AE$70</f>
        <v>0</v>
      </c>
    </row>
    <row r="120" spans="1:35" ht="15.75" x14ac:dyDescent="0.25">
      <c r="A120" s="158"/>
      <c r="B120" s="501" t="s">
        <v>294</v>
      </c>
      <c r="C120" s="502" t="s">
        <v>414</v>
      </c>
      <c r="D120" s="304">
        <f>SUM(E120:G120)</f>
        <v>3000</v>
      </c>
      <c r="E120" s="302">
        <f>'[1]9. Vzdelávanie'!$H$70</f>
        <v>3000</v>
      </c>
      <c r="F120" s="302">
        <f>'[1]9. Vzdelávanie'!$I$70</f>
        <v>0</v>
      </c>
      <c r="G120" s="323">
        <f>'[1]9. Vzdelávanie'!$J$70</f>
        <v>0</v>
      </c>
      <c r="H120" s="304">
        <f t="shared" si="92"/>
        <v>3068.18</v>
      </c>
      <c r="I120" s="302">
        <f>'[2]9. Vzdelávanie'!$K$71</f>
        <v>3068.18</v>
      </c>
      <c r="J120" s="302">
        <f>'[2]9. Vzdelávanie'!$L$71</f>
        <v>0</v>
      </c>
      <c r="K120" s="303">
        <f>'[2]9. Vzdelávanie'!$M$71</f>
        <v>0</v>
      </c>
      <c r="L120" s="504">
        <f t="shared" si="93"/>
        <v>38245</v>
      </c>
      <c r="M120" s="504">
        <f>'[2]9. Vzdelávanie'!$N$71</f>
        <v>38245</v>
      </c>
      <c r="N120" s="504">
        <f>'[2]9. Vzdelávanie'!$O$71</f>
        <v>0</v>
      </c>
      <c r="O120" s="509">
        <f>'[2]9. Vzdelávanie'!$P$71</f>
        <v>0</v>
      </c>
      <c r="P120" s="503">
        <f t="shared" si="94"/>
        <v>0</v>
      </c>
      <c r="Q120" s="504">
        <f>'[2]9. Vzdelávanie'!$Q$71</f>
        <v>0</v>
      </c>
      <c r="R120" s="504">
        <f>'[2]9. Vzdelávanie'!$R$71</f>
        <v>0</v>
      </c>
      <c r="S120" s="658">
        <f>'[2]9. Vzdelávanie'!$S$71</f>
        <v>0</v>
      </c>
      <c r="T120" s="304">
        <f t="shared" si="95"/>
        <v>11831</v>
      </c>
      <c r="U120" s="302">
        <f>'[2]9. Vzdelávanie'!$T$71</f>
        <v>11831</v>
      </c>
      <c r="V120" s="302">
        <f>'[2]9. Vzdelávanie'!$U$71</f>
        <v>0</v>
      </c>
      <c r="W120" s="303">
        <f>'[2]9. Vzdelávanie'!$V$71</f>
        <v>0</v>
      </c>
      <c r="X120" s="304">
        <f t="shared" si="96"/>
        <v>209469</v>
      </c>
      <c r="Y120" s="302">
        <f>'[2]9. Vzdelávanie'!$W$71</f>
        <v>195969</v>
      </c>
      <c r="Z120" s="302">
        <f>'[2]9. Vzdelávanie'!$X$71</f>
        <v>13500</v>
      </c>
      <c r="AA120" s="303">
        <f>'[2]9. Vzdelávanie'!$Y$71</f>
        <v>0</v>
      </c>
      <c r="AB120" s="304">
        <f t="shared" si="97"/>
        <v>325969</v>
      </c>
      <c r="AC120" s="302">
        <f>'[2]9. Vzdelávanie'!$Z$71</f>
        <v>225969</v>
      </c>
      <c r="AD120" s="302">
        <f>'[2]9. Vzdelávanie'!$AA$71</f>
        <v>100000</v>
      </c>
      <c r="AE120" s="303">
        <f>'[2]9. Vzdelávanie'!$AB$71</f>
        <v>0</v>
      </c>
      <c r="AF120" s="304">
        <f t="shared" si="98"/>
        <v>345969</v>
      </c>
      <c r="AG120" s="302">
        <f>'[2]9. Vzdelávanie'!$AC$71</f>
        <v>225969</v>
      </c>
      <c r="AH120" s="302">
        <f>'[2]9. Vzdelávanie'!$AD$71</f>
        <v>120000</v>
      </c>
      <c r="AI120" s="303">
        <f>'[2]9. Vzdelávanie'!$AE$71</f>
        <v>0</v>
      </c>
    </row>
    <row r="121" spans="1:35" ht="16.5" thickBot="1" x14ac:dyDescent="0.3">
      <c r="A121" s="158"/>
      <c r="B121" s="497" t="s">
        <v>517</v>
      </c>
      <c r="C121" s="464" t="s">
        <v>518</v>
      </c>
      <c r="D121" s="498"/>
      <c r="E121" s="499"/>
      <c r="F121" s="499"/>
      <c r="G121" s="500"/>
      <c r="H121" s="498">
        <f t="shared" si="92"/>
        <v>461499.01</v>
      </c>
      <c r="I121" s="302">
        <f>'[2]9. Vzdelávanie'!$K$78</f>
        <v>461499.01</v>
      </c>
      <c r="J121" s="302">
        <f>'[2]9. Vzdelávanie'!$L$78</f>
        <v>0</v>
      </c>
      <c r="K121" s="303">
        <f>'[2]9. Vzdelávanie'!$M$78</f>
        <v>0</v>
      </c>
      <c r="L121" s="504">
        <f t="shared" si="93"/>
        <v>549580</v>
      </c>
      <c r="M121" s="504">
        <f>'[2]9. Vzdelávanie'!$N$78</f>
        <v>549580</v>
      </c>
      <c r="N121" s="504">
        <f>'[2]9. Vzdelávanie'!$O$78</f>
        <v>0</v>
      </c>
      <c r="O121" s="509">
        <f>'[2]9. Vzdelávanie'!$P$78</f>
        <v>0</v>
      </c>
      <c r="P121" s="450">
        <f t="shared" si="94"/>
        <v>570585.66</v>
      </c>
      <c r="Q121" s="456">
        <f>'[2]9. Vzdelávanie'!$Q$78</f>
        <v>570585.66</v>
      </c>
      <c r="R121" s="456">
        <f>'[2]9. Vzdelávanie'!$R$78</f>
        <v>0</v>
      </c>
      <c r="S121" s="438">
        <f>'[2]9. Vzdelávanie'!$S$78</f>
        <v>0</v>
      </c>
      <c r="T121" s="510">
        <f t="shared" si="95"/>
        <v>674300</v>
      </c>
      <c r="U121" s="511">
        <f>'[2]9. Vzdelávanie'!$T$78</f>
        <v>674300</v>
      </c>
      <c r="V121" s="511">
        <f>'[2]9. Vzdelávanie'!$U$78</f>
        <v>0</v>
      </c>
      <c r="W121" s="512">
        <f>'[2]9. Vzdelávanie'!$V$78</f>
        <v>0</v>
      </c>
      <c r="X121" s="510">
        <f t="shared" si="96"/>
        <v>694800</v>
      </c>
      <c r="Y121" s="511">
        <f>'[2]9. Vzdelávanie'!$W$78</f>
        <v>694800</v>
      </c>
      <c r="Z121" s="511">
        <f>'[2]9. Vzdelávanie'!$X$78</f>
        <v>0</v>
      </c>
      <c r="AA121" s="512">
        <f>'[2]9. Vzdelávanie'!$Y$78</f>
        <v>0</v>
      </c>
      <c r="AB121" s="510">
        <f t="shared" si="97"/>
        <v>694800</v>
      </c>
      <c r="AC121" s="511">
        <f>'[2]9. Vzdelávanie'!$Z$78</f>
        <v>694800</v>
      </c>
      <c r="AD121" s="511">
        <f>'[2]9. Vzdelávanie'!$AA$78</f>
        <v>0</v>
      </c>
      <c r="AE121" s="512">
        <f>'[2]9. Vzdelávanie'!$AB$78</f>
        <v>0</v>
      </c>
      <c r="AF121" s="510">
        <f t="shared" si="98"/>
        <v>694800</v>
      </c>
      <c r="AG121" s="511">
        <f>'[2]9. Vzdelávanie'!$AC$78</f>
        <v>694800</v>
      </c>
      <c r="AH121" s="511">
        <f>'[2]9. Vzdelávanie'!$AD$78</f>
        <v>0</v>
      </c>
      <c r="AI121" s="512">
        <f>'[2]9. Vzdelávanie'!$AE$78</f>
        <v>0</v>
      </c>
    </row>
    <row r="122" spans="1:35" s="157" customFormat="1" ht="15.75" x14ac:dyDescent="0.25">
      <c r="A122" s="159"/>
      <c r="B122" s="332" t="s">
        <v>296</v>
      </c>
      <c r="C122" s="344"/>
      <c r="D122" s="318">
        <f t="shared" ref="D122:AI122" si="99">D123+D124+D132</f>
        <v>613408.83000000007</v>
      </c>
      <c r="E122" s="319">
        <f t="shared" si="99"/>
        <v>289403.61</v>
      </c>
      <c r="F122" s="319">
        <f t="shared" si="99"/>
        <v>324005.22000000003</v>
      </c>
      <c r="G122" s="415">
        <f t="shared" si="99"/>
        <v>0</v>
      </c>
      <c r="H122" s="318">
        <f t="shared" si="99"/>
        <v>406741.18</v>
      </c>
      <c r="I122" s="319">
        <f t="shared" si="99"/>
        <v>379253.18</v>
      </c>
      <c r="J122" s="319">
        <f t="shared" si="99"/>
        <v>27488</v>
      </c>
      <c r="K122" s="320">
        <f t="shared" si="99"/>
        <v>0</v>
      </c>
      <c r="L122" s="428">
        <f t="shared" si="99"/>
        <v>460650</v>
      </c>
      <c r="M122" s="319">
        <f t="shared" si="99"/>
        <v>443480</v>
      </c>
      <c r="N122" s="319">
        <f t="shared" si="99"/>
        <v>17170</v>
      </c>
      <c r="O122" s="320">
        <f t="shared" si="99"/>
        <v>0</v>
      </c>
      <c r="P122" s="505">
        <f t="shared" si="99"/>
        <v>333564.73</v>
      </c>
      <c r="Q122" s="359">
        <f t="shared" si="99"/>
        <v>316397.63</v>
      </c>
      <c r="R122" s="359">
        <f t="shared" si="99"/>
        <v>17167.099999999999</v>
      </c>
      <c r="S122" s="506">
        <f t="shared" si="99"/>
        <v>0</v>
      </c>
      <c r="T122" s="318">
        <f t="shared" si="99"/>
        <v>426620</v>
      </c>
      <c r="U122" s="319">
        <f t="shared" si="99"/>
        <v>409450</v>
      </c>
      <c r="V122" s="319">
        <f t="shared" si="99"/>
        <v>17170</v>
      </c>
      <c r="W122" s="415">
        <f t="shared" si="99"/>
        <v>0</v>
      </c>
      <c r="X122" s="318">
        <f t="shared" si="99"/>
        <v>541040</v>
      </c>
      <c r="Y122" s="319">
        <f t="shared" si="99"/>
        <v>441040</v>
      </c>
      <c r="Z122" s="319">
        <f t="shared" si="99"/>
        <v>100000</v>
      </c>
      <c r="AA122" s="415">
        <f t="shared" si="99"/>
        <v>0</v>
      </c>
      <c r="AB122" s="318">
        <f t="shared" si="99"/>
        <v>546350</v>
      </c>
      <c r="AC122" s="319">
        <f t="shared" si="99"/>
        <v>446350</v>
      </c>
      <c r="AD122" s="319">
        <f t="shared" si="99"/>
        <v>100000</v>
      </c>
      <c r="AE122" s="320">
        <f t="shared" si="99"/>
        <v>0</v>
      </c>
      <c r="AF122" s="318">
        <f t="shared" si="99"/>
        <v>588850</v>
      </c>
      <c r="AG122" s="319">
        <f t="shared" si="99"/>
        <v>453850</v>
      </c>
      <c r="AH122" s="319">
        <f t="shared" si="99"/>
        <v>135000</v>
      </c>
      <c r="AI122" s="320">
        <f t="shared" si="99"/>
        <v>0</v>
      </c>
    </row>
    <row r="123" spans="1:35" ht="15.75" x14ac:dyDescent="0.25">
      <c r="A123" s="155"/>
      <c r="B123" s="340" t="s">
        <v>297</v>
      </c>
      <c r="C123" s="329" t="s">
        <v>298</v>
      </c>
      <c r="D123" s="304">
        <f>SUM(E123:G123)</f>
        <v>4684.4799999999996</v>
      </c>
      <c r="E123" s="302">
        <f>'[1]10. Šport'!$H$4</f>
        <v>4684.4799999999996</v>
      </c>
      <c r="F123" s="302">
        <f>'[1]10. Šport'!$I$4</f>
        <v>0</v>
      </c>
      <c r="G123" s="323">
        <f>'[1]10. Šport'!$J$4</f>
        <v>0</v>
      </c>
      <c r="H123" s="304">
        <f>SUM(I123:K123)</f>
        <v>16618.190000000002</v>
      </c>
      <c r="I123" s="302">
        <f>'[2]10. Šport'!$K$4</f>
        <v>16618.190000000002</v>
      </c>
      <c r="J123" s="302">
        <f>'[2]10. Šport'!$L$4</f>
        <v>0</v>
      </c>
      <c r="K123" s="303">
        <f>'[2]10. Šport'!$M$4</f>
        <v>0</v>
      </c>
      <c r="L123" s="324">
        <f>SUM(M123:O123)</f>
        <v>8000</v>
      </c>
      <c r="M123" s="302">
        <f>'[2]10. Šport'!$N$4</f>
        <v>8000</v>
      </c>
      <c r="N123" s="302">
        <f>'[2]10. Šport'!$O$4</f>
        <v>0</v>
      </c>
      <c r="O123" s="303">
        <f>'[2]10. Šport'!$P$4</f>
        <v>0</v>
      </c>
      <c r="P123" s="449">
        <f>SUM(Q123:S123)</f>
        <v>1667.21</v>
      </c>
      <c r="Q123" s="455">
        <f>'[2]10. Šport'!$Q$4</f>
        <v>1667.21</v>
      </c>
      <c r="R123" s="455">
        <f>'[2]10. Šport'!$R$4</f>
        <v>0</v>
      </c>
      <c r="S123" s="427">
        <f>'[2]10. Šport'!$S$4</f>
        <v>0</v>
      </c>
      <c r="T123" s="304">
        <f>SUM(U123:W123)</f>
        <v>5000</v>
      </c>
      <c r="U123" s="302">
        <f>'[2]10. Šport'!$T$4</f>
        <v>5000</v>
      </c>
      <c r="V123" s="302">
        <f>'[2]10. Šport'!$U$4</f>
        <v>0</v>
      </c>
      <c r="W123" s="323">
        <f>'[2]10. Šport'!$V$4</f>
        <v>0</v>
      </c>
      <c r="X123" s="304">
        <f>SUM(Y123:AA123)</f>
        <v>8000</v>
      </c>
      <c r="Y123" s="302">
        <f>'[2]10. Šport'!$W$4</f>
        <v>8000</v>
      </c>
      <c r="Z123" s="302">
        <f>'[2]10. Šport'!$X$4</f>
        <v>0</v>
      </c>
      <c r="AA123" s="323">
        <f>'[2]10. Šport'!$Y$4</f>
        <v>0</v>
      </c>
      <c r="AB123" s="304">
        <f>SUM(AC123:AE123)</f>
        <v>7500</v>
      </c>
      <c r="AC123" s="302">
        <f>'[2]10. Šport'!$Z$4</f>
        <v>7500</v>
      </c>
      <c r="AD123" s="302">
        <f>'[2]10. Šport'!$AA$4</f>
        <v>0</v>
      </c>
      <c r="AE123" s="303">
        <f>'[2]10. Šport'!$AB$4</f>
        <v>0</v>
      </c>
      <c r="AF123" s="304">
        <f>SUM(AG123:AI123)</f>
        <v>7000</v>
      </c>
      <c r="AG123" s="302">
        <f>'[2]10. Šport'!$AC$4</f>
        <v>7000</v>
      </c>
      <c r="AH123" s="302">
        <f>'[2]10. Šport'!$AD$4</f>
        <v>0</v>
      </c>
      <c r="AI123" s="303">
        <f>'[2]10. Šport'!$AE$4</f>
        <v>0</v>
      </c>
    </row>
    <row r="124" spans="1:35" ht="15.75" x14ac:dyDescent="0.25">
      <c r="A124" s="155"/>
      <c r="B124" s="340" t="s">
        <v>299</v>
      </c>
      <c r="C124" s="329" t="s">
        <v>300</v>
      </c>
      <c r="D124" s="304">
        <f t="shared" ref="D124:G124" si="100">SUM(D125:D130)</f>
        <v>553924.35000000009</v>
      </c>
      <c r="E124" s="302">
        <f t="shared" si="100"/>
        <v>229919.13</v>
      </c>
      <c r="F124" s="302">
        <f t="shared" si="100"/>
        <v>324005.22000000003</v>
      </c>
      <c r="G124" s="323">
        <f t="shared" si="100"/>
        <v>0</v>
      </c>
      <c r="H124" s="304">
        <f t="shared" ref="H124:AE124" si="101">SUM(H125:H131)</f>
        <v>330123.03999999998</v>
      </c>
      <c r="I124" s="302">
        <f t="shared" si="101"/>
        <v>302635.03999999998</v>
      </c>
      <c r="J124" s="302">
        <f t="shared" si="101"/>
        <v>27488</v>
      </c>
      <c r="K124" s="303">
        <f t="shared" si="101"/>
        <v>0</v>
      </c>
      <c r="L124" s="324">
        <f t="shared" si="101"/>
        <v>380990</v>
      </c>
      <c r="M124" s="302">
        <f t="shared" si="101"/>
        <v>363820</v>
      </c>
      <c r="N124" s="302">
        <f t="shared" si="101"/>
        <v>17170</v>
      </c>
      <c r="O124" s="303">
        <f t="shared" si="101"/>
        <v>0</v>
      </c>
      <c r="P124" s="306">
        <f t="shared" si="101"/>
        <v>260837.52</v>
      </c>
      <c r="Q124" s="301">
        <f t="shared" si="101"/>
        <v>243670.41999999998</v>
      </c>
      <c r="R124" s="301">
        <f t="shared" si="101"/>
        <v>17167.099999999999</v>
      </c>
      <c r="S124" s="307">
        <f t="shared" si="101"/>
        <v>0</v>
      </c>
      <c r="T124" s="304">
        <f t="shared" si="101"/>
        <v>349620</v>
      </c>
      <c r="U124" s="302">
        <f t="shared" si="101"/>
        <v>332450</v>
      </c>
      <c r="V124" s="302">
        <f t="shared" si="101"/>
        <v>17170</v>
      </c>
      <c r="W124" s="323">
        <f t="shared" si="101"/>
        <v>0</v>
      </c>
      <c r="X124" s="304">
        <f>SUM(X125:X131)</f>
        <v>473040</v>
      </c>
      <c r="Y124" s="302">
        <f t="shared" si="101"/>
        <v>373040</v>
      </c>
      <c r="Z124" s="302">
        <f t="shared" si="101"/>
        <v>100000</v>
      </c>
      <c r="AA124" s="323">
        <f t="shared" si="101"/>
        <v>0</v>
      </c>
      <c r="AB124" s="304">
        <f t="shared" si="101"/>
        <v>478850</v>
      </c>
      <c r="AC124" s="302">
        <f t="shared" si="101"/>
        <v>378850</v>
      </c>
      <c r="AD124" s="302">
        <f t="shared" si="101"/>
        <v>100000</v>
      </c>
      <c r="AE124" s="303">
        <f t="shared" si="101"/>
        <v>0</v>
      </c>
      <c r="AF124" s="304">
        <f>SUM(AF125:AF131)</f>
        <v>521850</v>
      </c>
      <c r="AG124" s="302">
        <f>SUM(AG125:AG131)</f>
        <v>386850</v>
      </c>
      <c r="AH124" s="302">
        <f>SUM(AH125:AH131)</f>
        <v>135000</v>
      </c>
      <c r="AI124" s="303">
        <f>SUM(AI125:AI131)</f>
        <v>0</v>
      </c>
    </row>
    <row r="125" spans="1:35" ht="15.75" x14ac:dyDescent="0.25">
      <c r="A125" s="155"/>
      <c r="B125" s="327">
        <v>1</v>
      </c>
      <c r="C125" s="329" t="s">
        <v>301</v>
      </c>
      <c r="D125" s="304">
        <f>SUM(E125:G125)</f>
        <v>38628.360000000008</v>
      </c>
      <c r="E125" s="302">
        <f>'[1]10. Šport'!$H$12</f>
        <v>38628.360000000008</v>
      </c>
      <c r="F125" s="302">
        <f>'[1]10. Šport'!$I$12</f>
        <v>0</v>
      </c>
      <c r="G125" s="323">
        <f>'[1]10. Šport'!$J$12</f>
        <v>0</v>
      </c>
      <c r="H125" s="304">
        <f t="shared" ref="H125:H132" si="102">SUM(I125:K125)</f>
        <v>57142.86</v>
      </c>
      <c r="I125" s="302">
        <f>'[2]10. Šport'!$K$12</f>
        <v>42142.86</v>
      </c>
      <c r="J125" s="302">
        <f>'[2]10. Šport'!$L$12</f>
        <v>15000</v>
      </c>
      <c r="K125" s="303">
        <f>'[2]10. Šport'!$M$12</f>
        <v>0</v>
      </c>
      <c r="L125" s="324">
        <f t="shared" ref="L125:L132" si="103">SUM(M125:O125)</f>
        <v>47900</v>
      </c>
      <c r="M125" s="302">
        <f>'[2]10. Šport'!$N$12</f>
        <v>47900</v>
      </c>
      <c r="N125" s="302">
        <f>'[2]10. Šport'!$O$12</f>
        <v>0</v>
      </c>
      <c r="O125" s="303">
        <f>'[2]10. Šport'!$P$12</f>
        <v>0</v>
      </c>
      <c r="P125" s="449">
        <f>SUM(Q125:S125)</f>
        <v>35045.99</v>
      </c>
      <c r="Q125" s="455">
        <f>'[2]10. Šport'!$Q$12</f>
        <v>35045.99</v>
      </c>
      <c r="R125" s="455">
        <f>'[2]10. Šport'!$R$12</f>
        <v>0</v>
      </c>
      <c r="S125" s="427">
        <f>'[2]10. Šport'!$S$12</f>
        <v>0</v>
      </c>
      <c r="T125" s="304">
        <f>SUM(U125:W125)</f>
        <v>45000</v>
      </c>
      <c r="U125" s="302">
        <f>'[2]10. Šport'!$T$12</f>
        <v>45000</v>
      </c>
      <c r="V125" s="302">
        <f>'[2]10. Šport'!$U$12</f>
        <v>0</v>
      </c>
      <c r="W125" s="323">
        <f>'[2]10. Šport'!$V$12</f>
        <v>0</v>
      </c>
      <c r="X125" s="304">
        <f>SUM(Y125:AA125)</f>
        <v>50400</v>
      </c>
      <c r="Y125" s="302">
        <f>'[2]10. Šport'!$W$12</f>
        <v>50400</v>
      </c>
      <c r="Z125" s="302">
        <f>'[2]10. Šport'!$X$12</f>
        <v>0</v>
      </c>
      <c r="AA125" s="323">
        <f>'[2]10. Šport'!$Y$12</f>
        <v>0</v>
      </c>
      <c r="AB125" s="304">
        <f>SUM(AC125:AE125)</f>
        <v>56400</v>
      </c>
      <c r="AC125" s="302">
        <f>'[2]10. Šport'!$Z$12</f>
        <v>56400</v>
      </c>
      <c r="AD125" s="302">
        <f>'[2]10. Šport'!$AA$12</f>
        <v>0</v>
      </c>
      <c r="AE125" s="303">
        <f>'[2]10. Šport'!$AB$12</f>
        <v>0</v>
      </c>
      <c r="AF125" s="304">
        <f>SUM(AG125:AI125)</f>
        <v>56400</v>
      </c>
      <c r="AG125" s="302">
        <f>'[2]10. Šport'!$AC$12</f>
        <v>56400</v>
      </c>
      <c r="AH125" s="302">
        <f>'[2]10. Šport'!$AD$12</f>
        <v>0</v>
      </c>
      <c r="AI125" s="303">
        <f>'[2]10. Šport'!$AE$12</f>
        <v>0</v>
      </c>
    </row>
    <row r="126" spans="1:35" ht="15.75" x14ac:dyDescent="0.25">
      <c r="A126" s="155"/>
      <c r="B126" s="327">
        <v>2</v>
      </c>
      <c r="C126" s="329" t="s">
        <v>302</v>
      </c>
      <c r="D126" s="304">
        <f t="shared" ref="D126:D132" si="104">SUM(E126:G126)</f>
        <v>62705.240000000005</v>
      </c>
      <c r="E126" s="302">
        <f>'[1]10. Šport'!$H$29</f>
        <v>39572.840000000004</v>
      </c>
      <c r="F126" s="302">
        <f>'[1]10. Šport'!$I$29</f>
        <v>23132.400000000001</v>
      </c>
      <c r="G126" s="323">
        <f>'[1]10. Šport'!$J$29</f>
        <v>0</v>
      </c>
      <c r="H126" s="304">
        <f t="shared" si="102"/>
        <v>62772.31</v>
      </c>
      <c r="I126" s="302">
        <f>'[2]10. Šport'!$K$29</f>
        <v>50284.31</v>
      </c>
      <c r="J126" s="302">
        <f>'[2]10. Šport'!$L$29</f>
        <v>12488</v>
      </c>
      <c r="K126" s="303">
        <f>'[2]10. Šport'!$M$29</f>
        <v>0</v>
      </c>
      <c r="L126" s="324">
        <f t="shared" si="103"/>
        <v>67700</v>
      </c>
      <c r="M126" s="302">
        <f>'[2]10. Šport'!$N$29</f>
        <v>67700</v>
      </c>
      <c r="N126" s="302">
        <f>'[2]10. Šport'!$O$29</f>
        <v>0</v>
      </c>
      <c r="O126" s="303">
        <f>'[2]10. Šport'!$P$29</f>
        <v>0</v>
      </c>
      <c r="P126" s="449">
        <f t="shared" ref="P126:P132" si="105">SUM(Q126:S126)</f>
        <v>35390.94</v>
      </c>
      <c r="Q126" s="455">
        <f>'[2]10. Šport'!$Q$29</f>
        <v>35390.94</v>
      </c>
      <c r="R126" s="455">
        <f>'[2]10. Šport'!$R$29</f>
        <v>0</v>
      </c>
      <c r="S126" s="427">
        <f>'[2]10. Šport'!$S$29</f>
        <v>0</v>
      </c>
      <c r="T126" s="304">
        <f t="shared" ref="T126:T132" si="106">SUM(U126:W126)</f>
        <v>59100</v>
      </c>
      <c r="U126" s="302">
        <f>'[2]10. Šport'!$T$29</f>
        <v>59100</v>
      </c>
      <c r="V126" s="302">
        <f>'[2]10. Šport'!$U$29</f>
        <v>0</v>
      </c>
      <c r="W126" s="323">
        <f>'[2]10. Šport'!$V$29</f>
        <v>0</v>
      </c>
      <c r="X126" s="304">
        <f t="shared" ref="X126:X132" si="107">SUM(Y126:AA126)</f>
        <v>69400</v>
      </c>
      <c r="Y126" s="302">
        <f>'[2]10. Šport'!$W$29</f>
        <v>69400</v>
      </c>
      <c r="Z126" s="302">
        <f>'[2]10. Šport'!$X$29</f>
        <v>0</v>
      </c>
      <c r="AA126" s="323">
        <f>'[2]10. Šport'!$Y$29</f>
        <v>0</v>
      </c>
      <c r="AB126" s="304">
        <f t="shared" ref="AB126:AB132" si="108">SUM(AC126:AE126)</f>
        <v>72900</v>
      </c>
      <c r="AC126" s="302">
        <f>'[2]10. Šport'!$Z$29</f>
        <v>72900</v>
      </c>
      <c r="AD126" s="302">
        <f>'[2]10. Šport'!$AA$29</f>
        <v>0</v>
      </c>
      <c r="AE126" s="303">
        <f>'[2]10. Šport'!$AB$29</f>
        <v>0</v>
      </c>
      <c r="AF126" s="304">
        <f t="shared" ref="AF126:AF132" si="109">SUM(AG126:AI126)</f>
        <v>75900</v>
      </c>
      <c r="AG126" s="302">
        <f>'[2]10. Šport'!$AC$29</f>
        <v>75900</v>
      </c>
      <c r="AH126" s="302">
        <f>'[2]10. Šport'!$AD$29</f>
        <v>0</v>
      </c>
      <c r="AI126" s="303">
        <f>'[2]10. Šport'!$AE$29</f>
        <v>0</v>
      </c>
    </row>
    <row r="127" spans="1:35" ht="15.75" x14ac:dyDescent="0.25">
      <c r="A127" s="155"/>
      <c r="B127" s="327">
        <v>3</v>
      </c>
      <c r="C127" s="329" t="s">
        <v>303</v>
      </c>
      <c r="D127" s="304">
        <f t="shared" si="104"/>
        <v>51711.19</v>
      </c>
      <c r="E127" s="302">
        <f>'[1]10. Šport'!$H$45</f>
        <v>16311.189999999999</v>
      </c>
      <c r="F127" s="302">
        <f>'[1]10. Šport'!$I$45</f>
        <v>35400</v>
      </c>
      <c r="G127" s="323">
        <f>'[1]10. Šport'!$J$45</f>
        <v>0</v>
      </c>
      <c r="H127" s="304">
        <f t="shared" si="102"/>
        <v>18887.89</v>
      </c>
      <c r="I127" s="302">
        <f>'[2]10. Šport'!$K$46</f>
        <v>18887.89</v>
      </c>
      <c r="J127" s="302">
        <f>'[2]10. Šport'!$L$46</f>
        <v>0</v>
      </c>
      <c r="K127" s="303">
        <f>'[2]10. Šport'!$M$46</f>
        <v>0</v>
      </c>
      <c r="L127" s="324">
        <f t="shared" si="103"/>
        <v>20200</v>
      </c>
      <c r="M127" s="302">
        <f>'[2]10. Šport'!$N$46</f>
        <v>20200</v>
      </c>
      <c r="N127" s="302">
        <f>'[2]10. Šport'!$O$46</f>
        <v>0</v>
      </c>
      <c r="O127" s="303">
        <f>'[2]10. Šport'!$P$46</f>
        <v>0</v>
      </c>
      <c r="P127" s="449">
        <f t="shared" si="105"/>
        <v>13235.69</v>
      </c>
      <c r="Q127" s="455">
        <f>'[2]10. Šport'!$Q$46</f>
        <v>13235.69</v>
      </c>
      <c r="R127" s="455">
        <f>'[2]10. Šport'!$R$46</f>
        <v>0</v>
      </c>
      <c r="S127" s="427">
        <f>'[2]10. Šport'!$S$46</f>
        <v>0</v>
      </c>
      <c r="T127" s="304">
        <f t="shared" si="106"/>
        <v>18000</v>
      </c>
      <c r="U127" s="302">
        <f>'[2]10. Šport'!$T$46</f>
        <v>18000</v>
      </c>
      <c r="V127" s="302">
        <f>'[2]10. Šport'!$U$46</f>
        <v>0</v>
      </c>
      <c r="W127" s="323">
        <f>'[2]10. Šport'!$V$46</f>
        <v>0</v>
      </c>
      <c r="X127" s="304">
        <f t="shared" si="107"/>
        <v>20600</v>
      </c>
      <c r="Y127" s="302">
        <f>'[2]10. Šport'!$W$46</f>
        <v>20600</v>
      </c>
      <c r="Z127" s="302">
        <f>'[2]10. Šport'!$X$46</f>
        <v>0</v>
      </c>
      <c r="AA127" s="323">
        <f>'[2]10. Šport'!$Y$46</f>
        <v>0</v>
      </c>
      <c r="AB127" s="304">
        <f t="shared" si="108"/>
        <v>21600</v>
      </c>
      <c r="AC127" s="302">
        <f>'[2]10. Šport'!$Z$46</f>
        <v>21600</v>
      </c>
      <c r="AD127" s="302">
        <f>'[2]10. Šport'!$AA$46</f>
        <v>0</v>
      </c>
      <c r="AE127" s="303">
        <f>'[2]10. Šport'!$AB$46</f>
        <v>0</v>
      </c>
      <c r="AF127" s="304">
        <f t="shared" si="109"/>
        <v>21600</v>
      </c>
      <c r="AG127" s="302">
        <f>'[2]10. Šport'!$AC$46</f>
        <v>21600</v>
      </c>
      <c r="AH127" s="302">
        <f>'[2]10. Šport'!$AD$46</f>
        <v>0</v>
      </c>
      <c r="AI127" s="303">
        <f>'[2]10. Šport'!$AE$46</f>
        <v>0</v>
      </c>
    </row>
    <row r="128" spans="1:35" ht="15.75" x14ac:dyDescent="0.25">
      <c r="A128" s="155"/>
      <c r="B128" s="327">
        <v>4</v>
      </c>
      <c r="C128" s="329" t="s">
        <v>304</v>
      </c>
      <c r="D128" s="304">
        <f t="shared" si="104"/>
        <v>392754.87</v>
      </c>
      <c r="E128" s="302">
        <f>'[1]10. Šport'!$H$55</f>
        <v>127282.05</v>
      </c>
      <c r="F128" s="302">
        <f>'[1]10. Šport'!$I$55</f>
        <v>265472.82</v>
      </c>
      <c r="G128" s="323">
        <f>'[1]10. Šport'!$J$55</f>
        <v>0</v>
      </c>
      <c r="H128" s="304">
        <f t="shared" si="102"/>
        <v>174077.45</v>
      </c>
      <c r="I128" s="302">
        <f>'[2]10. Šport'!$K$56</f>
        <v>174077.45</v>
      </c>
      <c r="J128" s="302">
        <f>'[2]10. Šport'!$L$56</f>
        <v>0</v>
      </c>
      <c r="K128" s="303">
        <f>'[2]10. Šport'!$M$56</f>
        <v>0</v>
      </c>
      <c r="L128" s="324">
        <f t="shared" si="103"/>
        <v>199590</v>
      </c>
      <c r="M128" s="302">
        <f>'[2]10. Šport'!$N$56</f>
        <v>182420</v>
      </c>
      <c r="N128" s="302">
        <f>'[2]10. Šport'!$O$56</f>
        <v>17170</v>
      </c>
      <c r="O128" s="303">
        <f>'[2]10. Šport'!$P$56</f>
        <v>0</v>
      </c>
      <c r="P128" s="449">
        <f t="shared" si="105"/>
        <v>159701.53</v>
      </c>
      <c r="Q128" s="455">
        <f>'[2]10. Šport'!$Q$56</f>
        <v>142534.43</v>
      </c>
      <c r="R128" s="455">
        <f>'[2]10. Šport'!$R$56</f>
        <v>17167.099999999999</v>
      </c>
      <c r="S128" s="427">
        <f>'[2]10. Šport'!$S$56</f>
        <v>0</v>
      </c>
      <c r="T128" s="304">
        <f t="shared" si="106"/>
        <v>197520</v>
      </c>
      <c r="U128" s="302">
        <f>'[2]10. Šport'!$T$56</f>
        <v>180350</v>
      </c>
      <c r="V128" s="302">
        <f>'[2]10. Šport'!$U$56</f>
        <v>17170</v>
      </c>
      <c r="W128" s="323">
        <f>'[2]10. Šport'!$V$56</f>
        <v>0</v>
      </c>
      <c r="X128" s="304">
        <f t="shared" si="107"/>
        <v>188940</v>
      </c>
      <c r="Y128" s="302">
        <f>'[2]10. Šport'!$W$56</f>
        <v>188940</v>
      </c>
      <c r="Z128" s="302">
        <f>'[2]10. Šport'!$X$56</f>
        <v>0</v>
      </c>
      <c r="AA128" s="323">
        <f>'[2]10. Šport'!$Y$56</f>
        <v>0</v>
      </c>
      <c r="AB128" s="304">
        <f t="shared" si="108"/>
        <v>182750</v>
      </c>
      <c r="AC128" s="302">
        <f>'[2]10. Šport'!$Z$56</f>
        <v>182750</v>
      </c>
      <c r="AD128" s="302">
        <f>'[2]10. Šport'!$AA$56</f>
        <v>0</v>
      </c>
      <c r="AE128" s="303">
        <f>'[2]10. Šport'!$AB$56</f>
        <v>0</v>
      </c>
      <c r="AF128" s="304">
        <f t="shared" si="109"/>
        <v>187750</v>
      </c>
      <c r="AG128" s="302">
        <f>'[2]10. Šport'!$AC$56</f>
        <v>187750</v>
      </c>
      <c r="AH128" s="302">
        <f>'[2]10. Šport'!$AD$56</f>
        <v>0</v>
      </c>
      <c r="AI128" s="303">
        <f>'[2]10. Šport'!$AE$56</f>
        <v>0</v>
      </c>
    </row>
    <row r="129" spans="1:35" ht="15.75" x14ac:dyDescent="0.25">
      <c r="A129" s="155"/>
      <c r="B129" s="327">
        <v>5</v>
      </c>
      <c r="C129" s="329" t="s">
        <v>305</v>
      </c>
      <c r="D129" s="304">
        <f t="shared" si="104"/>
        <v>7639.5599999999995</v>
      </c>
      <c r="E129" s="302">
        <f>'[1]10. Šport'!$H$73</f>
        <v>7639.5599999999995</v>
      </c>
      <c r="F129" s="302">
        <f>'[1]10. Šport'!$I$73</f>
        <v>0</v>
      </c>
      <c r="G129" s="323">
        <f>'[1]10. Šport'!$J$73</f>
        <v>0</v>
      </c>
      <c r="H129" s="304">
        <f t="shared" si="102"/>
        <v>10117.540000000001</v>
      </c>
      <c r="I129" s="302">
        <f>'[2]10. Šport'!$K$76</f>
        <v>10117.540000000001</v>
      </c>
      <c r="J129" s="302">
        <f>'[2]10. Šport'!$L$76</f>
        <v>0</v>
      </c>
      <c r="K129" s="303">
        <f>'[2]10. Šport'!$M$76</f>
        <v>0</v>
      </c>
      <c r="L129" s="324">
        <f t="shared" si="103"/>
        <v>10750</v>
      </c>
      <c r="M129" s="302">
        <f>'[2]10. Šport'!$N$76</f>
        <v>10750</v>
      </c>
      <c r="N129" s="302">
        <f>'[2]10. Šport'!$O$76</f>
        <v>0</v>
      </c>
      <c r="O129" s="303">
        <f>'[2]10. Šport'!$P$76</f>
        <v>0</v>
      </c>
      <c r="P129" s="449">
        <f t="shared" si="105"/>
        <v>4185.0600000000004</v>
      </c>
      <c r="Q129" s="455">
        <f>'[2]10. Šport'!$Q$76</f>
        <v>4185.0600000000004</v>
      </c>
      <c r="R129" s="455">
        <f>'[2]10. Šport'!$R$76</f>
        <v>0</v>
      </c>
      <c r="S129" s="427">
        <f>'[2]10. Šport'!$S$76</f>
        <v>0</v>
      </c>
      <c r="T129" s="304">
        <f t="shared" si="106"/>
        <v>9000</v>
      </c>
      <c r="U129" s="302">
        <f>'[2]10. Šport'!$T$76</f>
        <v>9000</v>
      </c>
      <c r="V129" s="302">
        <f>'[2]10. Šport'!$U$76</f>
        <v>0</v>
      </c>
      <c r="W129" s="323">
        <f>'[2]10. Šport'!$V$76</f>
        <v>0</v>
      </c>
      <c r="X129" s="304">
        <f t="shared" si="107"/>
        <v>11100</v>
      </c>
      <c r="Y129" s="302">
        <f>'[2]10. Šport'!$W$76</f>
        <v>11100</v>
      </c>
      <c r="Z129" s="302">
        <f>'[2]10. Šport'!$X$76</f>
        <v>0</v>
      </c>
      <c r="AA129" s="323">
        <f>'[2]10. Šport'!$Y$76</f>
        <v>0</v>
      </c>
      <c r="AB129" s="304">
        <f t="shared" si="108"/>
        <v>12100</v>
      </c>
      <c r="AC129" s="302">
        <f>'[2]10. Šport'!$Z$76</f>
        <v>12100</v>
      </c>
      <c r="AD129" s="302">
        <f>'[2]10. Šport'!$AA$76</f>
        <v>0</v>
      </c>
      <c r="AE129" s="303">
        <f>'[2]10. Šport'!$AB$76</f>
        <v>0</v>
      </c>
      <c r="AF129" s="304">
        <f t="shared" si="109"/>
        <v>12100</v>
      </c>
      <c r="AG129" s="302">
        <f>'[2]10. Šport'!$AC$76</f>
        <v>12100</v>
      </c>
      <c r="AH129" s="302">
        <f>'[2]10. Šport'!$AD$76</f>
        <v>0</v>
      </c>
      <c r="AI129" s="303">
        <f>'[2]10. Šport'!$AE$76</f>
        <v>0</v>
      </c>
    </row>
    <row r="130" spans="1:35" ht="15.75" x14ac:dyDescent="0.25">
      <c r="A130" s="155"/>
      <c r="B130" s="345">
        <v>6</v>
      </c>
      <c r="C130" s="346" t="s">
        <v>386</v>
      </c>
      <c r="D130" s="304">
        <f t="shared" si="104"/>
        <v>485.13</v>
      </c>
      <c r="E130" s="302">
        <f>'[1]10. Šport'!$H$80</f>
        <v>485.13</v>
      </c>
      <c r="F130" s="302">
        <f>'[1]10. Šport'!$I$80</f>
        <v>0</v>
      </c>
      <c r="G130" s="323">
        <f>'[1]10. Šport'!$J$80</f>
        <v>0</v>
      </c>
      <c r="H130" s="304">
        <f t="shared" si="102"/>
        <v>296.99</v>
      </c>
      <c r="I130" s="302">
        <f>'[2]10. Šport'!$K$84</f>
        <v>296.99</v>
      </c>
      <c r="J130" s="302">
        <f>'[2]10. Šport'!$L$84</f>
        <v>0</v>
      </c>
      <c r="K130" s="303">
        <f>'[2]10. Šport'!$M$84</f>
        <v>0</v>
      </c>
      <c r="L130" s="324">
        <f t="shared" si="103"/>
        <v>1400</v>
      </c>
      <c r="M130" s="302">
        <f>'[2]10. Šport'!$N$84</f>
        <v>1400</v>
      </c>
      <c r="N130" s="302">
        <f>'[2]10. Šport'!$O$84</f>
        <v>0</v>
      </c>
      <c r="O130" s="303">
        <f>'[2]10. Šport'!$P$84</f>
        <v>0</v>
      </c>
      <c r="P130" s="449">
        <f t="shared" si="105"/>
        <v>222.97000000000003</v>
      </c>
      <c r="Q130" s="457">
        <f>'[2]10. Šport'!$Q$84</f>
        <v>222.97000000000003</v>
      </c>
      <c r="R130" s="457">
        <f>'[2]10. Šport'!$R$84</f>
        <v>0</v>
      </c>
      <c r="S130" s="439">
        <f>'[2]10. Šport'!$S$84</f>
        <v>0</v>
      </c>
      <c r="T130" s="304">
        <f>SUM(U130:W130)</f>
        <v>1000</v>
      </c>
      <c r="U130" s="302">
        <f>'[2]10. Šport'!$T$84</f>
        <v>1000</v>
      </c>
      <c r="V130" s="302">
        <f>'[2]10. Šport'!$U$84</f>
        <v>0</v>
      </c>
      <c r="W130" s="323">
        <f>'[2]10. Šport'!$V$84</f>
        <v>0</v>
      </c>
      <c r="X130" s="304">
        <f t="shared" si="107"/>
        <v>101400</v>
      </c>
      <c r="Y130" s="302">
        <f>'[2]10. Šport'!$W$84</f>
        <v>1400</v>
      </c>
      <c r="Z130" s="302">
        <f>'[2]10. Šport'!$X$84</f>
        <v>100000</v>
      </c>
      <c r="AA130" s="323">
        <f>'[2]10. Šport'!$Y$84</f>
        <v>0</v>
      </c>
      <c r="AB130" s="304">
        <f t="shared" si="108"/>
        <v>101400</v>
      </c>
      <c r="AC130" s="302">
        <f>'[2]10. Šport'!$Z$84</f>
        <v>1400</v>
      </c>
      <c r="AD130" s="302">
        <f>'[2]10. Šport'!$AA$84</f>
        <v>100000</v>
      </c>
      <c r="AE130" s="303">
        <f>'[2]10. Šport'!$AB$84</f>
        <v>0</v>
      </c>
      <c r="AF130" s="304">
        <f t="shared" si="109"/>
        <v>101400</v>
      </c>
      <c r="AG130" s="302">
        <f>'[2]10. Šport'!$AC$84</f>
        <v>1400</v>
      </c>
      <c r="AH130" s="302">
        <f>'[2]10. Šport'!$AD$84</f>
        <v>100000</v>
      </c>
      <c r="AI130" s="303">
        <f>'[2]10. Šport'!$AE$84</f>
        <v>0</v>
      </c>
    </row>
    <row r="131" spans="1:35" ht="15.75" x14ac:dyDescent="0.25">
      <c r="A131" s="155"/>
      <c r="B131" s="345">
        <v>7</v>
      </c>
      <c r="C131" s="346" t="s">
        <v>508</v>
      </c>
      <c r="D131" s="321"/>
      <c r="E131" s="322"/>
      <c r="F131" s="322"/>
      <c r="G131" s="462"/>
      <c r="H131" s="321">
        <f t="shared" si="102"/>
        <v>6828</v>
      </c>
      <c r="I131" s="302">
        <f>'[2]10. Šport'!$K$89</f>
        <v>6828</v>
      </c>
      <c r="J131" s="302">
        <f>'[2]10. Šport'!$L$89</f>
        <v>0</v>
      </c>
      <c r="K131" s="303">
        <f>'[2]10. Šport'!$M$89</f>
        <v>0</v>
      </c>
      <c r="L131" s="324">
        <f t="shared" si="103"/>
        <v>33450</v>
      </c>
      <c r="M131" s="302">
        <f>'[2]10. Šport'!$N$89</f>
        <v>33450</v>
      </c>
      <c r="N131" s="302">
        <f>'[2]10. Šport'!$O$89</f>
        <v>0</v>
      </c>
      <c r="O131" s="303">
        <f>'[2]10. Šport'!$P$89</f>
        <v>0</v>
      </c>
      <c r="P131" s="449">
        <f>SUM(Q131:S131)</f>
        <v>13055.34</v>
      </c>
      <c r="Q131" s="457">
        <f>'[2]10. Šport'!$Q$89</f>
        <v>13055.34</v>
      </c>
      <c r="R131" s="457">
        <f>'[2]10. Šport'!$R$89</f>
        <v>0</v>
      </c>
      <c r="S131" s="439">
        <f>'[2]10. Šport'!$S$89</f>
        <v>0</v>
      </c>
      <c r="T131" s="304">
        <f>SUM(U131:W131)</f>
        <v>20000</v>
      </c>
      <c r="U131" s="302">
        <f>'[2]10. Šport'!$T$89</f>
        <v>20000</v>
      </c>
      <c r="V131" s="302">
        <f>'[2]10. Šport'!$U$89</f>
        <v>0</v>
      </c>
      <c r="W131" s="302">
        <f>'[2]10. Šport'!$V$89</f>
        <v>0</v>
      </c>
      <c r="X131" s="304">
        <f>SUM(Y131:AA131)</f>
        <v>31200</v>
      </c>
      <c r="Y131" s="302">
        <f>'[2]10. Šport'!$W$89</f>
        <v>31200</v>
      </c>
      <c r="Z131" s="302">
        <f>'[2]10. Šport'!$X$89</f>
        <v>0</v>
      </c>
      <c r="AA131" s="302">
        <f>'[2]10. Šport'!$Y$89</f>
        <v>0</v>
      </c>
      <c r="AB131" s="304">
        <f t="shared" si="108"/>
        <v>31700</v>
      </c>
      <c r="AC131" s="302">
        <f>'[2]10. Šport'!$Z$89</f>
        <v>31700</v>
      </c>
      <c r="AD131" s="302">
        <f>'[2]10. Šport'!$AA$89</f>
        <v>0</v>
      </c>
      <c r="AE131" s="302">
        <f>'[2]10. Šport'!$AB$89</f>
        <v>0</v>
      </c>
      <c r="AF131" s="304">
        <f t="shared" si="109"/>
        <v>66700</v>
      </c>
      <c r="AG131" s="302">
        <f>'[2]10. Šport'!$AC$89</f>
        <v>31700</v>
      </c>
      <c r="AH131" s="302">
        <f>'[2]10. Šport'!$AD$89</f>
        <v>35000</v>
      </c>
      <c r="AI131" s="302">
        <f>'[2]10. Šport'!$AE$89</f>
        <v>0</v>
      </c>
    </row>
    <row r="132" spans="1:35" ht="16.5" thickBot="1" x14ac:dyDescent="0.3">
      <c r="A132" s="155"/>
      <c r="B132" s="335" t="s">
        <v>306</v>
      </c>
      <c r="C132" s="331" t="s">
        <v>307</v>
      </c>
      <c r="D132" s="321">
        <f t="shared" si="104"/>
        <v>54800</v>
      </c>
      <c r="E132" s="322">
        <f>'[1]10. Šport'!$H$91</f>
        <v>54800</v>
      </c>
      <c r="F132" s="322">
        <f>'[1]10. Šport'!$I$91</f>
        <v>0</v>
      </c>
      <c r="G132" s="462">
        <f>'[1]10. Šport'!$J$91</f>
        <v>0</v>
      </c>
      <c r="H132" s="321">
        <f t="shared" si="102"/>
        <v>59999.95</v>
      </c>
      <c r="I132" s="322">
        <f>'[2]10. Šport'!$K$96</f>
        <v>59999.95</v>
      </c>
      <c r="J132" s="322">
        <f>'[2]10. Šport'!$L$96</f>
        <v>0</v>
      </c>
      <c r="K132" s="361">
        <f>'[2]10. Šport'!$M$96</f>
        <v>0</v>
      </c>
      <c r="L132" s="429">
        <f t="shared" si="103"/>
        <v>71660</v>
      </c>
      <c r="M132" s="316">
        <f>'[2]10. Šport'!$N$96</f>
        <v>71660</v>
      </c>
      <c r="N132" s="316">
        <f>'[2]10. Šport'!$O$96</f>
        <v>0</v>
      </c>
      <c r="O132" s="317">
        <f>'[2]10. Šport'!$P$96</f>
        <v>0</v>
      </c>
      <c r="P132" s="450">
        <f t="shared" si="105"/>
        <v>71060</v>
      </c>
      <c r="Q132" s="456">
        <f>'[2]10. Šport'!$Q$96</f>
        <v>71060</v>
      </c>
      <c r="R132" s="456">
        <f>'[2]10. Šport'!$R$96</f>
        <v>0</v>
      </c>
      <c r="S132" s="438">
        <f>'[2]10. Šport'!$S$96</f>
        <v>0</v>
      </c>
      <c r="T132" s="321">
        <f t="shared" si="106"/>
        <v>72000</v>
      </c>
      <c r="U132" s="322">
        <f>'[2]10. Šport'!$T$96</f>
        <v>72000</v>
      </c>
      <c r="V132" s="322">
        <f>'[2]10. Šport'!$U$96</f>
        <v>0</v>
      </c>
      <c r="W132" s="462">
        <f>'[2]10. Šport'!$V$96</f>
        <v>0</v>
      </c>
      <c r="X132" s="321">
        <f t="shared" si="107"/>
        <v>60000</v>
      </c>
      <c r="Y132" s="322">
        <f>'[2]10. Šport'!$W$96</f>
        <v>60000</v>
      </c>
      <c r="Z132" s="322">
        <f>'[2]10. Šport'!$X$96</f>
        <v>0</v>
      </c>
      <c r="AA132" s="462">
        <f>'[2]10. Šport'!$Y$96</f>
        <v>0</v>
      </c>
      <c r="AB132" s="321">
        <f t="shared" si="108"/>
        <v>60000</v>
      </c>
      <c r="AC132" s="322">
        <f>'[2]10. Šport'!$Z$96</f>
        <v>60000</v>
      </c>
      <c r="AD132" s="322">
        <f>'[2]10. Šport'!$AA$96</f>
        <v>0</v>
      </c>
      <c r="AE132" s="361">
        <f>'[2]10. Šport'!$AB$96</f>
        <v>0</v>
      </c>
      <c r="AF132" s="321">
        <f t="shared" si="109"/>
        <v>60000</v>
      </c>
      <c r="AG132" s="322">
        <f>'[2]10. Šport'!$AC$96</f>
        <v>60000</v>
      </c>
      <c r="AH132" s="322">
        <f>'[2]10. Šport'!$AD$96</f>
        <v>0</v>
      </c>
      <c r="AI132" s="361">
        <f>'[2]10. Šport'!$AE$96</f>
        <v>0</v>
      </c>
    </row>
    <row r="133" spans="1:35" s="157" customFormat="1" ht="15.75" x14ac:dyDescent="0.25">
      <c r="B133" s="332" t="s">
        <v>308</v>
      </c>
      <c r="C133" s="344"/>
      <c r="D133" s="318">
        <f t="shared" ref="D133:O133" si="110">D134+D135+D140+D141</f>
        <v>708210.42</v>
      </c>
      <c r="E133" s="319">
        <f t="shared" si="110"/>
        <v>704319.18</v>
      </c>
      <c r="F133" s="319">
        <f t="shared" si="110"/>
        <v>3891.24</v>
      </c>
      <c r="G133" s="415">
        <f t="shared" si="110"/>
        <v>0</v>
      </c>
      <c r="H133" s="318">
        <f t="shared" si="110"/>
        <v>965144.91</v>
      </c>
      <c r="I133" s="319">
        <f t="shared" si="110"/>
        <v>786699.44000000006</v>
      </c>
      <c r="J133" s="319">
        <f t="shared" si="110"/>
        <v>178445.47</v>
      </c>
      <c r="K133" s="320">
        <f t="shared" si="110"/>
        <v>0</v>
      </c>
      <c r="L133" s="454">
        <f t="shared" si="110"/>
        <v>1585790</v>
      </c>
      <c r="M133" s="454">
        <f t="shared" si="110"/>
        <v>872790</v>
      </c>
      <c r="N133" s="454">
        <f t="shared" si="110"/>
        <v>705000</v>
      </c>
      <c r="O133" s="437">
        <f t="shared" si="110"/>
        <v>8000</v>
      </c>
      <c r="P133" s="305">
        <f>P134+P135+P141+P140</f>
        <v>1214170.3499999996</v>
      </c>
      <c r="Q133" s="426">
        <f t="shared" ref="Q133:AI133" si="111">Q134+Q135+Q140+Q141</f>
        <v>621211.0299999998</v>
      </c>
      <c r="R133" s="426">
        <f t="shared" si="111"/>
        <v>588379.03</v>
      </c>
      <c r="S133" s="360">
        <f t="shared" si="111"/>
        <v>4580.29</v>
      </c>
      <c r="T133" s="318">
        <f t="shared" si="111"/>
        <v>1478950</v>
      </c>
      <c r="U133" s="319">
        <f t="shared" si="111"/>
        <v>880950</v>
      </c>
      <c r="V133" s="319">
        <f t="shared" si="111"/>
        <v>590000</v>
      </c>
      <c r="W133" s="320">
        <f t="shared" si="111"/>
        <v>8000</v>
      </c>
      <c r="X133" s="318">
        <f t="shared" si="111"/>
        <v>2828750</v>
      </c>
      <c r="Y133" s="319">
        <f t="shared" si="111"/>
        <v>824250</v>
      </c>
      <c r="Z133" s="319">
        <f t="shared" si="111"/>
        <v>2000000</v>
      </c>
      <c r="AA133" s="415">
        <f t="shared" si="111"/>
        <v>4500</v>
      </c>
      <c r="AB133" s="318">
        <f t="shared" si="111"/>
        <v>1051935</v>
      </c>
      <c r="AC133" s="319">
        <f t="shared" si="111"/>
        <v>847435</v>
      </c>
      <c r="AD133" s="319">
        <f t="shared" si="111"/>
        <v>200000</v>
      </c>
      <c r="AE133" s="320">
        <f t="shared" si="111"/>
        <v>4500</v>
      </c>
      <c r="AF133" s="318">
        <f t="shared" si="111"/>
        <v>1062935</v>
      </c>
      <c r="AG133" s="319">
        <f t="shared" si="111"/>
        <v>858435</v>
      </c>
      <c r="AH133" s="319">
        <f t="shared" si="111"/>
        <v>200000</v>
      </c>
      <c r="AI133" s="320">
        <f t="shared" si="111"/>
        <v>4500</v>
      </c>
    </row>
    <row r="134" spans="1:35" ht="15.75" x14ac:dyDescent="0.25">
      <c r="A134" s="155"/>
      <c r="B134" s="340" t="s">
        <v>309</v>
      </c>
      <c r="C134" s="329" t="s">
        <v>310</v>
      </c>
      <c r="D134" s="304">
        <f>SUM(E134:G134)</f>
        <v>12590.36</v>
      </c>
      <c r="E134" s="302">
        <f>'[1]11. Kultúra'!$H$4</f>
        <v>12590.36</v>
      </c>
      <c r="F134" s="302">
        <f>'[1]11. Kultúra'!$I$4</f>
        <v>0</v>
      </c>
      <c r="G134" s="323">
        <f>'[1]11. Kultúra'!$J$4</f>
        <v>0</v>
      </c>
      <c r="H134" s="304">
        <f>SUM(I134:K134)</f>
        <v>15625.56</v>
      </c>
      <c r="I134" s="302">
        <f>'[2]11. Kultúra'!$K$4</f>
        <v>15625.56</v>
      </c>
      <c r="J134" s="302">
        <f>'[2]11. Kultúra'!$L$4</f>
        <v>0</v>
      </c>
      <c r="K134" s="303">
        <f>'[2]11. Kultúra'!$M$4</f>
        <v>0</v>
      </c>
      <c r="L134" s="455">
        <f>SUM(M134:O134)</f>
        <v>19855</v>
      </c>
      <c r="M134" s="455">
        <f>'[2]11. Kultúra'!$N$4</f>
        <v>19855</v>
      </c>
      <c r="N134" s="455">
        <f>'[2]11. Kultúra'!$O$4</f>
        <v>0</v>
      </c>
      <c r="O134" s="427">
        <f>'[2]11. Kultúra'!$P$4</f>
        <v>0</v>
      </c>
      <c r="P134" s="449">
        <f>SUM(Q134:S134)</f>
        <v>10640.73</v>
      </c>
      <c r="Q134" s="455">
        <f>'[2]11. Kultúra'!$Q$4</f>
        <v>10640.73</v>
      </c>
      <c r="R134" s="455">
        <f>'[2]11. Kultúra'!$R$4</f>
        <v>0</v>
      </c>
      <c r="S134" s="427">
        <f>'[2]11. Kultúra'!$S$4</f>
        <v>0</v>
      </c>
      <c r="T134" s="304">
        <f>SUM(U134:W134)</f>
        <v>16000</v>
      </c>
      <c r="U134" s="302">
        <f>'[2]11. Kultúra'!$T$4</f>
        <v>16000</v>
      </c>
      <c r="V134" s="302">
        <f>'[2]11. Kultúra'!$U$4</f>
        <v>0</v>
      </c>
      <c r="W134" s="303">
        <f>'[2]11. Kultúra'!$V$4</f>
        <v>0</v>
      </c>
      <c r="X134" s="304">
        <f>SUM(Y134:AA134)</f>
        <v>18950</v>
      </c>
      <c r="Y134" s="302">
        <f>'[2]11. Kultúra'!$W$4</f>
        <v>18950</v>
      </c>
      <c r="Z134" s="302">
        <f>'[2]11. Kultúra'!$X$4</f>
        <v>0</v>
      </c>
      <c r="AA134" s="323">
        <f>'[2]11. Kultúra'!$Y$4</f>
        <v>0</v>
      </c>
      <c r="AB134" s="304">
        <f>SUM(AC134:AE134)</f>
        <v>19600</v>
      </c>
      <c r="AC134" s="302">
        <f>'[2]11. Kultúra'!$Z$4</f>
        <v>19600</v>
      </c>
      <c r="AD134" s="302">
        <f>'[2]11. Kultúra'!$AA$4</f>
        <v>0</v>
      </c>
      <c r="AE134" s="303">
        <f>'[2]11. Kultúra'!$AB$4</f>
        <v>0</v>
      </c>
      <c r="AF134" s="304">
        <f>SUM(AG134:AI134)</f>
        <v>19600</v>
      </c>
      <c r="AG134" s="302">
        <f>'[2]11. Kultúra'!$AC$4</f>
        <v>19600</v>
      </c>
      <c r="AH134" s="302">
        <f>'[2]11. Kultúra'!$AD$4</f>
        <v>0</v>
      </c>
      <c r="AI134" s="303">
        <f>'[2]11. Kultúra'!$AE$4</f>
        <v>0</v>
      </c>
    </row>
    <row r="135" spans="1:35" ht="15.75" x14ac:dyDescent="0.25">
      <c r="A135" s="155"/>
      <c r="B135" s="340" t="s">
        <v>311</v>
      </c>
      <c r="C135" s="329" t="s">
        <v>312</v>
      </c>
      <c r="D135" s="304">
        <f t="shared" ref="D135:AI135" si="112">SUM(D136:D139)</f>
        <v>690200.06</v>
      </c>
      <c r="E135" s="302">
        <f t="shared" si="112"/>
        <v>686308.82000000007</v>
      </c>
      <c r="F135" s="302">
        <f t="shared" si="112"/>
        <v>3891.24</v>
      </c>
      <c r="G135" s="323">
        <f t="shared" si="112"/>
        <v>0</v>
      </c>
      <c r="H135" s="304">
        <f t="shared" si="112"/>
        <v>939819.35</v>
      </c>
      <c r="I135" s="302">
        <f t="shared" si="112"/>
        <v>761373.88</v>
      </c>
      <c r="J135" s="302">
        <f t="shared" si="112"/>
        <v>178445.47</v>
      </c>
      <c r="K135" s="303">
        <f t="shared" si="112"/>
        <v>0</v>
      </c>
      <c r="L135" s="455">
        <f t="shared" si="112"/>
        <v>1542935</v>
      </c>
      <c r="M135" s="455">
        <f t="shared" si="112"/>
        <v>829935</v>
      </c>
      <c r="N135" s="455">
        <f t="shared" si="112"/>
        <v>705000</v>
      </c>
      <c r="O135" s="427">
        <f t="shared" si="112"/>
        <v>8000</v>
      </c>
      <c r="P135" s="306">
        <f t="shared" si="112"/>
        <v>1193529.6199999996</v>
      </c>
      <c r="Q135" s="301">
        <f t="shared" si="112"/>
        <v>600570.29999999981</v>
      </c>
      <c r="R135" s="301">
        <f t="shared" si="112"/>
        <v>588379.03</v>
      </c>
      <c r="S135" s="307">
        <f t="shared" si="112"/>
        <v>4580.29</v>
      </c>
      <c r="T135" s="304">
        <f t="shared" si="112"/>
        <v>1442950</v>
      </c>
      <c r="U135" s="302">
        <f t="shared" si="112"/>
        <v>844950</v>
      </c>
      <c r="V135" s="302">
        <f t="shared" si="112"/>
        <v>590000</v>
      </c>
      <c r="W135" s="303">
        <f t="shared" si="112"/>
        <v>8000</v>
      </c>
      <c r="X135" s="304">
        <f t="shared" si="112"/>
        <v>2792800</v>
      </c>
      <c r="Y135" s="302">
        <f t="shared" si="112"/>
        <v>788300</v>
      </c>
      <c r="Z135" s="302">
        <f t="shared" si="112"/>
        <v>2000000</v>
      </c>
      <c r="AA135" s="323">
        <f t="shared" si="112"/>
        <v>4500</v>
      </c>
      <c r="AB135" s="304">
        <f t="shared" si="112"/>
        <v>1019335</v>
      </c>
      <c r="AC135" s="302">
        <f t="shared" si="112"/>
        <v>814835</v>
      </c>
      <c r="AD135" s="302">
        <f t="shared" si="112"/>
        <v>200000</v>
      </c>
      <c r="AE135" s="303">
        <f t="shared" si="112"/>
        <v>4500</v>
      </c>
      <c r="AF135" s="304">
        <f t="shared" si="112"/>
        <v>1030335</v>
      </c>
      <c r="AG135" s="302">
        <f t="shared" si="112"/>
        <v>825835</v>
      </c>
      <c r="AH135" s="302">
        <f t="shared" si="112"/>
        <v>200000</v>
      </c>
      <c r="AI135" s="303">
        <f t="shared" si="112"/>
        <v>4500</v>
      </c>
    </row>
    <row r="136" spans="1:35" ht="15.75" x14ac:dyDescent="0.25">
      <c r="A136" s="155"/>
      <c r="B136" s="327">
        <v>1</v>
      </c>
      <c r="C136" s="329" t="s">
        <v>313</v>
      </c>
      <c r="D136" s="304">
        <f t="shared" ref="D136:D141" si="113">SUM(E136:G136)</f>
        <v>139313.45000000001</v>
      </c>
      <c r="E136" s="302">
        <f>'[1]11. Kultúra'!$H$18</f>
        <v>139313.45000000001</v>
      </c>
      <c r="F136" s="302">
        <f>'[1]11. Kultúra'!$I$18</f>
        <v>0</v>
      </c>
      <c r="G136" s="323">
        <f>'[1]11. Kultúra'!$J$18</f>
        <v>0</v>
      </c>
      <c r="H136" s="304">
        <f t="shared" ref="H136:H141" si="114">SUM(I136:K136)</f>
        <v>141086.28</v>
      </c>
      <c r="I136" s="302">
        <f>'[2]11. Kultúra'!$K$19</f>
        <v>141086.28</v>
      </c>
      <c r="J136" s="302">
        <f>'[2]11. Kultúra'!$L$19</f>
        <v>0</v>
      </c>
      <c r="K136" s="303">
        <f>'[2]11. Kultúra'!$M$19</f>
        <v>0</v>
      </c>
      <c r="L136" s="455">
        <f t="shared" ref="L136:L141" si="115">SUM(M136:O136)</f>
        <v>157500</v>
      </c>
      <c r="M136" s="455">
        <f>'[2]11. Kultúra'!$N$19</f>
        <v>157500</v>
      </c>
      <c r="N136" s="455">
        <f>'[2]11. Kultúra'!$O$19</f>
        <v>0</v>
      </c>
      <c r="O136" s="427">
        <f>'[2]11. Kultúra'!$P$19</f>
        <v>0</v>
      </c>
      <c r="P136" s="449">
        <f t="shared" ref="P136:P141" si="116">SUM(Q136:S136)</f>
        <v>112482.19</v>
      </c>
      <c r="Q136" s="455">
        <f>'[2]11. Kultúra'!$Q$19</f>
        <v>112482.19</v>
      </c>
      <c r="R136" s="455">
        <f>'[2]11. Kultúra'!$R$19</f>
        <v>0</v>
      </c>
      <c r="S136" s="427">
        <f>'[2]11. Kultúra'!$S$19</f>
        <v>0</v>
      </c>
      <c r="T136" s="304">
        <f t="shared" ref="T136:T141" si="117">SUM(U136:W136)</f>
        <v>157500</v>
      </c>
      <c r="U136" s="302">
        <f>'[2]11. Kultúra'!$T$19</f>
        <v>157500</v>
      </c>
      <c r="V136" s="302">
        <f>'[2]11. Kultúra'!$U$19</f>
        <v>0</v>
      </c>
      <c r="W136" s="303">
        <f>'[2]11. Kultúra'!$V$19</f>
        <v>0</v>
      </c>
      <c r="X136" s="304">
        <f t="shared" ref="X136:X141" si="118">SUM(Y136:AA136)</f>
        <v>167500</v>
      </c>
      <c r="Y136" s="302">
        <f>'[2]11. Kultúra'!$W$19</f>
        <v>167500</v>
      </c>
      <c r="Z136" s="302">
        <f>'[2]11. Kultúra'!$X$19</f>
        <v>0</v>
      </c>
      <c r="AA136" s="323">
        <f>'[2]11. Kultúra'!$Y$19</f>
        <v>0</v>
      </c>
      <c r="AB136" s="304">
        <f t="shared" ref="AB136:AB141" si="119">SUM(AC136:AE136)</f>
        <v>170500</v>
      </c>
      <c r="AC136" s="302">
        <f>'[2]11. Kultúra'!$Z$19</f>
        <v>170500</v>
      </c>
      <c r="AD136" s="302">
        <f>'[2]11. Kultúra'!$AA$19</f>
        <v>0</v>
      </c>
      <c r="AE136" s="303">
        <f>'[2]11. Kultúra'!$AB$19</f>
        <v>0</v>
      </c>
      <c r="AF136" s="304">
        <f t="shared" ref="AF136:AF141" si="120">SUM(AG136:AI136)</f>
        <v>172500</v>
      </c>
      <c r="AG136" s="302">
        <f>'[2]11. Kultúra'!$AC$19</f>
        <v>172500</v>
      </c>
      <c r="AH136" s="302">
        <f>'[2]11. Kultúra'!$AD$19</f>
        <v>0</v>
      </c>
      <c r="AI136" s="303">
        <f>'[2]11. Kultúra'!$AE$19</f>
        <v>0</v>
      </c>
    </row>
    <row r="137" spans="1:35" ht="15.75" x14ac:dyDescent="0.25">
      <c r="A137" s="155"/>
      <c r="B137" s="327">
        <v>2</v>
      </c>
      <c r="C137" s="329" t="s">
        <v>314</v>
      </c>
      <c r="D137" s="304">
        <f t="shared" si="113"/>
        <v>7902.09</v>
      </c>
      <c r="E137" s="302">
        <f>'[1]11. Kultúra'!$H$25</f>
        <v>4010.85</v>
      </c>
      <c r="F137" s="302">
        <f>'[1]11. Kultúra'!$I$25</f>
        <v>3891.24</v>
      </c>
      <c r="G137" s="323">
        <f>'[1]11. Kultúra'!$J$25</f>
        <v>0</v>
      </c>
      <c r="H137" s="304">
        <f t="shared" si="114"/>
        <v>856.26</v>
      </c>
      <c r="I137" s="302">
        <f>'[2]11. Kultúra'!$K$26</f>
        <v>856.26</v>
      </c>
      <c r="J137" s="302">
        <f>'[2]11. Kultúra'!$L$26</f>
        <v>0</v>
      </c>
      <c r="K137" s="303">
        <f>'[2]11. Kultúra'!$M$26</f>
        <v>0</v>
      </c>
      <c r="L137" s="455">
        <f t="shared" si="115"/>
        <v>3750</v>
      </c>
      <c r="M137" s="455">
        <f>'[2]11. Kultúra'!$N$26</f>
        <v>3750</v>
      </c>
      <c r="N137" s="455">
        <f>'[2]11. Kultúra'!$O$26</f>
        <v>0</v>
      </c>
      <c r="O137" s="427">
        <f>'[2]11. Kultúra'!$P$26</f>
        <v>0</v>
      </c>
      <c r="P137" s="449">
        <f t="shared" si="116"/>
        <v>1185.18</v>
      </c>
      <c r="Q137" s="455">
        <f>'[2]11. Kultúra'!$Q$26</f>
        <v>1185.18</v>
      </c>
      <c r="R137" s="455">
        <f>'[2]11. Kultúra'!$R$26</f>
        <v>0</v>
      </c>
      <c r="S137" s="427">
        <f>'[2]11. Kultúra'!$S$26</f>
        <v>0</v>
      </c>
      <c r="T137" s="304">
        <f t="shared" si="117"/>
        <v>2500</v>
      </c>
      <c r="U137" s="302">
        <f>'[2]11. Kultúra'!$T$26</f>
        <v>2500</v>
      </c>
      <c r="V137" s="302">
        <f>'[2]11. Kultúra'!$U$26</f>
        <v>0</v>
      </c>
      <c r="W137" s="303">
        <f>'[2]11. Kultúra'!$V$26</f>
        <v>0</v>
      </c>
      <c r="X137" s="304">
        <f t="shared" si="118"/>
        <v>5750</v>
      </c>
      <c r="Y137" s="302">
        <f>'[2]11. Kultúra'!$W$26</f>
        <v>5750</v>
      </c>
      <c r="Z137" s="302">
        <f>'[2]11. Kultúra'!$X$26</f>
        <v>0</v>
      </c>
      <c r="AA137" s="323">
        <f>'[2]11. Kultúra'!$Y$26</f>
        <v>0</v>
      </c>
      <c r="AB137" s="304">
        <f t="shared" si="119"/>
        <v>6750</v>
      </c>
      <c r="AC137" s="302">
        <f>'[2]11. Kultúra'!$Z$26</f>
        <v>6750</v>
      </c>
      <c r="AD137" s="302">
        <f>'[2]11. Kultúra'!$AA$26</f>
        <v>0</v>
      </c>
      <c r="AE137" s="303">
        <f>'[2]11. Kultúra'!$AB$26</f>
        <v>0</v>
      </c>
      <c r="AF137" s="304">
        <f t="shared" si="120"/>
        <v>6750</v>
      </c>
      <c r="AG137" s="302">
        <f>'[2]11. Kultúra'!$AC$26</f>
        <v>6750</v>
      </c>
      <c r="AH137" s="302">
        <f>'[2]11. Kultúra'!$AD$26</f>
        <v>0</v>
      </c>
      <c r="AI137" s="303">
        <f>'[2]11. Kultúra'!$AE$26</f>
        <v>0</v>
      </c>
    </row>
    <row r="138" spans="1:35" ht="15.75" x14ac:dyDescent="0.25">
      <c r="A138" s="155"/>
      <c r="B138" s="327">
        <v>3</v>
      </c>
      <c r="C138" s="329" t="s">
        <v>315</v>
      </c>
      <c r="D138" s="304">
        <f t="shared" si="113"/>
        <v>528015.86</v>
      </c>
      <c r="E138" s="302">
        <f>'[1]11. Kultúra'!$H$35</f>
        <v>528015.86</v>
      </c>
      <c r="F138" s="302">
        <f>'[1]11. Kultúra'!$I$35</f>
        <v>0</v>
      </c>
      <c r="G138" s="323">
        <f>'[1]11. Kultúra'!$J$35</f>
        <v>0</v>
      </c>
      <c r="H138" s="304">
        <f t="shared" si="114"/>
        <v>608439.04999999993</v>
      </c>
      <c r="I138" s="302">
        <f>'[2]11. Kultúra'!$K$36</f>
        <v>608439.04999999993</v>
      </c>
      <c r="J138" s="302">
        <f>'[2]11. Kultúra'!$L$36</f>
        <v>0</v>
      </c>
      <c r="K138" s="303">
        <f>'[2]11. Kultúra'!$M$36</f>
        <v>0</v>
      </c>
      <c r="L138" s="455">
        <f t="shared" si="115"/>
        <v>743465</v>
      </c>
      <c r="M138" s="455">
        <f>'[2]11. Kultúra'!$N$36</f>
        <v>635465</v>
      </c>
      <c r="N138" s="455">
        <f>'[2]11. Kultúra'!$O$36</f>
        <v>100000</v>
      </c>
      <c r="O138" s="427">
        <f>'[2]11. Kultúra'!$P$36</f>
        <v>8000</v>
      </c>
      <c r="P138" s="449">
        <f t="shared" si="116"/>
        <v>475432.64999999985</v>
      </c>
      <c r="Q138" s="455">
        <f>'[2]11. Kultúra'!$Q$36</f>
        <v>470852.35999999987</v>
      </c>
      <c r="R138" s="455">
        <f>'[2]11. Kultúra'!$R$36</f>
        <v>0</v>
      </c>
      <c r="S138" s="427">
        <f>'[2]11. Kultúra'!$S$36</f>
        <v>4580.29</v>
      </c>
      <c r="T138" s="304">
        <f t="shared" si="117"/>
        <v>667950</v>
      </c>
      <c r="U138" s="302">
        <f>'[2]11. Kultúra'!$T$36</f>
        <v>659950</v>
      </c>
      <c r="V138" s="302">
        <f>'[2]11. Kultúra'!$U$36</f>
        <v>0</v>
      </c>
      <c r="W138" s="303">
        <f>'[2]11. Kultúra'!$V$36</f>
        <v>8000</v>
      </c>
      <c r="X138" s="304">
        <f t="shared" si="118"/>
        <v>2597780</v>
      </c>
      <c r="Y138" s="302">
        <f>'[2]11. Kultúra'!$W$36</f>
        <v>593280</v>
      </c>
      <c r="Z138" s="302">
        <f>'[2]11. Kultúra'!$X$36</f>
        <v>2000000</v>
      </c>
      <c r="AA138" s="323">
        <f>'[2]11. Kultúra'!$Y$36</f>
        <v>4500</v>
      </c>
      <c r="AB138" s="304">
        <f t="shared" si="119"/>
        <v>820765</v>
      </c>
      <c r="AC138" s="302">
        <f>'[2]11. Kultúra'!$Z$36</f>
        <v>616265</v>
      </c>
      <c r="AD138" s="302">
        <f>'[2]11. Kultúra'!$AA$36</f>
        <v>200000</v>
      </c>
      <c r="AE138" s="303">
        <f>'[2]11. Kultúra'!$AB$36</f>
        <v>4500</v>
      </c>
      <c r="AF138" s="304">
        <f t="shared" si="120"/>
        <v>827765</v>
      </c>
      <c r="AG138" s="302">
        <f>'[2]11. Kultúra'!$AC$36</f>
        <v>623265</v>
      </c>
      <c r="AH138" s="302">
        <f>'[2]11. Kultúra'!$AD$36</f>
        <v>200000</v>
      </c>
      <c r="AI138" s="303">
        <f>'[2]11. Kultúra'!$AE$36</f>
        <v>4500</v>
      </c>
    </row>
    <row r="139" spans="1:35" ht="15.75" x14ac:dyDescent="0.25">
      <c r="A139" s="155"/>
      <c r="B139" s="327">
        <v>4</v>
      </c>
      <c r="C139" s="329" t="s">
        <v>699</v>
      </c>
      <c r="D139" s="304">
        <f t="shared" si="113"/>
        <v>14968.659999999998</v>
      </c>
      <c r="E139" s="302">
        <f>'[1]11. Kultúra'!$H$110</f>
        <v>14968.659999999998</v>
      </c>
      <c r="F139" s="302">
        <f>'[1]11. Kultúra'!$I$110</f>
        <v>0</v>
      </c>
      <c r="G139" s="323">
        <f>'[1]11. Kultúra'!$J$110</f>
        <v>0</v>
      </c>
      <c r="H139" s="304">
        <f t="shared" si="114"/>
        <v>189437.76</v>
      </c>
      <c r="I139" s="302">
        <f>'[2]11. Kultúra'!$K$119</f>
        <v>10992.289999999999</v>
      </c>
      <c r="J139" s="302">
        <f>'[2]11. Kultúra'!$L$119</f>
        <v>178445.47</v>
      </c>
      <c r="K139" s="303">
        <f>'[2]11. Kultúra'!$M$119</f>
        <v>0</v>
      </c>
      <c r="L139" s="455">
        <f t="shared" si="115"/>
        <v>638220</v>
      </c>
      <c r="M139" s="455">
        <f>'[2]11. Kultúra'!$N$119</f>
        <v>33220</v>
      </c>
      <c r="N139" s="455">
        <f>'[2]11. Kultúra'!$O$119</f>
        <v>605000</v>
      </c>
      <c r="O139" s="427">
        <f>'[2]11. Kultúra'!$P$119</f>
        <v>0</v>
      </c>
      <c r="P139" s="449">
        <f t="shared" si="116"/>
        <v>604429.6</v>
      </c>
      <c r="Q139" s="455">
        <f>'[2]11. Kultúra'!$Q$119</f>
        <v>16050.57</v>
      </c>
      <c r="R139" s="455">
        <f>'[2]11. Kultúra'!$R$119</f>
        <v>588379.03</v>
      </c>
      <c r="S139" s="427">
        <f>'[2]11. Kultúra'!$S$119</f>
        <v>0</v>
      </c>
      <c r="T139" s="304">
        <f t="shared" si="117"/>
        <v>615000</v>
      </c>
      <c r="U139" s="302">
        <f>'[2]11. Kultúra'!$T$119</f>
        <v>25000</v>
      </c>
      <c r="V139" s="302">
        <f>'[2]11. Kultúra'!$U$119</f>
        <v>590000</v>
      </c>
      <c r="W139" s="303">
        <f>'[2]11. Kultúra'!$V$119</f>
        <v>0</v>
      </c>
      <c r="X139" s="304">
        <f t="shared" si="118"/>
        <v>21770</v>
      </c>
      <c r="Y139" s="302">
        <f>'[2]11. Kultúra'!$W$119</f>
        <v>21770</v>
      </c>
      <c r="Z139" s="302">
        <f>'[2]11. Kultúra'!$X$119</f>
        <v>0</v>
      </c>
      <c r="AA139" s="323">
        <f>'[2]11. Kultúra'!$Y$119</f>
        <v>0</v>
      </c>
      <c r="AB139" s="304">
        <f t="shared" si="119"/>
        <v>21320</v>
      </c>
      <c r="AC139" s="302">
        <f>'[2]11. Kultúra'!$Z$119</f>
        <v>21320</v>
      </c>
      <c r="AD139" s="302">
        <f>'[2]11. Kultúra'!$AA$119</f>
        <v>0</v>
      </c>
      <c r="AE139" s="303">
        <f>'[2]11. Kultúra'!$AB$119</f>
        <v>0</v>
      </c>
      <c r="AF139" s="304">
        <f t="shared" si="120"/>
        <v>23320</v>
      </c>
      <c r="AG139" s="302">
        <f>'[2]11. Kultúra'!$AC$119</f>
        <v>23320</v>
      </c>
      <c r="AH139" s="302">
        <f>'[2]11. Kultúra'!$AD$119</f>
        <v>0</v>
      </c>
      <c r="AI139" s="303">
        <f>'[2]11. Kultúra'!$AE$119</f>
        <v>0</v>
      </c>
    </row>
    <row r="140" spans="1:35" ht="15.75" x14ac:dyDescent="0.25">
      <c r="A140" s="155"/>
      <c r="B140" s="340" t="s">
        <v>317</v>
      </c>
      <c r="C140" s="329" t="s">
        <v>318</v>
      </c>
      <c r="D140" s="304">
        <f t="shared" si="113"/>
        <v>420</v>
      </c>
      <c r="E140" s="302">
        <f>'[1]11. Kultúra'!$H$122</f>
        <v>420</v>
      </c>
      <c r="F140" s="302">
        <f>'[1]11. Kultúra'!$I$122</f>
        <v>0</v>
      </c>
      <c r="G140" s="323">
        <f>'[1]11. Kultúra'!$J$122</f>
        <v>0</v>
      </c>
      <c r="H140" s="304">
        <f t="shared" si="114"/>
        <v>0</v>
      </c>
      <c r="I140" s="302">
        <f>'[2]11. Kultúra'!$K$131</f>
        <v>0</v>
      </c>
      <c r="J140" s="302">
        <f>'[2]11. Kultúra'!$L$131</f>
        <v>0</v>
      </c>
      <c r="K140" s="303">
        <f>'[2]11. Kultúra'!$M$131</f>
        <v>0</v>
      </c>
      <c r="L140" s="455">
        <f t="shared" si="115"/>
        <v>13000</v>
      </c>
      <c r="M140" s="455">
        <f>'[2]11. Kultúra'!$N$131</f>
        <v>13000</v>
      </c>
      <c r="N140" s="455">
        <f>'[2]11. Kultúra'!$O$131</f>
        <v>0</v>
      </c>
      <c r="O140" s="427">
        <f>'[2]11. Kultúra'!$P$131</f>
        <v>0</v>
      </c>
      <c r="P140" s="449">
        <f t="shared" si="116"/>
        <v>10000</v>
      </c>
      <c r="Q140" s="455">
        <f>'[2]11. Kultúra'!$Q$131</f>
        <v>10000</v>
      </c>
      <c r="R140" s="455">
        <f>'[2]11. Kultúra'!$R$131</f>
        <v>0</v>
      </c>
      <c r="S140" s="427">
        <f>'[2]11. Kultúra'!$S$131</f>
        <v>0</v>
      </c>
      <c r="T140" s="304">
        <f t="shared" si="117"/>
        <v>10000</v>
      </c>
      <c r="U140" s="302">
        <f>'[2]11. Kultúra'!$T$131</f>
        <v>10000</v>
      </c>
      <c r="V140" s="302">
        <f>'[2]11. Kultúra'!$U$131</f>
        <v>0</v>
      </c>
      <c r="W140" s="303">
        <f>'[2]11. Kultúra'!$V$131</f>
        <v>0</v>
      </c>
      <c r="X140" s="304">
        <f t="shared" si="118"/>
        <v>7000</v>
      </c>
      <c r="Y140" s="302">
        <f>'[2]11. Kultúra'!$W$131</f>
        <v>7000</v>
      </c>
      <c r="Z140" s="302">
        <f>'[2]11. Kultúra'!$X$131</f>
        <v>0</v>
      </c>
      <c r="AA140" s="323">
        <f>'[2]11. Kultúra'!$Y$131</f>
        <v>0</v>
      </c>
      <c r="AB140" s="304">
        <f t="shared" si="119"/>
        <v>3000</v>
      </c>
      <c r="AC140" s="302">
        <f>'[2]11. Kultúra'!$Z$131</f>
        <v>3000</v>
      </c>
      <c r="AD140" s="302">
        <f>'[2]11. Kultúra'!$AA$131</f>
        <v>0</v>
      </c>
      <c r="AE140" s="303">
        <f>'[2]11. Kultúra'!$AB$131</f>
        <v>0</v>
      </c>
      <c r="AF140" s="304">
        <f t="shared" si="120"/>
        <v>3000</v>
      </c>
      <c r="AG140" s="302">
        <f>'[2]11. Kultúra'!$AC$131</f>
        <v>3000</v>
      </c>
      <c r="AH140" s="302">
        <f>'[2]11. Kultúra'!$AD$131</f>
        <v>0</v>
      </c>
      <c r="AI140" s="303">
        <f>'[2]11. Kultúra'!$AE$131</f>
        <v>0</v>
      </c>
    </row>
    <row r="141" spans="1:35" ht="16.5" thickBot="1" x14ac:dyDescent="0.3">
      <c r="A141" s="155"/>
      <c r="B141" s="335" t="s">
        <v>319</v>
      </c>
      <c r="C141" s="331" t="s">
        <v>320</v>
      </c>
      <c r="D141" s="321">
        <f t="shared" si="113"/>
        <v>5000</v>
      </c>
      <c r="E141" s="466">
        <f>'[1]11. Kultúra'!$H$125</f>
        <v>5000</v>
      </c>
      <c r="F141" s="466">
        <f>'[1]11. Kultúra'!$I$125</f>
        <v>0</v>
      </c>
      <c r="G141" s="493">
        <f>'[1]11. Kultúra'!$J$125</f>
        <v>0</v>
      </c>
      <c r="H141" s="321">
        <f t="shared" si="114"/>
        <v>9700</v>
      </c>
      <c r="I141" s="466">
        <f>'[2]11. Kultúra'!$K$134</f>
        <v>9700</v>
      </c>
      <c r="J141" s="466">
        <f>'[2]11. Kultúra'!$L$134</f>
        <v>0</v>
      </c>
      <c r="K141" s="467">
        <f>'[2]11. Kultúra'!$M$134</f>
        <v>0</v>
      </c>
      <c r="L141" s="457">
        <f t="shared" si="115"/>
        <v>10000</v>
      </c>
      <c r="M141" s="468">
        <f>'[2]11. Kultúra'!$N$134</f>
        <v>10000</v>
      </c>
      <c r="N141" s="468">
        <f>'[2]11. Kultúra'!$O$134</f>
        <v>0</v>
      </c>
      <c r="O141" s="469">
        <f>'[2]11. Kultúra'!$P$134</f>
        <v>0</v>
      </c>
      <c r="P141" s="450">
        <f t="shared" si="116"/>
        <v>0</v>
      </c>
      <c r="Q141" s="458">
        <f>'[2]11. Kultúra'!$Q$134</f>
        <v>0</v>
      </c>
      <c r="R141" s="458">
        <f>'[2]11. Kultúra'!$R$134</f>
        <v>0</v>
      </c>
      <c r="S141" s="440">
        <f>'[2]11. Kultúra'!$S$134</f>
        <v>0</v>
      </c>
      <c r="T141" s="321">
        <f t="shared" si="117"/>
        <v>10000</v>
      </c>
      <c r="U141" s="466">
        <f>'[2]11. Kultúra'!$T$134</f>
        <v>10000</v>
      </c>
      <c r="V141" s="466">
        <f>'[2]11. Kultúra'!$U$134</f>
        <v>0</v>
      </c>
      <c r="W141" s="467">
        <f>'[2]11. Kultúra'!$V$134</f>
        <v>0</v>
      </c>
      <c r="X141" s="321">
        <f t="shared" si="118"/>
        <v>10000</v>
      </c>
      <c r="Y141" s="466">
        <f>'[2]11. Kultúra'!$W$134</f>
        <v>10000</v>
      </c>
      <c r="Z141" s="466">
        <f>'[2]11. Kultúra'!$X$134</f>
        <v>0</v>
      </c>
      <c r="AA141" s="493">
        <f>'[2]11. Kultúra'!$Y$134</f>
        <v>0</v>
      </c>
      <c r="AB141" s="321">
        <f t="shared" si="119"/>
        <v>10000</v>
      </c>
      <c r="AC141" s="466">
        <f>'[2]11. Kultúra'!$Z$134</f>
        <v>10000</v>
      </c>
      <c r="AD141" s="466">
        <f>'[2]11. Kultúra'!$AA$134</f>
        <v>0</v>
      </c>
      <c r="AE141" s="467">
        <f>'[2]11. Kultúra'!$AB$134</f>
        <v>0</v>
      </c>
      <c r="AF141" s="321">
        <f t="shared" si="120"/>
        <v>10000</v>
      </c>
      <c r="AG141" s="466">
        <f>'[2]11. Kultúra'!$AC$134</f>
        <v>10000</v>
      </c>
      <c r="AH141" s="466">
        <f>'[2]11. Kultúra'!$AD$134</f>
        <v>0</v>
      </c>
      <c r="AI141" s="467">
        <f>'[2]11. Kultúra'!$AE$134</f>
        <v>0</v>
      </c>
    </row>
    <row r="142" spans="1:35" s="157" customFormat="1" ht="15.75" x14ac:dyDescent="0.25">
      <c r="B142" s="332" t="s">
        <v>321</v>
      </c>
      <c r="C142" s="344"/>
      <c r="D142" s="318">
        <f t="shared" ref="D142:AI142" si="121">D143+D148+D149+D150+D151+D152+D153</f>
        <v>466225.95999999996</v>
      </c>
      <c r="E142" s="319">
        <f t="shared" si="121"/>
        <v>406314.85</v>
      </c>
      <c r="F142" s="319">
        <f t="shared" si="121"/>
        <v>59911.11</v>
      </c>
      <c r="G142" s="415">
        <f t="shared" si="121"/>
        <v>0</v>
      </c>
      <c r="H142" s="318">
        <f t="shared" si="121"/>
        <v>521680.3000000001</v>
      </c>
      <c r="I142" s="319">
        <f t="shared" si="121"/>
        <v>430609.13000000006</v>
      </c>
      <c r="J142" s="319">
        <f t="shared" si="121"/>
        <v>91071.17</v>
      </c>
      <c r="K142" s="320">
        <f t="shared" si="121"/>
        <v>0</v>
      </c>
      <c r="L142" s="428">
        <f t="shared" si="121"/>
        <v>1310830</v>
      </c>
      <c r="M142" s="319">
        <f t="shared" si="121"/>
        <v>458330</v>
      </c>
      <c r="N142" s="319">
        <f t="shared" si="121"/>
        <v>852500</v>
      </c>
      <c r="O142" s="320">
        <f t="shared" si="121"/>
        <v>0</v>
      </c>
      <c r="P142" s="305">
        <f t="shared" si="121"/>
        <v>1148792.95</v>
      </c>
      <c r="Q142" s="426">
        <f t="shared" si="121"/>
        <v>322822.35000000009</v>
      </c>
      <c r="R142" s="426">
        <f t="shared" si="121"/>
        <v>825970.59999999986</v>
      </c>
      <c r="S142" s="360">
        <f t="shared" si="121"/>
        <v>0</v>
      </c>
      <c r="T142" s="318">
        <f t="shared" si="121"/>
        <v>1271700</v>
      </c>
      <c r="U142" s="319">
        <f t="shared" si="121"/>
        <v>429800</v>
      </c>
      <c r="V142" s="319">
        <f t="shared" si="121"/>
        <v>841900</v>
      </c>
      <c r="W142" s="415">
        <f t="shared" si="121"/>
        <v>0</v>
      </c>
      <c r="X142" s="318">
        <f t="shared" si="121"/>
        <v>625880</v>
      </c>
      <c r="Y142" s="319">
        <f t="shared" si="121"/>
        <v>459880</v>
      </c>
      <c r="Z142" s="319">
        <f t="shared" si="121"/>
        <v>166000</v>
      </c>
      <c r="AA142" s="415">
        <f t="shared" si="121"/>
        <v>0</v>
      </c>
      <c r="AB142" s="318">
        <f t="shared" si="121"/>
        <v>562320</v>
      </c>
      <c r="AC142" s="319">
        <f t="shared" si="121"/>
        <v>442320</v>
      </c>
      <c r="AD142" s="319">
        <f t="shared" si="121"/>
        <v>120000</v>
      </c>
      <c r="AE142" s="320">
        <f t="shared" si="121"/>
        <v>0</v>
      </c>
      <c r="AF142" s="318">
        <f t="shared" si="121"/>
        <v>582320</v>
      </c>
      <c r="AG142" s="319">
        <f t="shared" si="121"/>
        <v>462320</v>
      </c>
      <c r="AH142" s="319">
        <f t="shared" si="121"/>
        <v>120000</v>
      </c>
      <c r="AI142" s="320">
        <f t="shared" si="121"/>
        <v>0</v>
      </c>
    </row>
    <row r="143" spans="1:35" ht="15.75" x14ac:dyDescent="0.25">
      <c r="A143" s="155"/>
      <c r="B143" s="340" t="s">
        <v>322</v>
      </c>
      <c r="C143" s="329" t="s">
        <v>323</v>
      </c>
      <c r="D143" s="304">
        <f t="shared" ref="D143:AI143" si="122">SUM(D144:D147)</f>
        <v>334201.38</v>
      </c>
      <c r="E143" s="302">
        <f t="shared" si="122"/>
        <v>329393.23</v>
      </c>
      <c r="F143" s="302">
        <f t="shared" si="122"/>
        <v>4808.1499999999996</v>
      </c>
      <c r="G143" s="323">
        <f t="shared" si="122"/>
        <v>0</v>
      </c>
      <c r="H143" s="304">
        <f t="shared" si="122"/>
        <v>354826.86000000004</v>
      </c>
      <c r="I143" s="302">
        <f t="shared" si="122"/>
        <v>354826.86000000004</v>
      </c>
      <c r="J143" s="302">
        <f t="shared" si="122"/>
        <v>0</v>
      </c>
      <c r="K143" s="303">
        <f t="shared" si="122"/>
        <v>0</v>
      </c>
      <c r="L143" s="324">
        <f t="shared" si="122"/>
        <v>811130</v>
      </c>
      <c r="M143" s="302">
        <f t="shared" si="122"/>
        <v>361130</v>
      </c>
      <c r="N143" s="302">
        <f t="shared" si="122"/>
        <v>450000</v>
      </c>
      <c r="O143" s="303">
        <f t="shared" si="122"/>
        <v>0</v>
      </c>
      <c r="P143" s="306">
        <f t="shared" si="122"/>
        <v>707645.15</v>
      </c>
      <c r="Q143" s="301">
        <f t="shared" si="122"/>
        <v>261164.17</v>
      </c>
      <c r="R143" s="301">
        <f t="shared" si="122"/>
        <v>446480.98</v>
      </c>
      <c r="S143" s="307">
        <f t="shared" si="122"/>
        <v>0</v>
      </c>
      <c r="T143" s="304">
        <f t="shared" si="122"/>
        <v>795500</v>
      </c>
      <c r="U143" s="302">
        <f t="shared" si="122"/>
        <v>345500</v>
      </c>
      <c r="V143" s="302">
        <f t="shared" si="122"/>
        <v>450000</v>
      </c>
      <c r="W143" s="323">
        <f t="shared" si="122"/>
        <v>0</v>
      </c>
      <c r="X143" s="304">
        <f t="shared" si="122"/>
        <v>416050</v>
      </c>
      <c r="Y143" s="302">
        <f t="shared" si="122"/>
        <v>366050</v>
      </c>
      <c r="Z143" s="302">
        <f t="shared" si="122"/>
        <v>50000</v>
      </c>
      <c r="AA143" s="323">
        <f t="shared" si="122"/>
        <v>0</v>
      </c>
      <c r="AB143" s="304">
        <f t="shared" si="122"/>
        <v>351350</v>
      </c>
      <c r="AC143" s="302">
        <f t="shared" si="122"/>
        <v>351350</v>
      </c>
      <c r="AD143" s="302">
        <f t="shared" si="122"/>
        <v>0</v>
      </c>
      <c r="AE143" s="303">
        <f t="shared" si="122"/>
        <v>0</v>
      </c>
      <c r="AF143" s="304">
        <f t="shared" si="122"/>
        <v>371350</v>
      </c>
      <c r="AG143" s="302">
        <f t="shared" si="122"/>
        <v>371350</v>
      </c>
      <c r="AH143" s="302">
        <f t="shared" si="122"/>
        <v>0</v>
      </c>
      <c r="AI143" s="303">
        <f t="shared" si="122"/>
        <v>0</v>
      </c>
    </row>
    <row r="144" spans="1:35" ht="15.75" x14ac:dyDescent="0.25">
      <c r="A144" s="155"/>
      <c r="B144" s="327">
        <v>1</v>
      </c>
      <c r="C144" s="329" t="s">
        <v>324</v>
      </c>
      <c r="D144" s="304">
        <f>SUM(E144:G144)</f>
        <v>325533.99</v>
      </c>
      <c r="E144" s="302">
        <f>'[1]12. Prostredie pre život'!$H$5</f>
        <v>325533.99</v>
      </c>
      <c r="F144" s="302">
        <f>'[1]12. Prostredie pre život'!$I$5</f>
        <v>0</v>
      </c>
      <c r="G144" s="323">
        <f>'[1]12. Prostredie pre život'!$J$5</f>
        <v>0</v>
      </c>
      <c r="H144" s="304">
        <f>SUM(I144:K144)</f>
        <v>352295.45</v>
      </c>
      <c r="I144" s="302">
        <f>'[2]12. Prostredie pre život'!$K$5</f>
        <v>352295.45</v>
      </c>
      <c r="J144" s="302">
        <f>'[2]12. Prostredie pre život'!$L$5</f>
        <v>0</v>
      </c>
      <c r="K144" s="303">
        <f>'[2]12. Prostredie pre život'!$M$5</f>
        <v>0</v>
      </c>
      <c r="L144" s="324">
        <f>SUM(M144:O144)</f>
        <v>356280</v>
      </c>
      <c r="M144" s="302">
        <f>'[2]12. Prostredie pre život'!$N$5</f>
        <v>356280</v>
      </c>
      <c r="N144" s="302">
        <f>'[2]12. Prostredie pre život'!$O$5</f>
        <v>0</v>
      </c>
      <c r="O144" s="303">
        <f>'[2]12. Prostredie pre život'!$P$5</f>
        <v>0</v>
      </c>
      <c r="P144" s="449">
        <f>SUM(Q144:S144)</f>
        <v>259600.13000000003</v>
      </c>
      <c r="Q144" s="455">
        <f>'[2]12. Prostredie pre život'!$Q$5</f>
        <v>259600.13000000003</v>
      </c>
      <c r="R144" s="455">
        <f>'[2]12. Prostredie pre život'!$R$5</f>
        <v>0</v>
      </c>
      <c r="S144" s="427">
        <f>'[2]12. Prostredie pre život'!$S$5</f>
        <v>0</v>
      </c>
      <c r="T144" s="304">
        <f>SUM(U144:W144)</f>
        <v>343500</v>
      </c>
      <c r="U144" s="302">
        <f>'[2]12. Prostredie pre život'!$T$5</f>
        <v>343500</v>
      </c>
      <c r="V144" s="302">
        <f>'[2]12. Prostredie pre život'!$U$5</f>
        <v>0</v>
      </c>
      <c r="W144" s="323">
        <f>'[2]12. Prostredie pre život'!$V$5</f>
        <v>0</v>
      </c>
      <c r="X144" s="304">
        <f>SUM(Y144:AA144)</f>
        <v>411000</v>
      </c>
      <c r="Y144" s="302">
        <f>'[2]12. Prostredie pre život'!$W$5</f>
        <v>361000</v>
      </c>
      <c r="Z144" s="302">
        <f>'[2]12. Prostredie pre život'!$X$5</f>
        <v>50000</v>
      </c>
      <c r="AA144" s="323">
        <f>'[2]12. Prostredie pre život'!$Y$5</f>
        <v>0</v>
      </c>
      <c r="AB144" s="304">
        <f>SUM(AC144:AE144)</f>
        <v>345500</v>
      </c>
      <c r="AC144" s="302">
        <f>'[2]12. Prostredie pre život'!$Z$5</f>
        <v>345500</v>
      </c>
      <c r="AD144" s="302">
        <f>'[2]12. Prostredie pre život'!$AA$5</f>
        <v>0</v>
      </c>
      <c r="AE144" s="303">
        <f>'[2]12. Prostredie pre život'!$AB$5</f>
        <v>0</v>
      </c>
      <c r="AF144" s="304">
        <f>SUM(AG144:AI144)</f>
        <v>365500</v>
      </c>
      <c r="AG144" s="302">
        <f>'[2]12. Prostredie pre život'!$AC$5</f>
        <v>365500</v>
      </c>
      <c r="AH144" s="302">
        <f>'[2]12. Prostredie pre život'!$AD$5</f>
        <v>0</v>
      </c>
      <c r="AI144" s="303">
        <f>'[2]12. Prostredie pre život'!$AE$5</f>
        <v>0</v>
      </c>
    </row>
    <row r="145" spans="1:35" ht="15.75" x14ac:dyDescent="0.25">
      <c r="A145" s="155"/>
      <c r="B145" s="327">
        <v>2</v>
      </c>
      <c r="C145" s="329" t="s">
        <v>325</v>
      </c>
      <c r="D145" s="304">
        <f t="shared" ref="D145:D153" si="123">SUM(E145:G145)</f>
        <v>1070</v>
      </c>
      <c r="E145" s="302">
        <f>'[1]12. Prostredie pre život'!$H$18</f>
        <v>1070</v>
      </c>
      <c r="F145" s="302">
        <f>'[1]12. Prostredie pre život'!$I$18</f>
        <v>0</v>
      </c>
      <c r="G145" s="323">
        <f>'[1]12. Prostredie pre život'!$J$18</f>
        <v>0</v>
      </c>
      <c r="H145" s="304">
        <f t="shared" ref="H145:H153" si="124">SUM(I145:K145)</f>
        <v>1000</v>
      </c>
      <c r="I145" s="302">
        <f>'[2]12. Prostredie pre život'!$K$22</f>
        <v>1000</v>
      </c>
      <c r="J145" s="302">
        <f>'[2]12. Prostredie pre život'!$L$22</f>
        <v>0</v>
      </c>
      <c r="K145" s="303">
        <f>'[2]12. Prostredie pre život'!$M$22</f>
        <v>0</v>
      </c>
      <c r="L145" s="324">
        <f t="shared" ref="L145:L153" si="125">SUM(M145:O145)</f>
        <v>1000</v>
      </c>
      <c r="M145" s="302">
        <f>'[2]12. Prostredie pre život'!$N$22</f>
        <v>1000</v>
      </c>
      <c r="N145" s="302">
        <f>'[2]12. Prostredie pre život'!$O$22</f>
        <v>0</v>
      </c>
      <c r="O145" s="303">
        <f>'[2]12. Prostredie pre život'!$P$22</f>
        <v>0</v>
      </c>
      <c r="P145" s="449">
        <f t="shared" ref="P145:P153" si="126">SUM(Q145:S145)</f>
        <v>0</v>
      </c>
      <c r="Q145" s="455">
        <f>'[2]12. Prostredie pre život'!$Q$22</f>
        <v>0</v>
      </c>
      <c r="R145" s="455">
        <f>'[2]12. Prostredie pre život'!$R$22</f>
        <v>0</v>
      </c>
      <c r="S145" s="427">
        <f>'[2]12. Prostredie pre život'!$S$22</f>
        <v>0</v>
      </c>
      <c r="T145" s="304">
        <f t="shared" ref="T145:T153" si="127">SUM(U145:W145)</f>
        <v>0</v>
      </c>
      <c r="U145" s="302">
        <f>'[2]12. Prostredie pre život'!$T$22</f>
        <v>0</v>
      </c>
      <c r="V145" s="302">
        <f>'[2]12. Prostredie pre život'!$U$22</f>
        <v>0</v>
      </c>
      <c r="W145" s="323">
        <f>'[2]12. Prostredie pre život'!$V$22</f>
        <v>0</v>
      </c>
      <c r="X145" s="304">
        <f t="shared" ref="X145:X153" si="128">SUM(Y145:AA145)</f>
        <v>1000</v>
      </c>
      <c r="Y145" s="302">
        <f>'[2]12. Prostredie pre život'!$W$22</f>
        <v>1000</v>
      </c>
      <c r="Z145" s="302">
        <f>'[2]12. Prostredie pre život'!$X$22</f>
        <v>0</v>
      </c>
      <c r="AA145" s="323">
        <f>'[2]12. Prostredie pre život'!$Y$22</f>
        <v>0</v>
      </c>
      <c r="AB145" s="304">
        <f t="shared" ref="AB145:AB153" si="129">SUM(AC145:AE145)</f>
        <v>1000</v>
      </c>
      <c r="AC145" s="302">
        <f>'[2]12. Prostredie pre život'!$Z$22</f>
        <v>1000</v>
      </c>
      <c r="AD145" s="302">
        <f>'[2]12. Prostredie pre život'!$AA$22</f>
        <v>0</v>
      </c>
      <c r="AE145" s="303">
        <f>'[2]12. Prostredie pre život'!$AB$22</f>
        <v>0</v>
      </c>
      <c r="AF145" s="304">
        <f t="shared" ref="AF145:AF153" si="130">SUM(AG145:AI145)</f>
        <v>1000</v>
      </c>
      <c r="AG145" s="302">
        <f>'[2]12. Prostredie pre život'!$AC$22</f>
        <v>1000</v>
      </c>
      <c r="AH145" s="302">
        <f>'[2]12. Prostredie pre život'!$AD$22</f>
        <v>0</v>
      </c>
      <c r="AI145" s="303">
        <f>'[2]12. Prostredie pre život'!$AE$22</f>
        <v>0</v>
      </c>
    </row>
    <row r="146" spans="1:35" ht="15.75" x14ac:dyDescent="0.25">
      <c r="A146" s="155"/>
      <c r="B146" s="327">
        <v>3</v>
      </c>
      <c r="C146" s="329" t="s">
        <v>326</v>
      </c>
      <c r="D146" s="304">
        <f t="shared" si="123"/>
        <v>7242.19</v>
      </c>
      <c r="E146" s="302">
        <f>'[1]12. Prostredie pre život'!$H$20</f>
        <v>2434.04</v>
      </c>
      <c r="F146" s="302">
        <f>'[1]12. Prostredie pre život'!$I$20</f>
        <v>4808.1499999999996</v>
      </c>
      <c r="G146" s="323">
        <f>'[1]12. Prostredie pre život'!$J$20</f>
        <v>0</v>
      </c>
      <c r="H146" s="304">
        <f t="shared" si="124"/>
        <v>1205.01</v>
      </c>
      <c r="I146" s="302">
        <f>'[2]12. Prostredie pre život'!$K$24</f>
        <v>1205.01</v>
      </c>
      <c r="J146" s="302">
        <f>'[2]12. Prostredie pre život'!$L$24</f>
        <v>0</v>
      </c>
      <c r="K146" s="303">
        <f>'[2]12. Prostredie pre život'!$M$24</f>
        <v>0</v>
      </c>
      <c r="L146" s="324">
        <f t="shared" si="125"/>
        <v>453000</v>
      </c>
      <c r="M146" s="302">
        <f>'[2]12. Prostredie pre život'!$N$24</f>
        <v>3000</v>
      </c>
      <c r="N146" s="302">
        <f>'[2]12. Prostredie pre život'!$O$24</f>
        <v>450000</v>
      </c>
      <c r="O146" s="303">
        <f>'[2]12. Prostredie pre život'!$P$24</f>
        <v>0</v>
      </c>
      <c r="P146" s="449">
        <f t="shared" si="126"/>
        <v>447548.22</v>
      </c>
      <c r="Q146" s="455">
        <f>'[2]12. Prostredie pre život'!$Q$24</f>
        <v>1067.24</v>
      </c>
      <c r="R146" s="455">
        <f>'[2]12. Prostredie pre život'!$R$24</f>
        <v>446480.98</v>
      </c>
      <c r="S146" s="427">
        <f>'[2]12. Prostredie pre život'!$S$24</f>
        <v>0</v>
      </c>
      <c r="T146" s="304">
        <f t="shared" si="127"/>
        <v>451500</v>
      </c>
      <c r="U146" s="302">
        <f>'[2]12. Prostredie pre život'!$T$24</f>
        <v>1500</v>
      </c>
      <c r="V146" s="302">
        <f>'[2]12. Prostredie pre život'!$U$24</f>
        <v>450000</v>
      </c>
      <c r="W146" s="323">
        <f>'[2]12. Prostredie pre život'!$V$24</f>
        <v>0</v>
      </c>
      <c r="X146" s="304">
        <f t="shared" si="128"/>
        <v>3000</v>
      </c>
      <c r="Y146" s="302">
        <f>'[2]12. Prostredie pre život'!$W$24</f>
        <v>3000</v>
      </c>
      <c r="Z146" s="302">
        <f>'[2]12. Prostredie pre život'!$X$24</f>
        <v>0</v>
      </c>
      <c r="AA146" s="323">
        <f>'[2]12. Prostredie pre život'!$Y$24</f>
        <v>0</v>
      </c>
      <c r="AB146" s="304">
        <f t="shared" si="129"/>
        <v>4000</v>
      </c>
      <c r="AC146" s="302">
        <f>'[2]12. Prostredie pre život'!$Z$24</f>
        <v>4000</v>
      </c>
      <c r="AD146" s="302">
        <f>'[2]12. Prostredie pre život'!$AA$24</f>
        <v>0</v>
      </c>
      <c r="AE146" s="303">
        <f>'[2]12. Prostredie pre život'!$AB$24</f>
        <v>0</v>
      </c>
      <c r="AF146" s="304">
        <f t="shared" si="130"/>
        <v>4000</v>
      </c>
      <c r="AG146" s="302">
        <f>'[2]12. Prostredie pre život'!$AC$24</f>
        <v>4000</v>
      </c>
      <c r="AH146" s="302">
        <f>'[2]12. Prostredie pre život'!$AD$24</f>
        <v>0</v>
      </c>
      <c r="AI146" s="303">
        <f>'[2]12. Prostredie pre život'!$AE$24</f>
        <v>0</v>
      </c>
    </row>
    <row r="147" spans="1:35" ht="15.75" x14ac:dyDescent="0.25">
      <c r="A147" s="155"/>
      <c r="B147" s="327">
        <v>4</v>
      </c>
      <c r="C147" s="329" t="s">
        <v>327</v>
      </c>
      <c r="D147" s="304">
        <f t="shared" si="123"/>
        <v>355.2</v>
      </c>
      <c r="E147" s="302">
        <f>'[1]12. Prostredie pre život'!$H$37</f>
        <v>355.2</v>
      </c>
      <c r="F147" s="302">
        <f>'[1]12. Prostredie pre život'!$I$37</f>
        <v>0</v>
      </c>
      <c r="G147" s="323">
        <f>'[1]12. Prostredie pre život'!$J$37</f>
        <v>0</v>
      </c>
      <c r="H147" s="304">
        <f t="shared" si="124"/>
        <v>326.39999999999998</v>
      </c>
      <c r="I147" s="302">
        <f>'[2]12. Prostredie pre život'!$K$41</f>
        <v>326.39999999999998</v>
      </c>
      <c r="J147" s="302">
        <f>'[2]12. Prostredie pre život'!$L$41</f>
        <v>0</v>
      </c>
      <c r="K147" s="303">
        <f>'[2]12. Prostredie pre život'!$M$41</f>
        <v>0</v>
      </c>
      <c r="L147" s="324">
        <f t="shared" si="125"/>
        <v>850</v>
      </c>
      <c r="M147" s="302">
        <f>'[2]12. Prostredie pre život'!$N$41</f>
        <v>850</v>
      </c>
      <c r="N147" s="302">
        <f>'[2]12. Prostredie pre život'!$O$41</f>
        <v>0</v>
      </c>
      <c r="O147" s="303">
        <f>'[2]12. Prostredie pre život'!$P$41</f>
        <v>0</v>
      </c>
      <c r="P147" s="449">
        <f t="shared" si="126"/>
        <v>496.8</v>
      </c>
      <c r="Q147" s="455">
        <f>'[2]12. Prostredie pre život'!$Q$41</f>
        <v>496.8</v>
      </c>
      <c r="R147" s="455">
        <f>'[2]12. Prostredie pre život'!$R$41</f>
        <v>0</v>
      </c>
      <c r="S147" s="427">
        <f>'[2]12. Prostredie pre život'!$S$41</f>
        <v>0</v>
      </c>
      <c r="T147" s="304">
        <f t="shared" si="127"/>
        <v>500</v>
      </c>
      <c r="U147" s="302">
        <f>'[2]12. Prostredie pre život'!$T$41</f>
        <v>500</v>
      </c>
      <c r="V147" s="302">
        <f>'[2]12. Prostredie pre život'!$U$41</f>
        <v>0</v>
      </c>
      <c r="W147" s="323">
        <f>'[2]12. Prostredie pre život'!$V$41</f>
        <v>0</v>
      </c>
      <c r="X147" s="304">
        <f t="shared" si="128"/>
        <v>1050</v>
      </c>
      <c r="Y147" s="302">
        <f>'[2]12. Prostredie pre život'!$W$41</f>
        <v>1050</v>
      </c>
      <c r="Z147" s="302">
        <f>'[2]12. Prostredie pre život'!$X$41</f>
        <v>0</v>
      </c>
      <c r="AA147" s="323">
        <f>'[2]12. Prostredie pre život'!$Y$41</f>
        <v>0</v>
      </c>
      <c r="AB147" s="304">
        <f t="shared" si="129"/>
        <v>850</v>
      </c>
      <c r="AC147" s="302">
        <f>'[2]12. Prostredie pre život'!$Z$41</f>
        <v>850</v>
      </c>
      <c r="AD147" s="302">
        <f>'[2]12. Prostredie pre život'!$AA$41</f>
        <v>0</v>
      </c>
      <c r="AE147" s="303">
        <f>'[2]12. Prostredie pre život'!$AB$41</f>
        <v>0</v>
      </c>
      <c r="AF147" s="304">
        <f t="shared" si="130"/>
        <v>850</v>
      </c>
      <c r="AG147" s="302">
        <f>'[2]12. Prostredie pre život'!$AC$41</f>
        <v>850</v>
      </c>
      <c r="AH147" s="302">
        <f>'[2]12. Prostredie pre život'!$AD$41</f>
        <v>0</v>
      </c>
      <c r="AI147" s="303">
        <f>'[2]12. Prostredie pre život'!$AE$41</f>
        <v>0</v>
      </c>
    </row>
    <row r="148" spans="1:35" ht="15.75" x14ac:dyDescent="0.25">
      <c r="A148" s="155"/>
      <c r="B148" s="340" t="s">
        <v>328</v>
      </c>
      <c r="C148" s="329" t="s">
        <v>329</v>
      </c>
      <c r="D148" s="304">
        <f t="shared" si="123"/>
        <v>3614.3199999999997</v>
      </c>
      <c r="E148" s="302">
        <f>'[1]12. Prostredie pre život'!$H$41</f>
        <v>3614.3199999999997</v>
      </c>
      <c r="F148" s="302">
        <f>'[1]12. Prostredie pre život'!$I$41</f>
        <v>0</v>
      </c>
      <c r="G148" s="323">
        <f>'[1]12. Prostredie pre život'!$J$41</f>
        <v>0</v>
      </c>
      <c r="H148" s="304">
        <f t="shared" si="124"/>
        <v>1400</v>
      </c>
      <c r="I148" s="302">
        <f>'[2]12. Prostredie pre život'!$K$45</f>
        <v>1400</v>
      </c>
      <c r="J148" s="302">
        <f>'[2]12. Prostredie pre život'!$L$45</f>
        <v>0</v>
      </c>
      <c r="K148" s="303">
        <f>'[2]12. Prostredie pre život'!$M$45</f>
        <v>0</v>
      </c>
      <c r="L148" s="324">
        <f t="shared" si="125"/>
        <v>5000</v>
      </c>
      <c r="M148" s="302">
        <f>'[2]12. Prostredie pre život'!$N$45</f>
        <v>5000</v>
      </c>
      <c r="N148" s="302">
        <f>'[2]12. Prostredie pre život'!$O$45</f>
        <v>0</v>
      </c>
      <c r="O148" s="303">
        <f>'[2]12. Prostredie pre život'!$P$45</f>
        <v>0</v>
      </c>
      <c r="P148" s="449">
        <f t="shared" si="126"/>
        <v>5000</v>
      </c>
      <c r="Q148" s="455">
        <f>'[2]12. Prostredie pre život'!$Q$45</f>
        <v>5000</v>
      </c>
      <c r="R148" s="455">
        <f>'[2]12. Prostredie pre život'!$R$45</f>
        <v>0</v>
      </c>
      <c r="S148" s="427">
        <f>'[2]12. Prostredie pre život'!$S$45</f>
        <v>0</v>
      </c>
      <c r="T148" s="304">
        <f t="shared" si="127"/>
        <v>5000</v>
      </c>
      <c r="U148" s="302">
        <f>'[2]12. Prostredie pre život'!$T$45</f>
        <v>5000</v>
      </c>
      <c r="V148" s="302">
        <f>'[2]12. Prostredie pre život'!$U$45</f>
        <v>0</v>
      </c>
      <c r="W148" s="323">
        <f>'[2]12. Prostredie pre život'!$V$45</f>
        <v>0</v>
      </c>
      <c r="X148" s="304">
        <f t="shared" si="128"/>
        <v>4000</v>
      </c>
      <c r="Y148" s="302">
        <f>'[2]12. Prostredie pre život'!$W$45</f>
        <v>4000</v>
      </c>
      <c r="Z148" s="302">
        <f>'[2]12. Prostredie pre život'!$X$45</f>
        <v>0</v>
      </c>
      <c r="AA148" s="323">
        <f>'[2]12. Prostredie pre život'!$Y$45</f>
        <v>0</v>
      </c>
      <c r="AB148" s="304">
        <f t="shared" si="129"/>
        <v>5000</v>
      </c>
      <c r="AC148" s="302">
        <f>'[2]12. Prostredie pre život'!$Z$45</f>
        <v>5000</v>
      </c>
      <c r="AD148" s="302">
        <f>'[2]12. Prostredie pre život'!$AA$45</f>
        <v>0</v>
      </c>
      <c r="AE148" s="303">
        <f>'[2]12. Prostredie pre život'!$AB$45</f>
        <v>0</v>
      </c>
      <c r="AF148" s="304">
        <f t="shared" si="130"/>
        <v>5000</v>
      </c>
      <c r="AG148" s="302">
        <f>'[2]12. Prostredie pre život'!$AC$45</f>
        <v>5000</v>
      </c>
      <c r="AH148" s="302">
        <f>'[2]12. Prostredie pre život'!$AD$45</f>
        <v>0</v>
      </c>
      <c r="AI148" s="303">
        <f>'[2]12. Prostredie pre život'!$AE$45</f>
        <v>0</v>
      </c>
    </row>
    <row r="149" spans="1:35" ht="15.75" x14ac:dyDescent="0.25">
      <c r="A149" s="158"/>
      <c r="B149" s="347" t="s">
        <v>330</v>
      </c>
      <c r="C149" s="329" t="s">
        <v>331</v>
      </c>
      <c r="D149" s="304">
        <f t="shared" si="123"/>
        <v>38386.36</v>
      </c>
      <c r="E149" s="302">
        <f>'[1]12. Prostredie pre život'!$H$44</f>
        <v>13540.400000000001</v>
      </c>
      <c r="F149" s="302">
        <f>'[1]12. Prostredie pre život'!$I$44</f>
        <v>24845.96</v>
      </c>
      <c r="G149" s="323">
        <f>'[1]12. Prostredie pre život'!$J$44</f>
        <v>0</v>
      </c>
      <c r="H149" s="304">
        <f t="shared" si="124"/>
        <v>46639.88</v>
      </c>
      <c r="I149" s="302">
        <f>'[2]12. Prostredie pre život'!$K$48</f>
        <v>18086.939999999999</v>
      </c>
      <c r="J149" s="302">
        <f>'[2]12. Prostredie pre život'!$L$48</f>
        <v>28552.94</v>
      </c>
      <c r="K149" s="303">
        <f>'[2]12. Prostredie pre život'!$M$48</f>
        <v>0</v>
      </c>
      <c r="L149" s="324">
        <f t="shared" si="125"/>
        <v>412130</v>
      </c>
      <c r="M149" s="302">
        <f>'[2]12. Prostredie pre život'!$N$48</f>
        <v>37130</v>
      </c>
      <c r="N149" s="302">
        <f>'[2]12. Prostredie pre život'!$O$48</f>
        <v>375000</v>
      </c>
      <c r="O149" s="303">
        <f>'[2]12. Prostredie pre život'!$P$48</f>
        <v>0</v>
      </c>
      <c r="P149" s="449">
        <f t="shared" si="126"/>
        <v>379709.25</v>
      </c>
      <c r="Q149" s="455">
        <f>'[2]12. Prostredie pre život'!$Q$48</f>
        <v>24067.079999999998</v>
      </c>
      <c r="R149" s="455">
        <f>'[2]12. Prostredie pre život'!$R$48</f>
        <v>355642.17</v>
      </c>
      <c r="S149" s="427">
        <f>'[2]12. Prostredie pre život'!$S$48</f>
        <v>0</v>
      </c>
      <c r="T149" s="304">
        <f t="shared" si="127"/>
        <v>390400</v>
      </c>
      <c r="U149" s="302">
        <f>'[2]12. Prostredie pre život'!$T$48</f>
        <v>26000</v>
      </c>
      <c r="V149" s="302">
        <f>'[2]12. Prostredie pre život'!$U$48</f>
        <v>364400</v>
      </c>
      <c r="W149" s="323">
        <f>'[2]12. Prostredie pre život'!$V$48</f>
        <v>0</v>
      </c>
      <c r="X149" s="304">
        <f t="shared" si="128"/>
        <v>37050</v>
      </c>
      <c r="Y149" s="302">
        <f>'[2]12. Prostredie pre život'!$W$48</f>
        <v>27050</v>
      </c>
      <c r="Z149" s="302">
        <f>'[2]12. Prostredie pre život'!$X$48</f>
        <v>10000</v>
      </c>
      <c r="AA149" s="323">
        <f>'[2]12. Prostredie pre život'!$Y$48</f>
        <v>0</v>
      </c>
      <c r="AB149" s="304">
        <f t="shared" si="129"/>
        <v>41300</v>
      </c>
      <c r="AC149" s="302">
        <f>'[2]12. Prostredie pre život'!$Z$48</f>
        <v>26300</v>
      </c>
      <c r="AD149" s="302">
        <f>'[2]12. Prostredie pre život'!$AA$48</f>
        <v>15000</v>
      </c>
      <c r="AE149" s="303">
        <f>'[2]12. Prostredie pre život'!$AB$48</f>
        <v>0</v>
      </c>
      <c r="AF149" s="304">
        <f t="shared" si="130"/>
        <v>41300</v>
      </c>
      <c r="AG149" s="302">
        <f>'[2]12. Prostredie pre život'!$AC$48</f>
        <v>26300</v>
      </c>
      <c r="AH149" s="302">
        <f>'[2]12. Prostredie pre život'!$AD$48</f>
        <v>15000</v>
      </c>
      <c r="AI149" s="303">
        <f>'[2]12. Prostredie pre život'!$AE$48</f>
        <v>0</v>
      </c>
    </row>
    <row r="150" spans="1:35" ht="15.75" x14ac:dyDescent="0.25">
      <c r="A150" s="158"/>
      <c r="B150" s="347" t="s">
        <v>332</v>
      </c>
      <c r="C150" s="329" t="s">
        <v>333</v>
      </c>
      <c r="D150" s="304">
        <f t="shared" si="123"/>
        <v>486.61</v>
      </c>
      <c r="E150" s="302">
        <f>'[1]12. Prostredie pre život'!$H$58</f>
        <v>486.61</v>
      </c>
      <c r="F150" s="302">
        <f>'[1]12. Prostredie pre život'!$I$58</f>
        <v>0</v>
      </c>
      <c r="G150" s="323">
        <f>'[1]12. Prostredie pre život'!$J$58</f>
        <v>0</v>
      </c>
      <c r="H150" s="304">
        <f t="shared" si="124"/>
        <v>677.28</v>
      </c>
      <c r="I150" s="302">
        <f>'[2]12. Prostredie pre život'!$K$67</f>
        <v>677.28</v>
      </c>
      <c r="J150" s="302">
        <f>'[2]12. Prostredie pre život'!$L$67</f>
        <v>0</v>
      </c>
      <c r="K150" s="303">
        <f>'[2]12. Prostredie pre život'!$M$67</f>
        <v>0</v>
      </c>
      <c r="L150" s="324">
        <f t="shared" si="125"/>
        <v>700</v>
      </c>
      <c r="M150" s="302">
        <f>'[2]12. Prostredie pre život'!$N$67</f>
        <v>700</v>
      </c>
      <c r="N150" s="302">
        <f>'[2]12. Prostredie pre život'!$O$67</f>
        <v>0</v>
      </c>
      <c r="O150" s="303">
        <f>'[2]12. Prostredie pre život'!$P$67</f>
        <v>0</v>
      </c>
      <c r="P150" s="449">
        <f t="shared" si="126"/>
        <v>419.93</v>
      </c>
      <c r="Q150" s="455">
        <f>'[2]12. Prostredie pre život'!$Q$67</f>
        <v>419.93</v>
      </c>
      <c r="R150" s="455">
        <f>'[2]12. Prostredie pre život'!$R$67</f>
        <v>0</v>
      </c>
      <c r="S150" s="427">
        <f>'[2]12. Prostredie pre život'!$S$67</f>
        <v>0</v>
      </c>
      <c r="T150" s="304">
        <f t="shared" si="127"/>
        <v>700</v>
      </c>
      <c r="U150" s="302">
        <f>'[2]12. Prostredie pre život'!$T$67</f>
        <v>700</v>
      </c>
      <c r="V150" s="302">
        <f>'[2]12. Prostredie pre život'!$U$67</f>
        <v>0</v>
      </c>
      <c r="W150" s="323">
        <f>'[2]12. Prostredie pre život'!$V$67</f>
        <v>0</v>
      </c>
      <c r="X150" s="304">
        <f t="shared" si="128"/>
        <v>700</v>
      </c>
      <c r="Y150" s="302">
        <f>'[2]12. Prostredie pre život'!$W$67</f>
        <v>700</v>
      </c>
      <c r="Z150" s="302">
        <f>'[2]12. Prostredie pre život'!$X$67</f>
        <v>0</v>
      </c>
      <c r="AA150" s="323">
        <f>'[2]12. Prostredie pre život'!$Y$67</f>
        <v>0</v>
      </c>
      <c r="AB150" s="304">
        <f t="shared" si="129"/>
        <v>700</v>
      </c>
      <c r="AC150" s="302">
        <f>'[2]12. Prostredie pre život'!$Z$67</f>
        <v>700</v>
      </c>
      <c r="AD150" s="302">
        <f>'[2]12. Prostredie pre život'!$AA$67</f>
        <v>0</v>
      </c>
      <c r="AE150" s="303">
        <f>'[2]12. Prostredie pre život'!$AB$67</f>
        <v>0</v>
      </c>
      <c r="AF150" s="304">
        <f t="shared" si="130"/>
        <v>700</v>
      </c>
      <c r="AG150" s="302">
        <f>'[2]12. Prostredie pre život'!$AC$67</f>
        <v>700</v>
      </c>
      <c r="AH150" s="302">
        <f>'[2]12. Prostredie pre život'!$AD$67</f>
        <v>0</v>
      </c>
      <c r="AI150" s="303">
        <f>'[2]12. Prostredie pre život'!$AE$67</f>
        <v>0</v>
      </c>
    </row>
    <row r="151" spans="1:35" ht="15.75" x14ac:dyDescent="0.25">
      <c r="A151" s="158"/>
      <c r="B151" s="347" t="s">
        <v>334</v>
      </c>
      <c r="C151" s="329" t="s">
        <v>335</v>
      </c>
      <c r="D151" s="304">
        <f t="shared" si="123"/>
        <v>27003.919999999998</v>
      </c>
      <c r="E151" s="302">
        <f>'[1]12. Prostredie pre život'!$H$60</f>
        <v>27003.919999999998</v>
      </c>
      <c r="F151" s="302">
        <f>'[1]12. Prostredie pre život'!$I$60</f>
        <v>0</v>
      </c>
      <c r="G151" s="323">
        <f>'[1]12. Prostredie pre život'!$J$60</f>
        <v>0</v>
      </c>
      <c r="H151" s="304">
        <f t="shared" si="124"/>
        <v>24797.949999999997</v>
      </c>
      <c r="I151" s="302">
        <f>'[2]12. Prostredie pre život'!$K$69</f>
        <v>24797.949999999997</v>
      </c>
      <c r="J151" s="302">
        <f>'[2]12. Prostredie pre život'!$L$69</f>
        <v>0</v>
      </c>
      <c r="K151" s="303">
        <f>'[2]12. Prostredie pre život'!$M$69</f>
        <v>0</v>
      </c>
      <c r="L151" s="324">
        <f t="shared" si="125"/>
        <v>26000</v>
      </c>
      <c r="M151" s="302">
        <f>'[2]12. Prostredie pre život'!$N$69</f>
        <v>26000</v>
      </c>
      <c r="N151" s="302">
        <f>'[2]12. Prostredie pre život'!$O$69</f>
        <v>0</v>
      </c>
      <c r="O151" s="303">
        <f>'[2]12. Prostredie pre život'!$P$69</f>
        <v>0</v>
      </c>
      <c r="P151" s="449">
        <f t="shared" si="126"/>
        <v>16995.77</v>
      </c>
      <c r="Q151" s="455">
        <f>'[2]12. Prostredie pre život'!$Q$69</f>
        <v>16995.77</v>
      </c>
      <c r="R151" s="455">
        <f>'[2]12. Prostredie pre život'!$R$69</f>
        <v>0</v>
      </c>
      <c r="S151" s="427">
        <f>'[2]12. Prostredie pre život'!$S$69</f>
        <v>0</v>
      </c>
      <c r="T151" s="304">
        <f t="shared" si="127"/>
        <v>24600</v>
      </c>
      <c r="U151" s="302">
        <f>'[2]12. Prostredie pre život'!$T$69</f>
        <v>24600</v>
      </c>
      <c r="V151" s="302">
        <f>'[2]12. Prostredie pre život'!$U$69</f>
        <v>0</v>
      </c>
      <c r="W151" s="323">
        <f>'[2]12. Prostredie pre život'!$V$69</f>
        <v>0</v>
      </c>
      <c r="X151" s="304">
        <f t="shared" si="128"/>
        <v>27000</v>
      </c>
      <c r="Y151" s="302">
        <f>'[2]12. Prostredie pre život'!$W$69</f>
        <v>27000</v>
      </c>
      <c r="Z151" s="302">
        <f>'[2]12. Prostredie pre život'!$X$69</f>
        <v>0</v>
      </c>
      <c r="AA151" s="323">
        <f>'[2]12. Prostredie pre život'!$Y$69</f>
        <v>0</v>
      </c>
      <c r="AB151" s="304">
        <f t="shared" si="129"/>
        <v>26500</v>
      </c>
      <c r="AC151" s="302">
        <f>'[2]12. Prostredie pre život'!$Z$69</f>
        <v>26500</v>
      </c>
      <c r="AD151" s="302">
        <f>'[2]12. Prostredie pre život'!$AA$69</f>
        <v>0</v>
      </c>
      <c r="AE151" s="303">
        <f>'[2]12. Prostredie pre život'!$AB$69</f>
        <v>0</v>
      </c>
      <c r="AF151" s="304">
        <f t="shared" si="130"/>
        <v>26500</v>
      </c>
      <c r="AG151" s="302">
        <f>'[2]12. Prostredie pre život'!$AC$69</f>
        <v>26500</v>
      </c>
      <c r="AH151" s="302">
        <f>'[2]12. Prostredie pre život'!$AD$69</f>
        <v>0</v>
      </c>
      <c r="AI151" s="303">
        <f>'[2]12. Prostredie pre život'!$AE$69</f>
        <v>0</v>
      </c>
    </row>
    <row r="152" spans="1:35" ht="15.75" x14ac:dyDescent="0.25">
      <c r="A152" s="158"/>
      <c r="B152" s="348" t="s">
        <v>336</v>
      </c>
      <c r="C152" s="346" t="s">
        <v>337</v>
      </c>
      <c r="D152" s="304">
        <f t="shared" si="123"/>
        <v>56814.17</v>
      </c>
      <c r="E152" s="302">
        <f>'[1]12. Prostredie pre život'!$H$64</f>
        <v>32276.370000000003</v>
      </c>
      <c r="F152" s="302">
        <f>'[1]12. Prostredie pre život'!$I$64</f>
        <v>24537.8</v>
      </c>
      <c r="G152" s="323">
        <f>'[1]12. Prostredie pre život'!$J$64</f>
        <v>0</v>
      </c>
      <c r="H152" s="304">
        <f t="shared" si="124"/>
        <v>88338.33</v>
      </c>
      <c r="I152" s="302">
        <f>'[2]12. Prostredie pre život'!$K$73</f>
        <v>30820.100000000002</v>
      </c>
      <c r="J152" s="302">
        <f>'[2]12. Prostredie pre život'!$L$73</f>
        <v>57518.229999999996</v>
      </c>
      <c r="K152" s="303">
        <f>'[2]12. Prostredie pre život'!$M$73</f>
        <v>0</v>
      </c>
      <c r="L152" s="324">
        <f t="shared" si="125"/>
        <v>49870</v>
      </c>
      <c r="M152" s="302">
        <f>'[2]12. Prostredie pre život'!$N$73</f>
        <v>28370</v>
      </c>
      <c r="N152" s="302">
        <f>'[2]12. Prostredie pre život'!$O$73</f>
        <v>21500</v>
      </c>
      <c r="O152" s="303">
        <f>'[2]12. Prostredie pre život'!$P$73</f>
        <v>0</v>
      </c>
      <c r="P152" s="449">
        <f t="shared" si="126"/>
        <v>36522.850000000006</v>
      </c>
      <c r="Q152" s="457">
        <f>'[2]12. Prostredie pre život'!$Q$73</f>
        <v>15175.400000000001</v>
      </c>
      <c r="R152" s="457">
        <f>'[2]12. Prostredie pre život'!$R$73</f>
        <v>21347.45</v>
      </c>
      <c r="S152" s="439">
        <f>'[2]12. Prostredie pre život'!$S$73</f>
        <v>0</v>
      </c>
      <c r="T152" s="304">
        <f t="shared" si="127"/>
        <v>49500</v>
      </c>
      <c r="U152" s="302">
        <f>'[2]12. Prostredie pre život'!$T$73</f>
        <v>28000</v>
      </c>
      <c r="V152" s="302">
        <f>'[2]12. Prostredie pre život'!$U$73</f>
        <v>21500</v>
      </c>
      <c r="W152" s="323">
        <f>'[2]12. Prostredie pre život'!$V$73</f>
        <v>0</v>
      </c>
      <c r="X152" s="304">
        <f t="shared" si="128"/>
        <v>135080</v>
      </c>
      <c r="Y152" s="302">
        <f>'[2]12. Prostredie pre život'!$W$73</f>
        <v>35080</v>
      </c>
      <c r="Z152" s="302">
        <f>'[2]12. Prostredie pre život'!$X$73</f>
        <v>100000</v>
      </c>
      <c r="AA152" s="323">
        <f>'[2]12. Prostredie pre život'!$Y$73</f>
        <v>0</v>
      </c>
      <c r="AB152" s="304">
        <f t="shared" si="129"/>
        <v>132470</v>
      </c>
      <c r="AC152" s="302">
        <f>'[2]12. Prostredie pre život'!$Z$73</f>
        <v>32470</v>
      </c>
      <c r="AD152" s="302">
        <f>'[2]12. Prostredie pre život'!$AA$73</f>
        <v>100000</v>
      </c>
      <c r="AE152" s="303">
        <f>'[2]12. Prostredie pre život'!$AB$73</f>
        <v>0</v>
      </c>
      <c r="AF152" s="304">
        <f t="shared" si="130"/>
        <v>132470</v>
      </c>
      <c r="AG152" s="302">
        <f>'[2]12. Prostredie pre život'!$AC$73</f>
        <v>32470</v>
      </c>
      <c r="AH152" s="302">
        <f>'[2]12. Prostredie pre život'!$AD$73</f>
        <v>100000</v>
      </c>
      <c r="AI152" s="303">
        <f>'[2]12. Prostredie pre život'!$AE$73</f>
        <v>0</v>
      </c>
    </row>
    <row r="153" spans="1:35" ht="16.5" thickBot="1" x14ac:dyDescent="0.3">
      <c r="A153" s="158"/>
      <c r="B153" s="349" t="s">
        <v>338</v>
      </c>
      <c r="C153" s="331" t="s">
        <v>415</v>
      </c>
      <c r="D153" s="321">
        <f t="shared" si="123"/>
        <v>5719.2</v>
      </c>
      <c r="E153" s="322">
        <f>'[1]12. Prostredie pre život'!$H$86</f>
        <v>0</v>
      </c>
      <c r="F153" s="322">
        <f>'[1]12. Prostredie pre život'!$I$86</f>
        <v>5719.2</v>
      </c>
      <c r="G153" s="462">
        <f>'[1]12. Prostredie pre život'!$J$86</f>
        <v>0</v>
      </c>
      <c r="H153" s="321">
        <f t="shared" si="124"/>
        <v>5000</v>
      </c>
      <c r="I153" s="322">
        <f>'[2]12. Prostredie pre život'!$K$98</f>
        <v>0</v>
      </c>
      <c r="J153" s="322">
        <f>'[2]12. Prostredie pre život'!$L$98</f>
        <v>5000</v>
      </c>
      <c r="K153" s="361">
        <f>'[2]12. Prostredie pre život'!$M$98</f>
        <v>0</v>
      </c>
      <c r="L153" s="429">
        <f t="shared" si="125"/>
        <v>6000</v>
      </c>
      <c r="M153" s="316">
        <f>'[2]12. Prostredie pre život'!$N$98</f>
        <v>0</v>
      </c>
      <c r="N153" s="316">
        <f>'[2]12. Prostredie pre život'!$O$98</f>
        <v>6000</v>
      </c>
      <c r="O153" s="317">
        <f>'[2]12. Prostredie pre život'!$P$98</f>
        <v>0</v>
      </c>
      <c r="P153" s="450">
        <f t="shared" si="126"/>
        <v>2500</v>
      </c>
      <c r="Q153" s="456">
        <f>'[2]12. Prostredie pre život'!$Q$98</f>
        <v>0</v>
      </c>
      <c r="R153" s="456">
        <f>'[2]12. Prostredie pre život'!$R$98</f>
        <v>2500</v>
      </c>
      <c r="S153" s="438">
        <f>'[2]12. Prostredie pre život'!$S$98</f>
        <v>0</v>
      </c>
      <c r="T153" s="321">
        <f t="shared" si="127"/>
        <v>6000</v>
      </c>
      <c r="U153" s="322">
        <f>'[2]12. Prostredie pre život'!$T$98</f>
        <v>0</v>
      </c>
      <c r="V153" s="322">
        <f>'[2]12. Prostredie pre život'!$U$98</f>
        <v>6000</v>
      </c>
      <c r="W153" s="462">
        <f>'[2]12. Prostredie pre život'!$V$98</f>
        <v>0</v>
      </c>
      <c r="X153" s="321">
        <f t="shared" si="128"/>
        <v>6000</v>
      </c>
      <c r="Y153" s="322">
        <f>'[2]12. Prostredie pre život'!$W$98</f>
        <v>0</v>
      </c>
      <c r="Z153" s="322">
        <f>'[2]12. Prostredie pre život'!$X$98</f>
        <v>6000</v>
      </c>
      <c r="AA153" s="462">
        <f>'[2]12. Prostredie pre život'!$Y$98</f>
        <v>0</v>
      </c>
      <c r="AB153" s="321">
        <f t="shared" si="129"/>
        <v>5000</v>
      </c>
      <c r="AC153" s="322">
        <f>'[2]12. Prostredie pre život'!$Z$98</f>
        <v>0</v>
      </c>
      <c r="AD153" s="322">
        <f>'[2]12. Prostredie pre život'!$AA$98</f>
        <v>5000</v>
      </c>
      <c r="AE153" s="361">
        <f>'[2]12. Prostredie pre život'!$AB$98</f>
        <v>0</v>
      </c>
      <c r="AF153" s="321">
        <f t="shared" si="130"/>
        <v>5000</v>
      </c>
      <c r="AG153" s="322">
        <f>'[2]12. Prostredie pre život'!$AC$98</f>
        <v>0</v>
      </c>
      <c r="AH153" s="322">
        <f>'[2]12. Prostredie pre život'!$AD$98</f>
        <v>5000</v>
      </c>
      <c r="AI153" s="361">
        <f>'[2]12. Prostredie pre život'!$AE$98</f>
        <v>0</v>
      </c>
    </row>
    <row r="154" spans="1:35" s="157" customFormat="1" ht="15.75" x14ac:dyDescent="0.25">
      <c r="A154" s="159"/>
      <c r="B154" s="350" t="s">
        <v>340</v>
      </c>
      <c r="C154" s="351" t="s">
        <v>341</v>
      </c>
      <c r="D154" s="318">
        <f t="shared" ref="D154:AI154" si="131">D155+D159+D164+D169+D173+D174+D175+D177+D178</f>
        <v>1193340.27</v>
      </c>
      <c r="E154" s="319">
        <f t="shared" si="131"/>
        <v>1192005.6300000001</v>
      </c>
      <c r="F154" s="319">
        <f t="shared" si="131"/>
        <v>1334.64</v>
      </c>
      <c r="G154" s="415">
        <f t="shared" si="131"/>
        <v>0</v>
      </c>
      <c r="H154" s="318">
        <f t="shared" si="131"/>
        <v>1629025.4400000002</v>
      </c>
      <c r="I154" s="319">
        <f t="shared" si="131"/>
        <v>1599771.4400000002</v>
      </c>
      <c r="J154" s="319">
        <f t="shared" si="131"/>
        <v>29254</v>
      </c>
      <c r="K154" s="320">
        <f t="shared" si="131"/>
        <v>0</v>
      </c>
      <c r="L154" s="428">
        <f t="shared" si="131"/>
        <v>1859113</v>
      </c>
      <c r="M154" s="428">
        <f t="shared" si="131"/>
        <v>1854113</v>
      </c>
      <c r="N154" s="428">
        <f t="shared" si="131"/>
        <v>5000</v>
      </c>
      <c r="O154" s="441">
        <f t="shared" si="131"/>
        <v>0</v>
      </c>
      <c r="P154" s="318">
        <f t="shared" si="131"/>
        <v>1228117.1000000001</v>
      </c>
      <c r="Q154" s="319">
        <f t="shared" si="131"/>
        <v>1228117.1000000001</v>
      </c>
      <c r="R154" s="319">
        <f t="shared" si="131"/>
        <v>0</v>
      </c>
      <c r="S154" s="320">
        <f t="shared" si="131"/>
        <v>0</v>
      </c>
      <c r="T154" s="318">
        <f t="shared" si="131"/>
        <v>1799115</v>
      </c>
      <c r="U154" s="319">
        <f t="shared" si="131"/>
        <v>1794115</v>
      </c>
      <c r="V154" s="319">
        <f t="shared" si="131"/>
        <v>5000</v>
      </c>
      <c r="W154" s="320">
        <f t="shared" si="131"/>
        <v>0</v>
      </c>
      <c r="X154" s="318">
        <f t="shared" si="131"/>
        <v>1929095</v>
      </c>
      <c r="Y154" s="319">
        <f t="shared" si="131"/>
        <v>1924095</v>
      </c>
      <c r="Z154" s="319">
        <f t="shared" si="131"/>
        <v>5000</v>
      </c>
      <c r="AA154" s="415">
        <f t="shared" si="131"/>
        <v>0</v>
      </c>
      <c r="AB154" s="318">
        <f t="shared" si="131"/>
        <v>1944215</v>
      </c>
      <c r="AC154" s="319">
        <f t="shared" si="131"/>
        <v>1939215</v>
      </c>
      <c r="AD154" s="319">
        <f t="shared" si="131"/>
        <v>5000</v>
      </c>
      <c r="AE154" s="320">
        <f t="shared" si="131"/>
        <v>0</v>
      </c>
      <c r="AF154" s="318">
        <f t="shared" si="131"/>
        <v>1949215</v>
      </c>
      <c r="AG154" s="319">
        <f t="shared" si="131"/>
        <v>1944215</v>
      </c>
      <c r="AH154" s="319">
        <f t="shared" si="131"/>
        <v>5000</v>
      </c>
      <c r="AI154" s="320">
        <f t="shared" si="131"/>
        <v>0</v>
      </c>
    </row>
    <row r="155" spans="1:35" ht="15.75" x14ac:dyDescent="0.25">
      <c r="A155" s="158"/>
      <c r="B155" s="340" t="s">
        <v>342</v>
      </c>
      <c r="C155" s="329" t="s">
        <v>343</v>
      </c>
      <c r="D155" s="304">
        <f t="shared" ref="D155:AI155" si="132">SUM(D156:D158)</f>
        <v>15010.32</v>
      </c>
      <c r="E155" s="302">
        <f t="shared" si="132"/>
        <v>15010.32</v>
      </c>
      <c r="F155" s="302">
        <f t="shared" si="132"/>
        <v>0</v>
      </c>
      <c r="G155" s="323">
        <f t="shared" si="132"/>
        <v>0</v>
      </c>
      <c r="H155" s="304">
        <f t="shared" si="132"/>
        <v>22224.560000000001</v>
      </c>
      <c r="I155" s="302">
        <f t="shared" si="132"/>
        <v>22224.560000000001</v>
      </c>
      <c r="J155" s="302">
        <f t="shared" si="132"/>
        <v>0</v>
      </c>
      <c r="K155" s="303">
        <f t="shared" si="132"/>
        <v>0</v>
      </c>
      <c r="L155" s="324">
        <f t="shared" si="132"/>
        <v>25690</v>
      </c>
      <c r="M155" s="324">
        <f t="shared" si="132"/>
        <v>25690</v>
      </c>
      <c r="N155" s="324">
        <f t="shared" si="132"/>
        <v>0</v>
      </c>
      <c r="O155" s="442">
        <f t="shared" si="132"/>
        <v>0</v>
      </c>
      <c r="P155" s="304">
        <f t="shared" si="132"/>
        <v>13811.28</v>
      </c>
      <c r="Q155" s="302">
        <f t="shared" si="132"/>
        <v>13811.28</v>
      </c>
      <c r="R155" s="302">
        <f t="shared" si="132"/>
        <v>0</v>
      </c>
      <c r="S155" s="303">
        <f t="shared" si="132"/>
        <v>0</v>
      </c>
      <c r="T155" s="304">
        <f t="shared" si="132"/>
        <v>26280</v>
      </c>
      <c r="U155" s="302">
        <f t="shared" si="132"/>
        <v>26280</v>
      </c>
      <c r="V155" s="302">
        <f t="shared" si="132"/>
        <v>0</v>
      </c>
      <c r="W155" s="303">
        <f t="shared" si="132"/>
        <v>0</v>
      </c>
      <c r="X155" s="304">
        <f t="shared" si="132"/>
        <v>29200</v>
      </c>
      <c r="Y155" s="302">
        <f t="shared" si="132"/>
        <v>29200</v>
      </c>
      <c r="Z155" s="302">
        <f t="shared" si="132"/>
        <v>0</v>
      </c>
      <c r="AA155" s="323">
        <f t="shared" si="132"/>
        <v>0</v>
      </c>
      <c r="AB155" s="304">
        <f t="shared" si="132"/>
        <v>31400</v>
      </c>
      <c r="AC155" s="302">
        <f t="shared" si="132"/>
        <v>31400</v>
      </c>
      <c r="AD155" s="302">
        <f t="shared" si="132"/>
        <v>0</v>
      </c>
      <c r="AE155" s="303">
        <f t="shared" si="132"/>
        <v>0</v>
      </c>
      <c r="AF155" s="304">
        <f t="shared" si="132"/>
        <v>31400</v>
      </c>
      <c r="AG155" s="302">
        <f t="shared" si="132"/>
        <v>31400</v>
      </c>
      <c r="AH155" s="302">
        <f t="shared" si="132"/>
        <v>0</v>
      </c>
      <c r="AI155" s="303">
        <f t="shared" si="132"/>
        <v>0</v>
      </c>
    </row>
    <row r="156" spans="1:35" ht="15.75" x14ac:dyDescent="0.25">
      <c r="A156" s="158"/>
      <c r="B156" s="327">
        <v>1</v>
      </c>
      <c r="C156" s="329" t="s">
        <v>344</v>
      </c>
      <c r="D156" s="304">
        <f>SUM(E156:G156)</f>
        <v>12870</v>
      </c>
      <c r="E156" s="302">
        <f>'[1]13. Sociálna starostlivosť'!$H$5</f>
        <v>12870</v>
      </c>
      <c r="F156" s="302">
        <f>'[1]13. Sociálna starostlivosť'!$I$5</f>
        <v>0</v>
      </c>
      <c r="G156" s="323">
        <f>'[1]13. Sociálna starostlivosť'!$J$5</f>
        <v>0</v>
      </c>
      <c r="H156" s="304">
        <f>SUM(I156:K156)</f>
        <v>20850</v>
      </c>
      <c r="I156" s="302">
        <f>'[2]13. Sociálna starostlivosť'!$K$5</f>
        <v>20850</v>
      </c>
      <c r="J156" s="302">
        <f>'[2]13. Sociálna starostlivosť'!$L$5</f>
        <v>0</v>
      </c>
      <c r="K156" s="303">
        <f>'[2]13. Sociálna starostlivosť'!$M$5</f>
        <v>0</v>
      </c>
      <c r="L156" s="324">
        <f>SUM(M156:O156)</f>
        <v>21690</v>
      </c>
      <c r="M156" s="324">
        <f>'[2]13. Sociálna starostlivosť'!$N$5</f>
        <v>21690</v>
      </c>
      <c r="N156" s="324">
        <f>'[2]13. Sociálna starostlivosť'!$O$5</f>
        <v>0</v>
      </c>
      <c r="O156" s="442">
        <f>'[2]13. Sociálna starostlivosť'!$P$5</f>
        <v>0</v>
      </c>
      <c r="P156" s="304">
        <f>SUM(Q156:S156)</f>
        <v>12864</v>
      </c>
      <c r="Q156" s="324">
        <f>'[2]13. Sociálna starostlivosť'!$Q$5</f>
        <v>12864</v>
      </c>
      <c r="R156" s="324">
        <f>'[2]13. Sociálna starostlivosť'!$R$5</f>
        <v>0</v>
      </c>
      <c r="S156" s="442">
        <f>'[2]13. Sociálna starostlivosť'!$S$5</f>
        <v>0</v>
      </c>
      <c r="T156" s="304">
        <f>SUM(U156:W156)</f>
        <v>24280</v>
      </c>
      <c r="U156" s="302">
        <f>'[2]13. Sociálna starostlivosť'!$T$5</f>
        <v>24280</v>
      </c>
      <c r="V156" s="302">
        <f>'[2]13. Sociálna starostlivosť'!$U$5</f>
        <v>0</v>
      </c>
      <c r="W156" s="303">
        <f>'[2]13. Sociálna starostlivosť'!$V$5</f>
        <v>0</v>
      </c>
      <c r="X156" s="304">
        <f>SUM(Y156:AA156)</f>
        <v>24800</v>
      </c>
      <c r="Y156" s="302">
        <f>'[2]13. Sociálna starostlivosť'!$W$5</f>
        <v>24800</v>
      </c>
      <c r="Z156" s="302">
        <f>'[2]13. Sociálna starostlivosť'!$X$5</f>
        <v>0</v>
      </c>
      <c r="AA156" s="323">
        <f>'[2]13. Sociálna starostlivosť'!$Y$5</f>
        <v>0</v>
      </c>
      <c r="AB156" s="304">
        <f>SUM(AC156:AE156)</f>
        <v>26400</v>
      </c>
      <c r="AC156" s="302">
        <f>'[2]13. Sociálna starostlivosť'!$Z$5</f>
        <v>26400</v>
      </c>
      <c r="AD156" s="302">
        <f>'[2]13. Sociálna starostlivosť'!$AA$5</f>
        <v>0</v>
      </c>
      <c r="AE156" s="303">
        <f>'[2]13. Sociálna starostlivosť'!$AB$5</f>
        <v>0</v>
      </c>
      <c r="AF156" s="304">
        <f>SUM(AG156:AI156)</f>
        <v>26400</v>
      </c>
      <c r="AG156" s="302">
        <f>'[2]13. Sociálna starostlivosť'!$AC$5</f>
        <v>26400</v>
      </c>
      <c r="AH156" s="302">
        <f>'[2]13. Sociálna starostlivosť'!$AD$5</f>
        <v>0</v>
      </c>
      <c r="AI156" s="303">
        <f>'[2]13. Sociálna starostlivosť'!$AE$5</f>
        <v>0</v>
      </c>
    </row>
    <row r="157" spans="1:35" ht="15.75" x14ac:dyDescent="0.25">
      <c r="A157" s="158"/>
      <c r="B157" s="327">
        <v>2</v>
      </c>
      <c r="C157" s="329" t="s">
        <v>345</v>
      </c>
      <c r="D157" s="304">
        <f>SUM(E157:G157)</f>
        <v>0</v>
      </c>
      <c r="E157" s="302">
        <v>0</v>
      </c>
      <c r="F157" s="302">
        <v>0</v>
      </c>
      <c r="G157" s="302">
        <v>0</v>
      </c>
      <c r="H157" s="304">
        <f>SUM(I157:K157)</f>
        <v>0</v>
      </c>
      <c r="I157" s="302">
        <f>'[2]13. Sociálna starostlivosť'!$K$7</f>
        <v>0</v>
      </c>
      <c r="J157" s="302">
        <f>'[2]13. Sociálna starostlivosť'!$L$7</f>
        <v>0</v>
      </c>
      <c r="K157" s="303">
        <f>'[2]13. Sociálna starostlivosť'!$M$7</f>
        <v>0</v>
      </c>
      <c r="L157" s="324">
        <f>SUM(M157:O157)</f>
        <v>0</v>
      </c>
      <c r="M157" s="324">
        <f>'[2]13. Sociálna starostlivosť'!$N$7</f>
        <v>0</v>
      </c>
      <c r="N157" s="324">
        <f>'[2]13. Sociálna starostlivosť'!$O$7</f>
        <v>0</v>
      </c>
      <c r="O157" s="442">
        <f>'[2]13. Sociálna starostlivosť'!$P$7</f>
        <v>0</v>
      </c>
      <c r="P157" s="304">
        <f>SUM(Q157:S157)</f>
        <v>0</v>
      </c>
      <c r="Q157" s="324">
        <f>'[2]13. Sociálna starostlivosť'!$Q$7</f>
        <v>0</v>
      </c>
      <c r="R157" s="324">
        <f>'[2]13. Sociálna starostlivosť'!$R$7</f>
        <v>0</v>
      </c>
      <c r="S157" s="442">
        <f>'[2]13. Sociálna starostlivosť'!$S$7</f>
        <v>0</v>
      </c>
      <c r="T157" s="304">
        <f>SUM(U157:W157)</f>
        <v>0</v>
      </c>
      <c r="U157" s="302">
        <f>'[2]13. Sociálna starostlivosť'!$T$7</f>
        <v>0</v>
      </c>
      <c r="V157" s="302">
        <f>'[2]13. Sociálna starostlivosť'!$U$7</f>
        <v>0</v>
      </c>
      <c r="W157" s="303">
        <f>'[2]13. Sociálna starostlivosť'!$V$7</f>
        <v>0</v>
      </c>
      <c r="X157" s="304">
        <f>SUM(Y157:AA157)</f>
        <v>0</v>
      </c>
      <c r="Y157" s="302">
        <f>'[2]13. Sociálna starostlivosť'!$W$7</f>
        <v>0</v>
      </c>
      <c r="Z157" s="302">
        <f>'[2]13. Sociálna starostlivosť'!$X$7</f>
        <v>0</v>
      </c>
      <c r="AA157" s="323">
        <f>'[2]13. Sociálna starostlivosť'!$Y$7</f>
        <v>0</v>
      </c>
      <c r="AB157" s="304">
        <f>SUM(AC157:AE157)</f>
        <v>0</v>
      </c>
      <c r="AC157" s="302">
        <f>'[2]13. Sociálna starostlivosť'!$Z$7</f>
        <v>0</v>
      </c>
      <c r="AD157" s="302">
        <f>'[2]13. Sociálna starostlivosť'!$AA$7</f>
        <v>0</v>
      </c>
      <c r="AE157" s="303">
        <f>'[2]13. Sociálna starostlivosť'!$AB$7</f>
        <v>0</v>
      </c>
      <c r="AF157" s="304">
        <f>SUM(AG157:AI157)</f>
        <v>0</v>
      </c>
      <c r="AG157" s="302">
        <f>'[2]13. Sociálna starostlivosť'!$AC$7</f>
        <v>0</v>
      </c>
      <c r="AH157" s="302">
        <f>'[2]13. Sociálna starostlivosť'!$AD$7</f>
        <v>0</v>
      </c>
      <c r="AI157" s="303">
        <f>'[2]13. Sociálna starostlivosť'!$AE$7</f>
        <v>0</v>
      </c>
    </row>
    <row r="158" spans="1:35" ht="15.75" x14ac:dyDescent="0.25">
      <c r="A158" s="158"/>
      <c r="B158" s="327">
        <v>3</v>
      </c>
      <c r="C158" s="329" t="s">
        <v>346</v>
      </c>
      <c r="D158" s="304">
        <f>SUM(E158:G158)</f>
        <v>2140.3200000000002</v>
      </c>
      <c r="E158" s="302">
        <f>'[1]13. Sociálna starostlivosť'!$H$8</f>
        <v>2140.3200000000002</v>
      </c>
      <c r="F158" s="302">
        <f>'[1]13. Sociálna starostlivosť'!$I$8</f>
        <v>0</v>
      </c>
      <c r="G158" s="323">
        <f>'[1]13. Sociálna starostlivosť'!$J$8</f>
        <v>0</v>
      </c>
      <c r="H158" s="304">
        <f>SUM(I158:K158)</f>
        <v>1374.56</v>
      </c>
      <c r="I158" s="302">
        <f>'[2]13. Sociálna starostlivosť'!$K$8</f>
        <v>1374.56</v>
      </c>
      <c r="J158" s="302">
        <f>'[2]13. Sociálna starostlivosť'!$L$8</f>
        <v>0</v>
      </c>
      <c r="K158" s="303">
        <f>'[2]13. Sociálna starostlivosť'!$M$8</f>
        <v>0</v>
      </c>
      <c r="L158" s="324">
        <f>SUM(M158:O158)</f>
        <v>4000</v>
      </c>
      <c r="M158" s="324">
        <f>'[2]13. Sociálna starostlivosť'!$N$8</f>
        <v>4000</v>
      </c>
      <c r="N158" s="324">
        <f>'[2]13. Sociálna starostlivosť'!$O$8</f>
        <v>0</v>
      </c>
      <c r="O158" s="442">
        <f>'[2]13. Sociálna starostlivosť'!$P$8</f>
        <v>0</v>
      </c>
      <c r="P158" s="304">
        <f>SUM(Q158:S158)</f>
        <v>947.28</v>
      </c>
      <c r="Q158" s="324">
        <f>'[2]13. Sociálna starostlivosť'!$Q$8</f>
        <v>947.28</v>
      </c>
      <c r="R158" s="324">
        <f>'[2]13. Sociálna starostlivosť'!$R$8</f>
        <v>0</v>
      </c>
      <c r="S158" s="442">
        <f>'[2]13. Sociálna starostlivosť'!$S$8</f>
        <v>0</v>
      </c>
      <c r="T158" s="304">
        <f>SUM(U158:W158)</f>
        <v>2000</v>
      </c>
      <c r="U158" s="302">
        <f>'[2]13. Sociálna starostlivosť'!$T$8</f>
        <v>2000</v>
      </c>
      <c r="V158" s="302">
        <f>'[2]13. Sociálna starostlivosť'!$U$8</f>
        <v>0</v>
      </c>
      <c r="W158" s="303">
        <f>'[2]13. Sociálna starostlivosť'!$V$8</f>
        <v>0</v>
      </c>
      <c r="X158" s="304">
        <f>SUM(Y158:AA158)</f>
        <v>4400</v>
      </c>
      <c r="Y158" s="302">
        <f>'[2]13. Sociálna starostlivosť'!$W$8</f>
        <v>4400</v>
      </c>
      <c r="Z158" s="302">
        <f>'[2]13. Sociálna starostlivosť'!$X$8</f>
        <v>0</v>
      </c>
      <c r="AA158" s="323">
        <f>'[2]13. Sociálna starostlivosť'!$Y$8</f>
        <v>0</v>
      </c>
      <c r="AB158" s="304">
        <f>SUM(AC158:AE158)</f>
        <v>5000</v>
      </c>
      <c r="AC158" s="302">
        <f>'[2]13. Sociálna starostlivosť'!$Z$8</f>
        <v>5000</v>
      </c>
      <c r="AD158" s="302">
        <f>'[2]13. Sociálna starostlivosť'!$AA$8</f>
        <v>0</v>
      </c>
      <c r="AE158" s="303">
        <f>'[2]13. Sociálna starostlivosť'!$AB$8</f>
        <v>0</v>
      </c>
      <c r="AF158" s="304">
        <f>SUM(AG158:AI158)</f>
        <v>5000</v>
      </c>
      <c r="AG158" s="302">
        <f>'[2]13. Sociálna starostlivosť'!$AC$8</f>
        <v>5000</v>
      </c>
      <c r="AH158" s="302">
        <f>'[2]13. Sociálna starostlivosť'!$AD$8</f>
        <v>0</v>
      </c>
      <c r="AI158" s="303">
        <f>'[2]13. Sociálna starostlivosť'!$AE$8</f>
        <v>0</v>
      </c>
    </row>
    <row r="159" spans="1:35" ht="15.75" x14ac:dyDescent="0.25">
      <c r="A159" s="159"/>
      <c r="B159" s="340" t="s">
        <v>347</v>
      </c>
      <c r="C159" s="329" t="s">
        <v>348</v>
      </c>
      <c r="D159" s="304">
        <f t="shared" ref="D159:AI159" si="133">SUM(D160:D163)</f>
        <v>161850</v>
      </c>
      <c r="E159" s="302">
        <f t="shared" si="133"/>
        <v>161850</v>
      </c>
      <c r="F159" s="302">
        <f t="shared" si="133"/>
        <v>0</v>
      </c>
      <c r="G159" s="323">
        <f t="shared" si="133"/>
        <v>0</v>
      </c>
      <c r="H159" s="304">
        <f t="shared" si="133"/>
        <v>313742.58999999997</v>
      </c>
      <c r="I159" s="302">
        <f t="shared" si="133"/>
        <v>313742.58999999997</v>
      </c>
      <c r="J159" s="302">
        <f t="shared" si="133"/>
        <v>0</v>
      </c>
      <c r="K159" s="303">
        <f t="shared" si="133"/>
        <v>0</v>
      </c>
      <c r="L159" s="324">
        <f t="shared" si="133"/>
        <v>233955</v>
      </c>
      <c r="M159" s="324">
        <f t="shared" si="133"/>
        <v>233955</v>
      </c>
      <c r="N159" s="324">
        <f t="shared" si="133"/>
        <v>0</v>
      </c>
      <c r="O159" s="442">
        <f t="shared" si="133"/>
        <v>0</v>
      </c>
      <c r="P159" s="304">
        <f t="shared" si="133"/>
        <v>168834.3</v>
      </c>
      <c r="Q159" s="302">
        <f t="shared" si="133"/>
        <v>168834.3</v>
      </c>
      <c r="R159" s="302">
        <f t="shared" si="133"/>
        <v>0</v>
      </c>
      <c r="S159" s="303">
        <f t="shared" si="133"/>
        <v>0</v>
      </c>
      <c r="T159" s="304">
        <f t="shared" si="133"/>
        <v>235495</v>
      </c>
      <c r="U159" s="302">
        <f t="shared" si="133"/>
        <v>235495</v>
      </c>
      <c r="V159" s="302">
        <f t="shared" si="133"/>
        <v>0</v>
      </c>
      <c r="W159" s="303">
        <f t="shared" si="133"/>
        <v>0</v>
      </c>
      <c r="X159" s="304">
        <f t="shared" si="133"/>
        <v>263950</v>
      </c>
      <c r="Y159" s="302">
        <f t="shared" si="133"/>
        <v>263950</v>
      </c>
      <c r="Z159" s="302">
        <f t="shared" si="133"/>
        <v>0</v>
      </c>
      <c r="AA159" s="323">
        <f t="shared" si="133"/>
        <v>0</v>
      </c>
      <c r="AB159" s="304">
        <f t="shared" si="133"/>
        <v>268920</v>
      </c>
      <c r="AC159" s="302">
        <f t="shared" si="133"/>
        <v>268920</v>
      </c>
      <c r="AD159" s="302">
        <f t="shared" si="133"/>
        <v>0</v>
      </c>
      <c r="AE159" s="303">
        <f t="shared" si="133"/>
        <v>0</v>
      </c>
      <c r="AF159" s="304">
        <f t="shared" si="133"/>
        <v>268920</v>
      </c>
      <c r="AG159" s="302">
        <f t="shared" si="133"/>
        <v>268920</v>
      </c>
      <c r="AH159" s="302">
        <f t="shared" si="133"/>
        <v>0</v>
      </c>
      <c r="AI159" s="303">
        <f t="shared" si="133"/>
        <v>0</v>
      </c>
    </row>
    <row r="160" spans="1:35" ht="15.75" x14ac:dyDescent="0.25">
      <c r="A160" s="159"/>
      <c r="B160" s="327">
        <v>1</v>
      </c>
      <c r="C160" s="329" t="s">
        <v>349</v>
      </c>
      <c r="D160" s="304">
        <f>SUM(E160:G160)</f>
        <v>61350</v>
      </c>
      <c r="E160" s="302">
        <f>'[1]13. Sociálna starostlivosť'!$H$14</f>
        <v>61350</v>
      </c>
      <c r="F160" s="302">
        <f>'[1]13. Sociálna starostlivosť'!$I$14</f>
        <v>0</v>
      </c>
      <c r="G160" s="323">
        <f>'[1]13. Sociálna starostlivosť'!$J$14</f>
        <v>0</v>
      </c>
      <c r="H160" s="304">
        <f>SUM(I160:K160)</f>
        <v>218630</v>
      </c>
      <c r="I160" s="302">
        <f>'[2]13. Sociálna starostlivosť'!$K$16</f>
        <v>218630</v>
      </c>
      <c r="J160" s="302">
        <f>'[2]13. Sociálna starostlivosť'!$L$16</f>
        <v>0</v>
      </c>
      <c r="K160" s="303">
        <f>'[2]13. Sociálna starostlivosť'!$M$16</f>
        <v>0</v>
      </c>
      <c r="L160" s="324">
        <f>SUM(M160:O160)</f>
        <v>126180</v>
      </c>
      <c r="M160" s="324">
        <f>'[2]13. Sociálna starostlivosť'!$N$16</f>
        <v>126180</v>
      </c>
      <c r="N160" s="324">
        <f>'[2]13. Sociálna starostlivosť'!$O$16</f>
        <v>0</v>
      </c>
      <c r="O160" s="442">
        <f>'[2]13. Sociálna starostlivosť'!$P$16</f>
        <v>0</v>
      </c>
      <c r="P160" s="304">
        <f>SUM(Q160:S160)</f>
        <v>98974</v>
      </c>
      <c r="Q160" s="324">
        <f>'[2]13. Sociálna starostlivosť'!$Q$16</f>
        <v>98974</v>
      </c>
      <c r="R160" s="324">
        <f>'[2]13. Sociálna starostlivosť'!$R$16</f>
        <v>0</v>
      </c>
      <c r="S160" s="442">
        <f>'[2]13. Sociálna starostlivosť'!$S$16</f>
        <v>0</v>
      </c>
      <c r="T160" s="304">
        <f>SUM(U160:W160)</f>
        <v>121680</v>
      </c>
      <c r="U160" s="302">
        <f>'[2]13. Sociálna starostlivosť'!$T$16</f>
        <v>121680</v>
      </c>
      <c r="V160" s="302">
        <f>'[2]13. Sociálna starostlivosť'!$U$16</f>
        <v>0</v>
      </c>
      <c r="W160" s="303">
        <f>'[2]13. Sociálna starostlivosť'!$V$16</f>
        <v>0</v>
      </c>
      <c r="X160" s="304">
        <f>SUM(Y160:AA160)</f>
        <v>153660</v>
      </c>
      <c r="Y160" s="302">
        <f>'[2]13. Sociálna starostlivosť'!$W$16</f>
        <v>153660</v>
      </c>
      <c r="Z160" s="302">
        <f>'[2]13. Sociálna starostlivosť'!$X$16</f>
        <v>0</v>
      </c>
      <c r="AA160" s="323">
        <f>'[2]13. Sociálna starostlivosť'!$Y$16</f>
        <v>0</v>
      </c>
      <c r="AB160" s="304">
        <f>SUM(AC160:AE160)</f>
        <v>161800</v>
      </c>
      <c r="AC160" s="302">
        <f>'[2]13. Sociálna starostlivosť'!$Z$16</f>
        <v>161800</v>
      </c>
      <c r="AD160" s="302">
        <f>'[2]13. Sociálna starostlivosť'!$AA$16</f>
        <v>0</v>
      </c>
      <c r="AE160" s="303">
        <f>'[2]13. Sociálna starostlivosť'!$AB$16</f>
        <v>0</v>
      </c>
      <c r="AF160" s="304">
        <f>SUM(AG160:AI160)</f>
        <v>161800</v>
      </c>
      <c r="AG160" s="302">
        <f>'[2]13. Sociálna starostlivosť'!$AC$16</f>
        <v>161800</v>
      </c>
      <c r="AH160" s="302">
        <f>'[2]13. Sociálna starostlivosť'!$AD$16</f>
        <v>0</v>
      </c>
      <c r="AI160" s="303">
        <f>'[2]13. Sociálna starostlivosť'!$AE$16</f>
        <v>0</v>
      </c>
    </row>
    <row r="161" spans="1:35" ht="15.75" x14ac:dyDescent="0.25">
      <c r="A161" s="159"/>
      <c r="B161" s="327">
        <v>2</v>
      </c>
      <c r="C161" s="329" t="s">
        <v>350</v>
      </c>
      <c r="D161" s="304">
        <f>SUM(E161:G161)</f>
        <v>57070</v>
      </c>
      <c r="E161" s="302">
        <f>'[1]13. Sociálna starostlivosť'!$H$17</f>
        <v>57070</v>
      </c>
      <c r="F161" s="302">
        <f>'[1]13. Sociálna starostlivosť'!$I$17</f>
        <v>0</v>
      </c>
      <c r="G161" s="323">
        <f>'[1]13. Sociálna starostlivosť'!$J$17</f>
        <v>0</v>
      </c>
      <c r="H161" s="304">
        <f>SUM(I161:K161)</f>
        <v>57710</v>
      </c>
      <c r="I161" s="302">
        <f>'[2]13. Sociálna starostlivosť'!$K$19</f>
        <v>57710</v>
      </c>
      <c r="J161" s="302">
        <f>'[2]13. Sociálna starostlivosť'!$L$19</f>
        <v>0</v>
      </c>
      <c r="K161" s="303">
        <f>'[2]13. Sociálna starostlivosť'!$M$19</f>
        <v>0</v>
      </c>
      <c r="L161" s="324">
        <f>SUM(M161:O161)</f>
        <v>59780</v>
      </c>
      <c r="M161" s="324">
        <f>'[2]13. Sociálna starostlivosť'!$N$19</f>
        <v>59780</v>
      </c>
      <c r="N161" s="324">
        <f>'[2]13. Sociálna starostlivosť'!$O$19</f>
        <v>0</v>
      </c>
      <c r="O161" s="442">
        <f>'[2]13. Sociálna starostlivosť'!$P$19</f>
        <v>0</v>
      </c>
      <c r="P161" s="304">
        <f>SUM(Q161:S161)</f>
        <v>37274</v>
      </c>
      <c r="Q161" s="324">
        <f>'[2]13. Sociálna starostlivosť'!$Q$19</f>
        <v>37274</v>
      </c>
      <c r="R161" s="324">
        <f>'[2]13. Sociálna starostlivosť'!$R$19</f>
        <v>0</v>
      </c>
      <c r="S161" s="442">
        <f>'[2]13. Sociálna starostlivosť'!$S$19</f>
        <v>0</v>
      </c>
      <c r="T161" s="304">
        <f>SUM(U161:W161)</f>
        <v>61110</v>
      </c>
      <c r="U161" s="302">
        <f>'[2]13. Sociálna starostlivosť'!$T$19</f>
        <v>61110</v>
      </c>
      <c r="V161" s="302">
        <f>'[2]13. Sociálna starostlivosť'!$U$19</f>
        <v>0</v>
      </c>
      <c r="W161" s="303">
        <f>'[2]13. Sociálna starostlivosť'!$V$19</f>
        <v>0</v>
      </c>
      <c r="X161" s="304">
        <f>SUM(Y161:AA161)</f>
        <v>57030</v>
      </c>
      <c r="Y161" s="302">
        <f>'[2]13. Sociálna starostlivosť'!$W$19</f>
        <v>57030</v>
      </c>
      <c r="Z161" s="302">
        <f>'[2]13. Sociálna starostlivosť'!$X$19</f>
        <v>0</v>
      </c>
      <c r="AA161" s="323">
        <f>'[2]13. Sociálna starostlivosť'!$Y$19</f>
        <v>0</v>
      </c>
      <c r="AB161" s="304">
        <f>SUM(AC161:AE161)</f>
        <v>54700</v>
      </c>
      <c r="AC161" s="302">
        <f>'[2]13. Sociálna starostlivosť'!$Z$19</f>
        <v>54700</v>
      </c>
      <c r="AD161" s="302">
        <f>'[2]13. Sociálna starostlivosť'!$AA$19</f>
        <v>0</v>
      </c>
      <c r="AE161" s="303">
        <f>'[2]13. Sociálna starostlivosť'!$AB$19</f>
        <v>0</v>
      </c>
      <c r="AF161" s="304">
        <f>SUM(AG161:AI161)</f>
        <v>54700</v>
      </c>
      <c r="AG161" s="302">
        <f>'[2]13. Sociálna starostlivosť'!$AC$19</f>
        <v>54700</v>
      </c>
      <c r="AH161" s="302">
        <f>'[2]13. Sociálna starostlivosť'!$AD$19</f>
        <v>0</v>
      </c>
      <c r="AI161" s="303">
        <f>'[2]13. Sociálna starostlivosť'!$AE$19</f>
        <v>0</v>
      </c>
    </row>
    <row r="162" spans="1:35" ht="15.75" x14ac:dyDescent="0.25">
      <c r="A162" s="159"/>
      <c r="B162" s="327">
        <v>3</v>
      </c>
      <c r="C162" s="329" t="s">
        <v>351</v>
      </c>
      <c r="D162" s="304">
        <f>SUM(E162:G162)</f>
        <v>0</v>
      </c>
      <c r="E162" s="302">
        <f>'[1]13. Sociálna starostlivosť'!$H$19</f>
        <v>0</v>
      </c>
      <c r="F162" s="302">
        <f>'[1]13. Sociálna starostlivosť'!$I$19</f>
        <v>0</v>
      </c>
      <c r="G162" s="323">
        <f>'[1]13. Sociálna starostlivosť'!$J$19</f>
        <v>0</v>
      </c>
      <c r="H162" s="304">
        <f>SUM(I162:K162)</f>
        <v>0</v>
      </c>
      <c r="I162" s="302">
        <f>'[2]13. Sociálna starostlivosť'!$K$21</f>
        <v>0</v>
      </c>
      <c r="J162" s="302">
        <f>'[2]13. Sociálna starostlivosť'!$L$21</f>
        <v>0</v>
      </c>
      <c r="K162" s="303">
        <f>'[2]13. Sociálna starostlivosť'!$M$21</f>
        <v>0</v>
      </c>
      <c r="L162" s="324">
        <f>SUM(M162:O162)</f>
        <v>0</v>
      </c>
      <c r="M162" s="324">
        <f>'[2]13. Sociálna starostlivosť'!$N$21</f>
        <v>0</v>
      </c>
      <c r="N162" s="324">
        <f>'[2]13. Sociálna starostlivosť'!$O$21</f>
        <v>0</v>
      </c>
      <c r="O162" s="442">
        <f>'[2]13. Sociálna starostlivosť'!$P$21</f>
        <v>0</v>
      </c>
      <c r="P162" s="304">
        <f>SUM(Q162:S162)</f>
        <v>0</v>
      </c>
      <c r="Q162" s="324">
        <f>'[2]13. Sociálna starostlivosť'!$Q$21</f>
        <v>0</v>
      </c>
      <c r="R162" s="324">
        <f>'[2]13. Sociálna starostlivosť'!$R$21</f>
        <v>0</v>
      </c>
      <c r="S162" s="442">
        <f>'[2]13. Sociálna starostlivosť'!$S$21</f>
        <v>0</v>
      </c>
      <c r="T162" s="304">
        <f>SUM(U162:W162)</f>
        <v>0</v>
      </c>
      <c r="U162" s="302">
        <f>'[2]13. Sociálna starostlivosť'!$T$21</f>
        <v>0</v>
      </c>
      <c r="V162" s="302">
        <f>'[2]13. Sociálna starostlivosť'!$U$21</f>
        <v>0</v>
      </c>
      <c r="W162" s="303">
        <f>'[2]13. Sociálna starostlivosť'!$V$21</f>
        <v>0</v>
      </c>
      <c r="X162" s="304">
        <f>SUM(Y162:AA162)</f>
        <v>0</v>
      </c>
      <c r="Y162" s="302">
        <f>'[2]13. Sociálna starostlivosť'!$W$21</f>
        <v>0</v>
      </c>
      <c r="Z162" s="302">
        <f>'[2]13. Sociálna starostlivosť'!$X$21</f>
        <v>0</v>
      </c>
      <c r="AA162" s="323">
        <f>'[2]13. Sociálna starostlivosť'!$Y$21</f>
        <v>0</v>
      </c>
      <c r="AB162" s="304">
        <f>SUM(AC162:AE162)</f>
        <v>0</v>
      </c>
      <c r="AC162" s="302">
        <f>'[2]13. Sociálna starostlivosť'!$Z$21</f>
        <v>0</v>
      </c>
      <c r="AD162" s="302">
        <f>'[2]13. Sociálna starostlivosť'!$AA$21</f>
        <v>0</v>
      </c>
      <c r="AE162" s="303">
        <f>'[2]13. Sociálna starostlivosť'!$AB$21</f>
        <v>0</v>
      </c>
      <c r="AF162" s="304">
        <f>SUM(AG162:AI162)</f>
        <v>0</v>
      </c>
      <c r="AG162" s="302">
        <f>'[2]13. Sociálna starostlivosť'!$AC$21</f>
        <v>0</v>
      </c>
      <c r="AH162" s="302">
        <f>'[2]13. Sociálna starostlivosť'!$AD$21</f>
        <v>0</v>
      </c>
      <c r="AI162" s="303">
        <f>'[2]13. Sociálna starostlivosť'!$AE$21</f>
        <v>0</v>
      </c>
    </row>
    <row r="163" spans="1:35" ht="15.75" x14ac:dyDescent="0.25">
      <c r="A163" s="159"/>
      <c r="B163" s="327">
        <v>4</v>
      </c>
      <c r="C163" s="329" t="s">
        <v>352</v>
      </c>
      <c r="D163" s="304">
        <f>SUM(E163:G163)</f>
        <v>43430</v>
      </c>
      <c r="E163" s="302">
        <f>'[1]13. Sociálna starostlivosť'!$H$21</f>
        <v>43430</v>
      </c>
      <c r="F163" s="302">
        <f>'[1]13. Sociálna starostlivosť'!$I$21</f>
        <v>0</v>
      </c>
      <c r="G163" s="323">
        <f>'[1]13. Sociálna starostlivosť'!$J$21</f>
        <v>0</v>
      </c>
      <c r="H163" s="304">
        <f>SUM(I163:K163)</f>
        <v>37402.589999999997</v>
      </c>
      <c r="I163" s="302">
        <f>'[2]13. Sociálna starostlivosť'!$K$23</f>
        <v>37402.589999999997</v>
      </c>
      <c r="J163" s="302">
        <f>'[2]13. Sociálna starostlivosť'!$L$23</f>
        <v>0</v>
      </c>
      <c r="K163" s="303">
        <f>'[2]13. Sociálna starostlivosť'!$M$23</f>
        <v>0</v>
      </c>
      <c r="L163" s="324">
        <f>SUM(M163:O163)</f>
        <v>47995</v>
      </c>
      <c r="M163" s="324">
        <f>'[2]13. Sociálna starostlivosť'!$N$23</f>
        <v>47995</v>
      </c>
      <c r="N163" s="324">
        <f>'[2]13. Sociálna starostlivosť'!$O$23</f>
        <v>0</v>
      </c>
      <c r="O163" s="442">
        <f>'[2]13. Sociálna starostlivosť'!$P$23</f>
        <v>0</v>
      </c>
      <c r="P163" s="304">
        <f>SUM(Q163:S163)</f>
        <v>32586.3</v>
      </c>
      <c r="Q163" s="324">
        <f>'[2]13. Sociálna starostlivosť'!$Q$23</f>
        <v>32586.3</v>
      </c>
      <c r="R163" s="324">
        <f>'[2]13. Sociálna starostlivosť'!$R$23</f>
        <v>0</v>
      </c>
      <c r="S163" s="442">
        <f>'[2]13. Sociálna starostlivosť'!$S$23</f>
        <v>0</v>
      </c>
      <c r="T163" s="304">
        <f>SUM(U163:W163)</f>
        <v>52705</v>
      </c>
      <c r="U163" s="302">
        <f>'[2]13. Sociálna starostlivosť'!$T$23</f>
        <v>52705</v>
      </c>
      <c r="V163" s="302">
        <f>'[2]13. Sociálna starostlivosť'!$U$23</f>
        <v>0</v>
      </c>
      <c r="W163" s="303">
        <f>'[2]13. Sociálna starostlivosť'!$V$23</f>
        <v>0</v>
      </c>
      <c r="X163" s="304">
        <f>SUM(Y163:AA163)</f>
        <v>53260</v>
      </c>
      <c r="Y163" s="302">
        <f>'[2]13. Sociálna starostlivosť'!$W$23</f>
        <v>53260</v>
      </c>
      <c r="Z163" s="302">
        <f>'[2]13. Sociálna starostlivosť'!$X$23</f>
        <v>0</v>
      </c>
      <c r="AA163" s="323">
        <f>'[2]13. Sociálna starostlivosť'!$Y$23</f>
        <v>0</v>
      </c>
      <c r="AB163" s="304">
        <f>SUM(AC163:AE163)</f>
        <v>52420</v>
      </c>
      <c r="AC163" s="302">
        <f>'[2]13. Sociálna starostlivosť'!$Z$23</f>
        <v>52420</v>
      </c>
      <c r="AD163" s="302">
        <f>'[2]13. Sociálna starostlivosť'!$AA$23</f>
        <v>0</v>
      </c>
      <c r="AE163" s="303">
        <f>'[2]13. Sociálna starostlivosť'!$AB$23</f>
        <v>0</v>
      </c>
      <c r="AF163" s="304">
        <f>SUM(AG163:AI163)</f>
        <v>52420</v>
      </c>
      <c r="AG163" s="302">
        <f>'[2]13. Sociálna starostlivosť'!$AC$23</f>
        <v>52420</v>
      </c>
      <c r="AH163" s="302">
        <f>'[2]13. Sociálna starostlivosť'!$AD$23</f>
        <v>0</v>
      </c>
      <c r="AI163" s="303">
        <f>'[2]13. Sociálna starostlivosť'!$AE$23</f>
        <v>0</v>
      </c>
    </row>
    <row r="164" spans="1:35" ht="15.75" x14ac:dyDescent="0.25">
      <c r="A164" s="154"/>
      <c r="B164" s="340" t="s">
        <v>353</v>
      </c>
      <c r="C164" s="329" t="s">
        <v>354</v>
      </c>
      <c r="D164" s="304">
        <f t="shared" ref="D164:AI164" si="134">SUM(D165:D168)</f>
        <v>819092.1</v>
      </c>
      <c r="E164" s="302">
        <f t="shared" si="134"/>
        <v>817757.46</v>
      </c>
      <c r="F164" s="302">
        <f t="shared" si="134"/>
        <v>1334.64</v>
      </c>
      <c r="G164" s="323">
        <f t="shared" si="134"/>
        <v>0</v>
      </c>
      <c r="H164" s="304">
        <f t="shared" si="134"/>
        <v>1065042.4300000002</v>
      </c>
      <c r="I164" s="302">
        <f t="shared" si="134"/>
        <v>1035788.43</v>
      </c>
      <c r="J164" s="302">
        <f t="shared" si="134"/>
        <v>29254</v>
      </c>
      <c r="K164" s="303">
        <f t="shared" si="134"/>
        <v>0</v>
      </c>
      <c r="L164" s="324">
        <f t="shared" si="134"/>
        <v>1311514</v>
      </c>
      <c r="M164" s="324">
        <f t="shared" si="134"/>
        <v>1306514</v>
      </c>
      <c r="N164" s="324">
        <f t="shared" si="134"/>
        <v>5000</v>
      </c>
      <c r="O164" s="442">
        <f t="shared" si="134"/>
        <v>0</v>
      </c>
      <c r="P164" s="304">
        <f t="shared" si="134"/>
        <v>872386.96</v>
      </c>
      <c r="Q164" s="302">
        <f t="shared" si="134"/>
        <v>872386.96</v>
      </c>
      <c r="R164" s="302">
        <f t="shared" si="134"/>
        <v>0</v>
      </c>
      <c r="S164" s="303">
        <f t="shared" si="134"/>
        <v>0</v>
      </c>
      <c r="T164" s="304">
        <f t="shared" si="134"/>
        <v>1299060</v>
      </c>
      <c r="U164" s="302">
        <f t="shared" si="134"/>
        <v>1294060</v>
      </c>
      <c r="V164" s="302">
        <f t="shared" si="134"/>
        <v>5000</v>
      </c>
      <c r="W164" s="303">
        <f t="shared" si="134"/>
        <v>0</v>
      </c>
      <c r="X164" s="304">
        <f t="shared" si="134"/>
        <v>1342180</v>
      </c>
      <c r="Y164" s="302">
        <f t="shared" si="134"/>
        <v>1337180</v>
      </c>
      <c r="Z164" s="302">
        <f t="shared" si="134"/>
        <v>5000</v>
      </c>
      <c r="AA164" s="323">
        <f t="shared" si="134"/>
        <v>0</v>
      </c>
      <c r="AB164" s="304">
        <f t="shared" si="134"/>
        <v>1363520</v>
      </c>
      <c r="AC164" s="302">
        <f t="shared" si="134"/>
        <v>1358520</v>
      </c>
      <c r="AD164" s="302">
        <f t="shared" si="134"/>
        <v>5000</v>
      </c>
      <c r="AE164" s="303">
        <f t="shared" si="134"/>
        <v>0</v>
      </c>
      <c r="AF164" s="304">
        <f t="shared" si="134"/>
        <v>1368520</v>
      </c>
      <c r="AG164" s="302">
        <f t="shared" si="134"/>
        <v>1363520</v>
      </c>
      <c r="AH164" s="302">
        <f t="shared" si="134"/>
        <v>5000</v>
      </c>
      <c r="AI164" s="303">
        <f t="shared" si="134"/>
        <v>0</v>
      </c>
    </row>
    <row r="165" spans="1:35" ht="15.75" x14ac:dyDescent="0.25">
      <c r="A165" s="155"/>
      <c r="B165" s="327">
        <v>1</v>
      </c>
      <c r="C165" s="329" t="s">
        <v>355</v>
      </c>
      <c r="D165" s="304">
        <f>SUM(E165:G165)</f>
        <v>32300</v>
      </c>
      <c r="E165" s="302">
        <f>'[1]13. Sociálna starostlivosť'!$H$25</f>
        <v>32300</v>
      </c>
      <c r="F165" s="302">
        <f>'[1]13. Sociálna starostlivosť'!$I$25</f>
        <v>0</v>
      </c>
      <c r="G165" s="323">
        <f>'[1]13. Sociálna starostlivosť'!$J$25</f>
        <v>0</v>
      </c>
      <c r="H165" s="304">
        <f>SUM(I165:K165)</f>
        <v>36200</v>
      </c>
      <c r="I165" s="302">
        <f>'[2]13. Sociálna starostlivosť'!$K$27</f>
        <v>36200</v>
      </c>
      <c r="J165" s="302">
        <f>'[2]13. Sociálna starostlivosť'!$L$27</f>
        <v>0</v>
      </c>
      <c r="K165" s="303">
        <f>'[2]13. Sociálna starostlivosť'!$M$27</f>
        <v>0</v>
      </c>
      <c r="L165" s="324">
        <f>SUM(M165:O165)</f>
        <v>42740</v>
      </c>
      <c r="M165" s="324">
        <f>'[2]13. Sociálna starostlivosť'!$N$27</f>
        <v>42740</v>
      </c>
      <c r="N165" s="324">
        <f>'[2]13. Sociálna starostlivosť'!$O$27</f>
        <v>0</v>
      </c>
      <c r="O165" s="442">
        <f>'[2]13. Sociálna starostlivosť'!$P$27</f>
        <v>0</v>
      </c>
      <c r="P165" s="304">
        <f>SUM(Q165:S165)</f>
        <v>29746</v>
      </c>
      <c r="Q165" s="324">
        <f>'[2]13. Sociálna starostlivosť'!$Q$27</f>
        <v>29746</v>
      </c>
      <c r="R165" s="324">
        <f>'[2]13. Sociálna starostlivosť'!$R$27</f>
        <v>0</v>
      </c>
      <c r="S165" s="442">
        <f>'[2]13. Sociálna starostlivosť'!$S$27</f>
        <v>0</v>
      </c>
      <c r="T165" s="304">
        <f>SUM(U165:W165)</f>
        <v>38720</v>
      </c>
      <c r="U165" s="302">
        <f>'[2]13. Sociálna starostlivosť'!$T$27</f>
        <v>38720</v>
      </c>
      <c r="V165" s="302">
        <f>'[2]13. Sociálna starostlivosť'!$U$27</f>
        <v>0</v>
      </c>
      <c r="W165" s="303">
        <f>'[2]13. Sociálna starostlivosť'!$V$27</f>
        <v>0</v>
      </c>
      <c r="X165" s="304">
        <f>SUM(Y165:AA165)</f>
        <v>42660</v>
      </c>
      <c r="Y165" s="302">
        <f>'[2]13. Sociálna starostlivosť'!$W$27</f>
        <v>42660</v>
      </c>
      <c r="Z165" s="302">
        <f>'[2]13. Sociálna starostlivosť'!$X$27</f>
        <v>0</v>
      </c>
      <c r="AA165" s="323">
        <f>'[2]13. Sociálna starostlivosť'!$Y$27</f>
        <v>0</v>
      </c>
      <c r="AB165" s="304">
        <f>SUM(AC165:AE165)</f>
        <v>39900</v>
      </c>
      <c r="AC165" s="302">
        <f>'[2]13. Sociálna starostlivosť'!$Z$27</f>
        <v>39900</v>
      </c>
      <c r="AD165" s="302">
        <f>'[2]13. Sociálna starostlivosť'!$AA$27</f>
        <v>0</v>
      </c>
      <c r="AE165" s="303">
        <f>'[2]13. Sociálna starostlivosť'!$AB$27</f>
        <v>0</v>
      </c>
      <c r="AF165" s="304">
        <f>SUM(AG165:AI165)</f>
        <v>39900</v>
      </c>
      <c r="AG165" s="302">
        <f>'[2]13. Sociálna starostlivosť'!$AC$27</f>
        <v>39900</v>
      </c>
      <c r="AH165" s="302">
        <f>'[2]13. Sociálna starostlivosť'!$AD$27</f>
        <v>0</v>
      </c>
      <c r="AI165" s="303">
        <f>'[2]13. Sociálna starostlivosť'!$AE$27</f>
        <v>0</v>
      </c>
    </row>
    <row r="166" spans="1:35" ht="15.75" x14ac:dyDescent="0.25">
      <c r="A166" s="155"/>
      <c r="B166" s="327">
        <v>2</v>
      </c>
      <c r="C166" s="329" t="s">
        <v>356</v>
      </c>
      <c r="D166" s="304">
        <f>SUM(E166:G166)</f>
        <v>23460</v>
      </c>
      <c r="E166" s="302">
        <f>'[1]13. Sociálna starostlivosť'!$H$27</f>
        <v>23460</v>
      </c>
      <c r="F166" s="302">
        <f>'[1]13. Sociálna starostlivosť'!$I$27</f>
        <v>0</v>
      </c>
      <c r="G166" s="323">
        <f>'[1]13. Sociálna starostlivosť'!$J$27</f>
        <v>0</v>
      </c>
      <c r="H166" s="304">
        <f>SUM(I166:K166)</f>
        <v>0</v>
      </c>
      <c r="I166" s="302">
        <f>'[2]13. Sociálna starostlivosť'!$K$30</f>
        <v>0</v>
      </c>
      <c r="J166" s="302">
        <f>'[2]13. Sociálna starostlivosť'!$L$30</f>
        <v>0</v>
      </c>
      <c r="K166" s="303">
        <f>'[2]13. Sociálna starostlivosť'!$M$30</f>
        <v>0</v>
      </c>
      <c r="L166" s="324">
        <f>SUM(M166:O166)</f>
        <v>0</v>
      </c>
      <c r="M166" s="324">
        <f>'[2]13. Sociálna starostlivosť'!$N$30</f>
        <v>0</v>
      </c>
      <c r="N166" s="324">
        <f>'[2]13. Sociálna starostlivosť'!$O$30</f>
        <v>0</v>
      </c>
      <c r="O166" s="442">
        <f>'[2]13. Sociálna starostlivosť'!$P$30</f>
        <v>0</v>
      </c>
      <c r="P166" s="304">
        <f>SUM(Q166:S166)</f>
        <v>0</v>
      </c>
      <c r="Q166" s="324">
        <f>'[2]13. Sociálna starostlivosť'!$Q$30</f>
        <v>0</v>
      </c>
      <c r="R166" s="324">
        <f>'[2]13. Sociálna starostlivosť'!$R$30</f>
        <v>0</v>
      </c>
      <c r="S166" s="442">
        <f>'[2]13. Sociálna starostlivosť'!$S$30</f>
        <v>0</v>
      </c>
      <c r="T166" s="304">
        <f>SUM(U166:W166)</f>
        <v>0</v>
      </c>
      <c r="U166" s="302">
        <f>'[2]13. Sociálna starostlivosť'!$T$30</f>
        <v>0</v>
      </c>
      <c r="V166" s="302">
        <f>'[2]13. Sociálna starostlivosť'!$U$30</f>
        <v>0</v>
      </c>
      <c r="W166" s="303">
        <f>'[2]13. Sociálna starostlivosť'!$V$30</f>
        <v>0</v>
      </c>
      <c r="X166" s="304">
        <f>SUM(Y166:AA166)</f>
        <v>0</v>
      </c>
      <c r="Y166" s="302">
        <f>'[2]13. Sociálna starostlivosť'!$W$30</f>
        <v>0</v>
      </c>
      <c r="Z166" s="302">
        <f>'[2]13. Sociálna starostlivosť'!$X$30</f>
        <v>0</v>
      </c>
      <c r="AA166" s="323">
        <f>'[2]13. Sociálna starostlivosť'!$Y$30</f>
        <v>0</v>
      </c>
      <c r="AB166" s="304">
        <f>SUM(AC166:AE166)</f>
        <v>0</v>
      </c>
      <c r="AC166" s="302">
        <f>'[2]13. Sociálna starostlivosť'!$Z$30</f>
        <v>0</v>
      </c>
      <c r="AD166" s="302">
        <f>'[2]13. Sociálna starostlivosť'!$AA$30</f>
        <v>0</v>
      </c>
      <c r="AE166" s="303">
        <f>'[2]13. Sociálna starostlivosť'!$AB$30</f>
        <v>0</v>
      </c>
      <c r="AF166" s="304">
        <f>SUM(AG166:AI166)</f>
        <v>0</v>
      </c>
      <c r="AG166" s="302">
        <f>'[2]13. Sociálna starostlivosť'!$AC$30</f>
        <v>0</v>
      </c>
      <c r="AH166" s="302">
        <f>'[2]13. Sociálna starostlivosť'!$AD$30</f>
        <v>0</v>
      </c>
      <c r="AI166" s="303">
        <f>'[2]13. Sociálna starostlivosť'!$AE$30</f>
        <v>0</v>
      </c>
    </row>
    <row r="167" spans="1:35" ht="15.75" x14ac:dyDescent="0.25">
      <c r="A167" s="159"/>
      <c r="B167" s="327">
        <v>3</v>
      </c>
      <c r="C167" s="329" t="s">
        <v>467</v>
      </c>
      <c r="D167" s="304">
        <f>SUM(E167:G167)</f>
        <v>673032.1</v>
      </c>
      <c r="E167" s="302">
        <f>'[1]13. Sociálna starostlivosť'!$H$29</f>
        <v>671697.46</v>
      </c>
      <c r="F167" s="302">
        <f>'[1]13. Sociálna starostlivosť'!$I$29</f>
        <v>1334.64</v>
      </c>
      <c r="G167" s="323">
        <f>'[1]13. Sociálna starostlivosť'!$J$29</f>
        <v>0</v>
      </c>
      <c r="H167" s="304">
        <f>SUM(I167:K167)</f>
        <v>897668.43</v>
      </c>
      <c r="I167" s="302">
        <f>'[2]13. Sociálna starostlivosť'!$K$32</f>
        <v>868414.43</v>
      </c>
      <c r="J167" s="302">
        <f>'[2]13. Sociálna starostlivosť'!$L$32</f>
        <v>29254</v>
      </c>
      <c r="K167" s="303">
        <f>'[2]13. Sociálna starostlivosť'!$M$32</f>
        <v>0</v>
      </c>
      <c r="L167" s="324">
        <f>SUM(M167:O167)</f>
        <v>1089104</v>
      </c>
      <c r="M167" s="324">
        <f>'[2]13. Sociálna starostlivosť'!$N$32</f>
        <v>1084104</v>
      </c>
      <c r="N167" s="324">
        <f>'[2]13. Sociálna starostlivosť'!$O$32</f>
        <v>5000</v>
      </c>
      <c r="O167" s="442">
        <f>'[2]13. Sociálna starostlivosť'!$P$32</f>
        <v>0</v>
      </c>
      <c r="P167" s="304">
        <f>SUM(Q167:S167)</f>
        <v>713656.96</v>
      </c>
      <c r="Q167" s="324">
        <f>'[2]13. Sociálna starostlivosť'!$Q$32</f>
        <v>713656.96</v>
      </c>
      <c r="R167" s="324">
        <f>'[2]13. Sociálna starostlivosť'!$R$32</f>
        <v>0</v>
      </c>
      <c r="S167" s="442">
        <f>'[2]13. Sociálna starostlivosť'!$S$32</f>
        <v>0</v>
      </c>
      <c r="T167" s="304">
        <f>SUM(U167:W167)</f>
        <v>1078800</v>
      </c>
      <c r="U167" s="302">
        <f>'[2]13. Sociálna starostlivosť'!$T$32</f>
        <v>1073800</v>
      </c>
      <c r="V167" s="302">
        <f>'[2]13. Sociálna starostlivosť'!$U$32</f>
        <v>5000</v>
      </c>
      <c r="W167" s="303">
        <f>'[2]13. Sociálna starostlivosť'!$V$32</f>
        <v>0</v>
      </c>
      <c r="X167" s="304">
        <f>SUM(Y167:AA167)</f>
        <v>1120000</v>
      </c>
      <c r="Y167" s="302">
        <f>'[2]13. Sociálna starostlivosť'!$W$32</f>
        <v>1115000</v>
      </c>
      <c r="Z167" s="302">
        <f>'[2]13. Sociálna starostlivosť'!$X$32</f>
        <v>5000</v>
      </c>
      <c r="AA167" s="323">
        <f>'[2]13. Sociálna starostlivosť'!$Y$32</f>
        <v>0</v>
      </c>
      <c r="AB167" s="304">
        <f>SUM(AC167:AE167)</f>
        <v>1125000</v>
      </c>
      <c r="AC167" s="302">
        <f>'[2]13. Sociálna starostlivosť'!$Z$32</f>
        <v>1120000</v>
      </c>
      <c r="AD167" s="302">
        <f>'[2]13. Sociálna starostlivosť'!$AA$32</f>
        <v>5000</v>
      </c>
      <c r="AE167" s="303">
        <f>'[2]13. Sociálna starostlivosť'!$AB$32</f>
        <v>0</v>
      </c>
      <c r="AF167" s="304">
        <f>SUM(AG167:AI167)</f>
        <v>1130000</v>
      </c>
      <c r="AG167" s="302">
        <f>'[2]13. Sociálna starostlivosť'!$AC$32</f>
        <v>1125000</v>
      </c>
      <c r="AH167" s="302">
        <f>'[2]13. Sociálna starostlivosť'!$AD$32</f>
        <v>5000</v>
      </c>
      <c r="AI167" s="303">
        <f>'[2]13. Sociálna starostlivosť'!$AE$32</f>
        <v>0</v>
      </c>
    </row>
    <row r="168" spans="1:35" ht="15.75" x14ac:dyDescent="0.25">
      <c r="A168" s="159"/>
      <c r="B168" s="327">
        <v>4</v>
      </c>
      <c r="C168" s="329" t="s">
        <v>468</v>
      </c>
      <c r="D168" s="304">
        <f>SUM(E168:G168)</f>
        <v>90300</v>
      </c>
      <c r="E168" s="302">
        <f>'[1]13. Sociálna starostlivosť'!$H$44</f>
        <v>90300</v>
      </c>
      <c r="F168" s="302">
        <f>'[1]13. Sociálna starostlivosť'!$I$44</f>
        <v>0</v>
      </c>
      <c r="G168" s="323">
        <f>'[1]13. Sociálna starostlivosť'!$J$44</f>
        <v>0</v>
      </c>
      <c r="H168" s="304">
        <f>SUM(I168:K168)</f>
        <v>131174</v>
      </c>
      <c r="I168" s="302">
        <f>'[2]13. Sociálna starostlivosť'!$K$47</f>
        <v>131174</v>
      </c>
      <c r="J168" s="302">
        <f>'[2]13. Sociálna starostlivosť'!$L$47</f>
        <v>0</v>
      </c>
      <c r="K168" s="303">
        <f>'[2]13. Sociálna starostlivosť'!$M$47</f>
        <v>0</v>
      </c>
      <c r="L168" s="324">
        <f>SUM(M168:O168)</f>
        <v>179670</v>
      </c>
      <c r="M168" s="324">
        <f>'[2]13. Sociálna starostlivosť'!$N$47</f>
        <v>179670</v>
      </c>
      <c r="N168" s="324">
        <f>'[2]13. Sociálna starostlivosť'!$O$47</f>
        <v>0</v>
      </c>
      <c r="O168" s="442">
        <f>'[2]13. Sociálna starostlivosť'!$P$47</f>
        <v>0</v>
      </c>
      <c r="P168" s="304">
        <f>SUM(Q168:S168)</f>
        <v>128984</v>
      </c>
      <c r="Q168" s="324">
        <f>'[2]13. Sociálna starostlivosť'!$Q$47</f>
        <v>128984</v>
      </c>
      <c r="R168" s="324">
        <f>'[2]13. Sociálna starostlivosť'!$R$47</f>
        <v>0</v>
      </c>
      <c r="S168" s="442">
        <f>'[2]13. Sociálna starostlivosť'!$S$47</f>
        <v>0</v>
      </c>
      <c r="T168" s="304">
        <f>SUM(U168:W168)</f>
        <v>181540</v>
      </c>
      <c r="U168" s="302">
        <f>'[2]13. Sociálna starostlivosť'!$T$47</f>
        <v>181540</v>
      </c>
      <c r="V168" s="302">
        <f>'[2]13. Sociálna starostlivosť'!$U$47</f>
        <v>0</v>
      </c>
      <c r="W168" s="303">
        <f>'[2]13. Sociálna starostlivosť'!$V$47</f>
        <v>0</v>
      </c>
      <c r="X168" s="304">
        <f>SUM(Y168:AA168)</f>
        <v>179520</v>
      </c>
      <c r="Y168" s="302">
        <f>'[2]13. Sociálna starostlivosť'!$W$47</f>
        <v>179520</v>
      </c>
      <c r="Z168" s="302">
        <f>'[2]13. Sociálna starostlivosť'!$X$47</f>
        <v>0</v>
      </c>
      <c r="AA168" s="323">
        <f>'[2]13. Sociálna starostlivosť'!$Y$47</f>
        <v>0</v>
      </c>
      <c r="AB168" s="304">
        <f>SUM(AC168:AE168)</f>
        <v>198620</v>
      </c>
      <c r="AC168" s="302">
        <f>'[2]13. Sociálna starostlivosť'!$Z$47</f>
        <v>198620</v>
      </c>
      <c r="AD168" s="302">
        <f>'[2]13. Sociálna starostlivosť'!$AA$47</f>
        <v>0</v>
      </c>
      <c r="AE168" s="303">
        <f>'[2]13. Sociálna starostlivosť'!$AB$47</f>
        <v>0</v>
      </c>
      <c r="AF168" s="304">
        <f>SUM(AG168:AI168)</f>
        <v>198620</v>
      </c>
      <c r="AG168" s="302">
        <f>'[2]13. Sociálna starostlivosť'!$AC$47</f>
        <v>198620</v>
      </c>
      <c r="AH168" s="302">
        <f>'[2]13. Sociálna starostlivosť'!$AD$47</f>
        <v>0</v>
      </c>
      <c r="AI168" s="303">
        <f>'[2]13. Sociálna starostlivosť'!$AE$47</f>
        <v>0</v>
      </c>
    </row>
    <row r="169" spans="1:35" ht="15.75" x14ac:dyDescent="0.25">
      <c r="A169" s="155"/>
      <c r="B169" s="340" t="s">
        <v>358</v>
      </c>
      <c r="C169" s="329" t="s">
        <v>359</v>
      </c>
      <c r="D169" s="304">
        <f t="shared" ref="D169:AI169" si="135">SUM(D170:D172)</f>
        <v>76870</v>
      </c>
      <c r="E169" s="302">
        <f t="shared" si="135"/>
        <v>76870</v>
      </c>
      <c r="F169" s="302">
        <f t="shared" si="135"/>
        <v>0</v>
      </c>
      <c r="G169" s="323">
        <f t="shared" si="135"/>
        <v>0</v>
      </c>
      <c r="H169" s="304">
        <f t="shared" si="135"/>
        <v>90840</v>
      </c>
      <c r="I169" s="302">
        <f t="shared" si="135"/>
        <v>90840</v>
      </c>
      <c r="J169" s="302">
        <f t="shared" si="135"/>
        <v>0</v>
      </c>
      <c r="K169" s="303">
        <f t="shared" si="135"/>
        <v>0</v>
      </c>
      <c r="L169" s="324">
        <f t="shared" si="135"/>
        <v>114140</v>
      </c>
      <c r="M169" s="324">
        <f t="shared" si="135"/>
        <v>114140</v>
      </c>
      <c r="N169" s="324">
        <f t="shared" si="135"/>
        <v>0</v>
      </c>
      <c r="O169" s="442">
        <f t="shared" si="135"/>
        <v>0</v>
      </c>
      <c r="P169" s="304">
        <f t="shared" si="135"/>
        <v>83057</v>
      </c>
      <c r="Q169" s="302">
        <f t="shared" si="135"/>
        <v>83057</v>
      </c>
      <c r="R169" s="302">
        <f t="shared" si="135"/>
        <v>0</v>
      </c>
      <c r="S169" s="303">
        <f t="shared" si="135"/>
        <v>0</v>
      </c>
      <c r="T169" s="304">
        <f t="shared" si="135"/>
        <v>112520</v>
      </c>
      <c r="U169" s="302">
        <f t="shared" si="135"/>
        <v>112520</v>
      </c>
      <c r="V169" s="302">
        <f t="shared" si="135"/>
        <v>0</v>
      </c>
      <c r="W169" s="303">
        <f t="shared" si="135"/>
        <v>0</v>
      </c>
      <c r="X169" s="304">
        <f t="shared" si="135"/>
        <v>112610</v>
      </c>
      <c r="Y169" s="302">
        <f t="shared" si="135"/>
        <v>112610</v>
      </c>
      <c r="Z169" s="302">
        <f t="shared" si="135"/>
        <v>0</v>
      </c>
      <c r="AA169" s="323">
        <f t="shared" si="135"/>
        <v>0</v>
      </c>
      <c r="AB169" s="304">
        <f t="shared" si="135"/>
        <v>108880</v>
      </c>
      <c r="AC169" s="302">
        <f t="shared" si="135"/>
        <v>108880</v>
      </c>
      <c r="AD169" s="302">
        <f t="shared" si="135"/>
        <v>0</v>
      </c>
      <c r="AE169" s="303">
        <f t="shared" si="135"/>
        <v>0</v>
      </c>
      <c r="AF169" s="304">
        <f t="shared" si="135"/>
        <v>108880</v>
      </c>
      <c r="AG169" s="302">
        <f t="shared" si="135"/>
        <v>108880</v>
      </c>
      <c r="AH169" s="302">
        <f t="shared" si="135"/>
        <v>0</v>
      </c>
      <c r="AI169" s="303">
        <f t="shared" si="135"/>
        <v>0</v>
      </c>
    </row>
    <row r="170" spans="1:35" ht="15.75" x14ac:dyDescent="0.25">
      <c r="A170" s="155"/>
      <c r="B170" s="327">
        <v>1</v>
      </c>
      <c r="C170" s="329" t="s">
        <v>360</v>
      </c>
      <c r="D170" s="304">
        <f>SUM(E170:G170)</f>
        <v>36040</v>
      </c>
      <c r="E170" s="302">
        <f>'[1]13. Sociálna starostlivosť'!$H$48</f>
        <v>36040</v>
      </c>
      <c r="F170" s="302">
        <f>'[1]13. Sociálna starostlivosť'!$I$48</f>
        <v>0</v>
      </c>
      <c r="G170" s="323">
        <f>'[1]13. Sociálna starostlivosť'!$J$48</f>
        <v>0</v>
      </c>
      <c r="H170" s="304">
        <f>SUM(I170:K170)</f>
        <v>41940</v>
      </c>
      <c r="I170" s="302">
        <f>'[2]13. Sociálna starostlivosť'!$K$52</f>
        <v>41940</v>
      </c>
      <c r="J170" s="302">
        <f>'[2]13. Sociálna starostlivosť'!$L$52</f>
        <v>0</v>
      </c>
      <c r="K170" s="303">
        <f>'[2]13. Sociálna starostlivosť'!$M$52</f>
        <v>0</v>
      </c>
      <c r="L170" s="324">
        <f>SUM(M170:O170)</f>
        <v>49320</v>
      </c>
      <c r="M170" s="324">
        <f>'[2]13. Sociálna starostlivosť'!$N$52</f>
        <v>49320</v>
      </c>
      <c r="N170" s="324">
        <f>'[2]13. Sociálna starostlivosť'!$O$52</f>
        <v>0</v>
      </c>
      <c r="O170" s="442">
        <f>'[2]13. Sociálna starostlivosť'!$P$52</f>
        <v>0</v>
      </c>
      <c r="P170" s="304">
        <f>SUM(Q170:S170)</f>
        <v>35732</v>
      </c>
      <c r="Q170" s="324">
        <f>'[2]13. Sociálna starostlivosť'!$Q$52</f>
        <v>35732</v>
      </c>
      <c r="R170" s="324">
        <f>'[2]13. Sociálna starostlivosť'!$R$52</f>
        <v>0</v>
      </c>
      <c r="S170" s="442">
        <f>'[2]13. Sociálna starostlivosť'!$S$52</f>
        <v>0</v>
      </c>
      <c r="T170" s="304">
        <f>SUM(U170:W170)</f>
        <v>49990</v>
      </c>
      <c r="U170" s="302">
        <f>'[2]13. Sociálna starostlivosť'!$T$52</f>
        <v>49990</v>
      </c>
      <c r="V170" s="302">
        <f>'[2]13. Sociálna starostlivosť'!$U$52</f>
        <v>0</v>
      </c>
      <c r="W170" s="303">
        <f>'[2]13. Sociálna starostlivosť'!$V$52</f>
        <v>0</v>
      </c>
      <c r="X170" s="304">
        <f>SUM(Y170:AA170)</f>
        <v>56250</v>
      </c>
      <c r="Y170" s="302">
        <f>'[2]13. Sociálna starostlivosť'!$W$52</f>
        <v>56250</v>
      </c>
      <c r="Z170" s="302">
        <f>'[2]13. Sociálna starostlivosť'!$X$52</f>
        <v>0</v>
      </c>
      <c r="AA170" s="323">
        <f>'[2]13. Sociálna starostlivosť'!$Y$52</f>
        <v>0</v>
      </c>
      <c r="AB170" s="304">
        <f>SUM(AC170:AE170)</f>
        <v>52500</v>
      </c>
      <c r="AC170" s="302">
        <f>'[2]13. Sociálna starostlivosť'!$Z$52</f>
        <v>52500</v>
      </c>
      <c r="AD170" s="302">
        <f>'[2]13. Sociálna starostlivosť'!$AA$52</f>
        <v>0</v>
      </c>
      <c r="AE170" s="303">
        <f>'[2]13. Sociálna starostlivosť'!$AB$52</f>
        <v>0</v>
      </c>
      <c r="AF170" s="304">
        <f>SUM(AG170:AI170)</f>
        <v>52500</v>
      </c>
      <c r="AG170" s="302">
        <f>'[2]13. Sociálna starostlivosť'!$AC$52</f>
        <v>52500</v>
      </c>
      <c r="AH170" s="302">
        <f>'[2]13. Sociálna starostlivosť'!$AD$52</f>
        <v>0</v>
      </c>
      <c r="AI170" s="303">
        <f>'[2]13. Sociálna starostlivosť'!$AE$52</f>
        <v>0</v>
      </c>
    </row>
    <row r="171" spans="1:35" ht="15.75" x14ac:dyDescent="0.25">
      <c r="A171" s="155"/>
      <c r="B171" s="327">
        <v>2</v>
      </c>
      <c r="C171" s="329" t="s">
        <v>700</v>
      </c>
      <c r="D171" s="304">
        <f>SUM(E171:G171)</f>
        <v>640</v>
      </c>
      <c r="E171" s="302">
        <f>'[1]13. Sociálna starostlivosť'!$H$52</f>
        <v>640</v>
      </c>
      <c r="F171" s="302">
        <f>'[1]13. Sociálna starostlivosť'!$I$52</f>
        <v>0</v>
      </c>
      <c r="G171" s="323">
        <f>'[1]13. Sociálna starostlivosť'!$J$52</f>
        <v>0</v>
      </c>
      <c r="H171" s="304">
        <f>SUM(I171:K171)</f>
        <v>4300</v>
      </c>
      <c r="I171" s="302">
        <f>'[2]13. Sociálna starostlivosť'!$K$56</f>
        <v>4300</v>
      </c>
      <c r="J171" s="302">
        <f>'[2]13. Sociálna starostlivosť'!$L$56</f>
        <v>0</v>
      </c>
      <c r="K171" s="303">
        <f>'[2]13. Sociálna starostlivosť'!$M$56</f>
        <v>0</v>
      </c>
      <c r="L171" s="324">
        <f>SUM(M171:O171)</f>
        <v>14450</v>
      </c>
      <c r="M171" s="324">
        <f>'[2]13. Sociálna starostlivosť'!$N$56</f>
        <v>14450</v>
      </c>
      <c r="N171" s="324">
        <f>'[2]13. Sociálna starostlivosť'!$O$56</f>
        <v>0</v>
      </c>
      <c r="O171" s="442">
        <f>'[2]13. Sociálna starostlivosť'!$P$56</f>
        <v>0</v>
      </c>
      <c r="P171" s="304">
        <f>SUM(Q171:S171)</f>
        <v>10837</v>
      </c>
      <c r="Q171" s="324">
        <f>'[2]13. Sociálna starostlivosť'!$Q$56</f>
        <v>10837</v>
      </c>
      <c r="R171" s="324">
        <f>'[2]13. Sociálna starostlivosť'!$R$56</f>
        <v>0</v>
      </c>
      <c r="S171" s="442">
        <f>'[2]13. Sociálna starostlivosť'!$S$56</f>
        <v>0</v>
      </c>
      <c r="T171" s="304">
        <f>SUM(U171:W171)</f>
        <v>12160</v>
      </c>
      <c r="U171" s="302">
        <f>'[2]13. Sociálna starostlivosť'!$T$56</f>
        <v>12160</v>
      </c>
      <c r="V171" s="302">
        <f>'[2]13. Sociálna starostlivosť'!$U$56</f>
        <v>0</v>
      </c>
      <c r="W171" s="303">
        <f>'[2]13. Sociálna starostlivosť'!$V$56</f>
        <v>0</v>
      </c>
      <c r="X171" s="304">
        <f>SUM(Y171:AA171)</f>
        <v>0</v>
      </c>
      <c r="Y171" s="302">
        <f>'[2]13. Sociálna starostlivosť'!$W$56</f>
        <v>0</v>
      </c>
      <c r="Z171" s="302">
        <f>'[2]13. Sociálna starostlivosť'!$X$56</f>
        <v>0</v>
      </c>
      <c r="AA171" s="323">
        <f>'[2]13. Sociálna starostlivosť'!$Y$56</f>
        <v>0</v>
      </c>
      <c r="AB171" s="304">
        <f>SUM(AC171:AE171)</f>
        <v>0</v>
      </c>
      <c r="AC171" s="302">
        <f>'[2]13. Sociálna starostlivosť'!$Z$56</f>
        <v>0</v>
      </c>
      <c r="AD171" s="302">
        <f>'[2]13. Sociálna starostlivosť'!$AA$56</f>
        <v>0</v>
      </c>
      <c r="AE171" s="303">
        <f>'[2]13. Sociálna starostlivosť'!$AB$56</f>
        <v>0</v>
      </c>
      <c r="AF171" s="304">
        <f>SUM(AG171:AI171)</f>
        <v>0</v>
      </c>
      <c r="AG171" s="302">
        <f>'[2]13. Sociálna starostlivosť'!$AC$56</f>
        <v>0</v>
      </c>
      <c r="AH171" s="302">
        <f>'[2]13. Sociálna starostlivosť'!$AD$56</f>
        <v>0</v>
      </c>
      <c r="AI171" s="303">
        <f>'[2]13. Sociálna starostlivosť'!$AE$56</f>
        <v>0</v>
      </c>
    </row>
    <row r="172" spans="1:35" ht="15.75" x14ac:dyDescent="0.25">
      <c r="A172" s="155"/>
      <c r="B172" s="327">
        <v>3</v>
      </c>
      <c r="C172" s="329" t="s">
        <v>362</v>
      </c>
      <c r="D172" s="304">
        <f>SUM(E172:G172)</f>
        <v>40190</v>
      </c>
      <c r="E172" s="302">
        <f>'[1]13. Sociálna starostlivosť'!$H$54</f>
        <v>40190</v>
      </c>
      <c r="F172" s="302">
        <f>'[1]13. Sociálna starostlivosť'!$I$54</f>
        <v>0</v>
      </c>
      <c r="G172" s="323">
        <f>'[1]13. Sociálna starostlivosť'!$J$54</f>
        <v>0</v>
      </c>
      <c r="H172" s="304">
        <f>SUM(I172:K172)</f>
        <v>44600</v>
      </c>
      <c r="I172" s="302">
        <f>'[2]13. Sociálna starostlivosť'!$K$58</f>
        <v>44600</v>
      </c>
      <c r="J172" s="302">
        <f>'[2]13. Sociálna starostlivosť'!$L$58</f>
        <v>0</v>
      </c>
      <c r="K172" s="303">
        <f>'[2]13. Sociálna starostlivosť'!$M$58</f>
        <v>0</v>
      </c>
      <c r="L172" s="324">
        <f>SUM(M172:O172)</f>
        <v>50370</v>
      </c>
      <c r="M172" s="324">
        <f>'[2]13. Sociálna starostlivosť'!$N$58</f>
        <v>50370</v>
      </c>
      <c r="N172" s="324">
        <f>'[2]13. Sociálna starostlivosť'!$O$58</f>
        <v>0</v>
      </c>
      <c r="O172" s="442">
        <f>'[2]13. Sociálna starostlivosť'!$P$58</f>
        <v>0</v>
      </c>
      <c r="P172" s="304">
        <f>SUM(Q172:S172)</f>
        <v>36488</v>
      </c>
      <c r="Q172" s="324">
        <f>'[2]13. Sociálna starostlivosť'!$Q$58</f>
        <v>36488</v>
      </c>
      <c r="R172" s="324">
        <f>'[2]13. Sociálna starostlivosť'!$R$58</f>
        <v>0</v>
      </c>
      <c r="S172" s="442">
        <f>'[2]13. Sociálna starostlivosť'!$S$58</f>
        <v>0</v>
      </c>
      <c r="T172" s="304">
        <f>SUM(U172:W172)</f>
        <v>50370</v>
      </c>
      <c r="U172" s="302">
        <f>'[2]13. Sociálna starostlivosť'!$T$58</f>
        <v>50370</v>
      </c>
      <c r="V172" s="302">
        <f>'[2]13. Sociálna starostlivosť'!$U$58</f>
        <v>0</v>
      </c>
      <c r="W172" s="303">
        <f>'[2]13. Sociálna starostlivosť'!$V$58</f>
        <v>0</v>
      </c>
      <c r="X172" s="304">
        <f>SUM(Y172:AA172)</f>
        <v>56360</v>
      </c>
      <c r="Y172" s="302">
        <f>'[2]13. Sociálna starostlivosť'!$W$58</f>
        <v>56360</v>
      </c>
      <c r="Z172" s="302">
        <f>'[2]13. Sociálna starostlivosť'!$X$58</f>
        <v>0</v>
      </c>
      <c r="AA172" s="323">
        <f>'[2]13. Sociálna starostlivosť'!$Y$58</f>
        <v>0</v>
      </c>
      <c r="AB172" s="304">
        <f>SUM(AC172:AE172)</f>
        <v>56380</v>
      </c>
      <c r="AC172" s="302">
        <f>'[2]13. Sociálna starostlivosť'!$Z$58</f>
        <v>56380</v>
      </c>
      <c r="AD172" s="302">
        <f>'[2]13. Sociálna starostlivosť'!$AA$58</f>
        <v>0</v>
      </c>
      <c r="AE172" s="303">
        <f>'[2]13. Sociálna starostlivosť'!$AB$58</f>
        <v>0</v>
      </c>
      <c r="AF172" s="304">
        <f>SUM(AG172:AI172)</f>
        <v>56380</v>
      </c>
      <c r="AG172" s="302">
        <f>'[2]13. Sociálna starostlivosť'!$AC$58</f>
        <v>56380</v>
      </c>
      <c r="AH172" s="302">
        <f>'[2]13. Sociálna starostlivosť'!$AD$58</f>
        <v>0</v>
      </c>
      <c r="AI172" s="303">
        <f>'[2]13. Sociálna starostlivosť'!$AE$58</f>
        <v>0</v>
      </c>
    </row>
    <row r="173" spans="1:35" ht="15.75" x14ac:dyDescent="0.25">
      <c r="A173" s="155"/>
      <c r="B173" s="340" t="s">
        <v>363</v>
      </c>
      <c r="C173" s="329" t="s">
        <v>364</v>
      </c>
      <c r="D173" s="304">
        <f>SUM(E173:G173)</f>
        <v>4670</v>
      </c>
      <c r="E173" s="302">
        <f>'[1]13. Sociálna starostlivosť'!$H$57</f>
        <v>4670</v>
      </c>
      <c r="F173" s="302">
        <f>'[1]13. Sociálna starostlivosť'!$I$57</f>
        <v>0</v>
      </c>
      <c r="G173" s="323">
        <f>'[1]13. Sociálna starostlivosť'!$J$57</f>
        <v>0</v>
      </c>
      <c r="H173" s="304">
        <f>SUM(I173:K173)</f>
        <v>5620</v>
      </c>
      <c r="I173" s="302">
        <f>'[2]13. Sociálna starostlivosť'!$K$61</f>
        <v>5620</v>
      </c>
      <c r="J173" s="302">
        <f>'[2]13. Sociálna starostlivosť'!$L$61</f>
        <v>0</v>
      </c>
      <c r="K173" s="303">
        <f>'[2]13. Sociálna starostlivosť'!$M$61</f>
        <v>0</v>
      </c>
      <c r="L173" s="324">
        <f>SUM(M173:O173)</f>
        <v>6070</v>
      </c>
      <c r="M173" s="324">
        <f>'[2]13. Sociálna starostlivosť'!$N$61</f>
        <v>6070</v>
      </c>
      <c r="N173" s="324">
        <f>'[2]13. Sociálna starostlivosť'!$O$61</f>
        <v>0</v>
      </c>
      <c r="O173" s="442">
        <f>'[2]13. Sociálna starostlivosť'!$P$61</f>
        <v>0</v>
      </c>
      <c r="P173" s="304">
        <f>SUM(Q173:S173)</f>
        <v>4216</v>
      </c>
      <c r="Q173" s="324">
        <f>'[2]13. Sociálna starostlivosť'!$Q$61</f>
        <v>4216</v>
      </c>
      <c r="R173" s="324">
        <f>'[2]13. Sociálna starostlivosť'!$R$61</f>
        <v>0</v>
      </c>
      <c r="S173" s="442">
        <f>'[2]13. Sociálna starostlivosť'!$S$61</f>
        <v>0</v>
      </c>
      <c r="T173" s="304">
        <f>SUM(U173:W173)</f>
        <v>6340</v>
      </c>
      <c r="U173" s="302">
        <f>'[2]13. Sociálna starostlivosť'!$T$61</f>
        <v>6340</v>
      </c>
      <c r="V173" s="302">
        <f>'[2]13. Sociálna starostlivosť'!$U$61</f>
        <v>0</v>
      </c>
      <c r="W173" s="303">
        <f>'[2]13. Sociálna starostlivosť'!$V$61</f>
        <v>0</v>
      </c>
      <c r="X173" s="304">
        <f>SUM(Y173:AA173)</f>
        <v>7010</v>
      </c>
      <c r="Y173" s="302">
        <f>'[2]13. Sociálna starostlivosť'!$W$61</f>
        <v>7010</v>
      </c>
      <c r="Z173" s="302">
        <f>'[2]13. Sociálna starostlivosť'!$X$61</f>
        <v>0</v>
      </c>
      <c r="AA173" s="323">
        <f>'[2]13. Sociálna starostlivosť'!$Y$61</f>
        <v>0</v>
      </c>
      <c r="AB173" s="304">
        <f>SUM(AC173:AE173)</f>
        <v>6220</v>
      </c>
      <c r="AC173" s="302">
        <f>'[2]13. Sociálna starostlivosť'!$Z$61</f>
        <v>6220</v>
      </c>
      <c r="AD173" s="302">
        <f>'[2]13. Sociálna starostlivosť'!$AA$61</f>
        <v>0</v>
      </c>
      <c r="AE173" s="303">
        <f>'[2]13. Sociálna starostlivosť'!$AB$61</f>
        <v>0</v>
      </c>
      <c r="AF173" s="304">
        <f>SUM(AG173:AI173)</f>
        <v>6220</v>
      </c>
      <c r="AG173" s="302">
        <f>'[2]13. Sociálna starostlivosť'!$AC$61</f>
        <v>6220</v>
      </c>
      <c r="AH173" s="302">
        <f>'[2]13. Sociálna starostlivosť'!$AD$61</f>
        <v>0</v>
      </c>
      <c r="AI173" s="303">
        <f>'[2]13. Sociálna starostlivosť'!$AE$61</f>
        <v>0</v>
      </c>
    </row>
    <row r="174" spans="1:35" ht="15.75" x14ac:dyDescent="0.25">
      <c r="A174" s="158"/>
      <c r="B174" s="340" t="s">
        <v>365</v>
      </c>
      <c r="C174" s="329" t="s">
        <v>366</v>
      </c>
      <c r="D174" s="304">
        <f>SUM(E174:G174)</f>
        <v>510.2</v>
      </c>
      <c r="E174" s="302">
        <f>'[1]13. Sociálna starostlivosť'!$H$59</f>
        <v>510.2</v>
      </c>
      <c r="F174" s="302">
        <f>'[1]13. Sociálna starostlivosť'!$I$59</f>
        <v>0</v>
      </c>
      <c r="G174" s="323">
        <f>'[1]13. Sociálna starostlivosť'!$J$59</f>
        <v>0</v>
      </c>
      <c r="H174" s="304">
        <f>SUM(I174:K174)</f>
        <v>637.87</v>
      </c>
      <c r="I174" s="302">
        <f>'[2]13. Sociálna starostlivosť'!$K$63</f>
        <v>637.87</v>
      </c>
      <c r="J174" s="302">
        <f>'[2]13. Sociálna starostlivosť'!$L$63</f>
        <v>0</v>
      </c>
      <c r="K174" s="303">
        <f>'[2]13. Sociálna starostlivosť'!$M$63</f>
        <v>0</v>
      </c>
      <c r="L174" s="324">
        <f>SUM(M174:O174)</f>
        <v>13685</v>
      </c>
      <c r="M174" s="324">
        <f>'[2]13. Sociálna starostlivosť'!$N$63</f>
        <v>13685</v>
      </c>
      <c r="N174" s="324">
        <f>'[2]13. Sociálna starostlivosť'!$O$63</f>
        <v>0</v>
      </c>
      <c r="O174" s="442">
        <f>'[2]13. Sociálna starostlivosť'!$P$63</f>
        <v>0</v>
      </c>
      <c r="P174" s="304">
        <f>SUM(Q174:S174)</f>
        <v>701.06</v>
      </c>
      <c r="Q174" s="324">
        <f>'[2]13. Sociálna starostlivosť'!$Q$63</f>
        <v>701.06</v>
      </c>
      <c r="R174" s="324">
        <f>'[2]13. Sociálna starostlivosť'!$R$63</f>
        <v>0</v>
      </c>
      <c r="S174" s="442">
        <f>'[2]13. Sociálna starostlivosť'!$S$63</f>
        <v>0</v>
      </c>
      <c r="T174" s="304">
        <f>SUM(U174:W174)</f>
        <v>1000</v>
      </c>
      <c r="U174" s="302">
        <f>'[2]13. Sociálna starostlivosť'!$T$63</f>
        <v>1000</v>
      </c>
      <c r="V174" s="302">
        <f>'[2]13. Sociálna starostlivosť'!$U$63</f>
        <v>0</v>
      </c>
      <c r="W174" s="303">
        <f>'[2]13. Sociálna starostlivosť'!$V$63</f>
        <v>0</v>
      </c>
      <c r="X174" s="304">
        <f>SUM(Y174:AA174)</f>
        <v>10185</v>
      </c>
      <c r="Y174" s="302">
        <f>'[2]13. Sociálna starostlivosť'!$W$63</f>
        <v>10185</v>
      </c>
      <c r="Z174" s="302">
        <f>'[2]13. Sociálna starostlivosť'!$X$63</f>
        <v>0</v>
      </c>
      <c r="AA174" s="323">
        <f>'[2]13. Sociálna starostlivosť'!$Y$63</f>
        <v>0</v>
      </c>
      <c r="AB174" s="304">
        <f>SUM(AC174:AE174)</f>
        <v>9685</v>
      </c>
      <c r="AC174" s="302">
        <f>'[2]13. Sociálna starostlivosť'!$Z$63</f>
        <v>9685</v>
      </c>
      <c r="AD174" s="302">
        <f>'[2]13. Sociálna starostlivosť'!$AA$63</f>
        <v>0</v>
      </c>
      <c r="AE174" s="303">
        <f>'[2]13. Sociálna starostlivosť'!$AB$63</f>
        <v>0</v>
      </c>
      <c r="AF174" s="304">
        <f>SUM(AG174:AI174)</f>
        <v>9685</v>
      </c>
      <c r="AG174" s="302">
        <f>'[2]13. Sociálna starostlivosť'!$AC$63</f>
        <v>9685</v>
      </c>
      <c r="AH174" s="302">
        <f>'[2]13. Sociálna starostlivosť'!$AD$63</f>
        <v>0</v>
      </c>
      <c r="AI174" s="303">
        <f>'[2]13. Sociálna starostlivosť'!$AE$63</f>
        <v>0</v>
      </c>
    </row>
    <row r="175" spans="1:35" ht="15.75" x14ac:dyDescent="0.25">
      <c r="A175" s="155"/>
      <c r="B175" s="352" t="s">
        <v>367</v>
      </c>
      <c r="C175" s="346" t="s">
        <v>368</v>
      </c>
      <c r="D175" s="304">
        <f>SUM(D176)</f>
        <v>21005.609999999997</v>
      </c>
      <c r="E175" s="302">
        <f t="shared" ref="E175:K175" si="136">SUM(E176)</f>
        <v>21005.609999999997</v>
      </c>
      <c r="F175" s="302">
        <f t="shared" si="136"/>
        <v>0</v>
      </c>
      <c r="G175" s="323">
        <f t="shared" si="136"/>
        <v>0</v>
      </c>
      <c r="H175" s="304">
        <f>SUM(H176)</f>
        <v>30467.989999999998</v>
      </c>
      <c r="I175" s="302">
        <f t="shared" si="136"/>
        <v>30467.989999999998</v>
      </c>
      <c r="J175" s="302">
        <f t="shared" si="136"/>
        <v>0</v>
      </c>
      <c r="K175" s="303">
        <f t="shared" si="136"/>
        <v>0</v>
      </c>
      <c r="L175" s="324">
        <f t="shared" ref="L175:AB175" si="137">SUM(L176)</f>
        <v>39909</v>
      </c>
      <c r="M175" s="324">
        <f t="shared" si="137"/>
        <v>39909</v>
      </c>
      <c r="N175" s="324">
        <f t="shared" si="137"/>
        <v>0</v>
      </c>
      <c r="O175" s="442">
        <f t="shared" si="137"/>
        <v>0</v>
      </c>
      <c r="P175" s="304">
        <f t="shared" si="137"/>
        <v>4060.68</v>
      </c>
      <c r="Q175" s="302">
        <f t="shared" si="137"/>
        <v>4060.68</v>
      </c>
      <c r="R175" s="302">
        <f t="shared" si="137"/>
        <v>0</v>
      </c>
      <c r="S175" s="303">
        <f t="shared" si="137"/>
        <v>0</v>
      </c>
      <c r="T175" s="304">
        <f t="shared" si="137"/>
        <v>6000</v>
      </c>
      <c r="U175" s="302">
        <f t="shared" si="137"/>
        <v>6000</v>
      </c>
      <c r="V175" s="302">
        <f t="shared" si="137"/>
        <v>0</v>
      </c>
      <c r="W175" s="303">
        <f t="shared" si="137"/>
        <v>0</v>
      </c>
      <c r="X175" s="304">
        <f t="shared" si="137"/>
        <v>34200</v>
      </c>
      <c r="Y175" s="302">
        <f t="shared" si="137"/>
        <v>34200</v>
      </c>
      <c r="Z175" s="302">
        <f t="shared" si="137"/>
        <v>0</v>
      </c>
      <c r="AA175" s="323">
        <f t="shared" si="137"/>
        <v>0</v>
      </c>
      <c r="AB175" s="304">
        <f t="shared" si="137"/>
        <v>35700</v>
      </c>
      <c r="AC175" s="302">
        <f t="shared" ref="AC175:AI175" si="138">SUM(AC176)</f>
        <v>35700</v>
      </c>
      <c r="AD175" s="302">
        <f t="shared" si="138"/>
        <v>0</v>
      </c>
      <c r="AE175" s="303">
        <f t="shared" si="138"/>
        <v>0</v>
      </c>
      <c r="AF175" s="304">
        <f>SUM(AF176)</f>
        <v>35700</v>
      </c>
      <c r="AG175" s="302">
        <f t="shared" si="138"/>
        <v>35700</v>
      </c>
      <c r="AH175" s="302">
        <f t="shared" si="138"/>
        <v>0</v>
      </c>
      <c r="AI175" s="303">
        <f t="shared" si="138"/>
        <v>0</v>
      </c>
    </row>
    <row r="176" spans="1:35" ht="15.75" x14ac:dyDescent="0.25">
      <c r="A176" s="155"/>
      <c r="B176" s="353">
        <v>1</v>
      </c>
      <c r="C176" s="354" t="s">
        <v>369</v>
      </c>
      <c r="D176" s="304">
        <f>SUM(E176:G176)</f>
        <v>21005.609999999997</v>
      </c>
      <c r="E176" s="302">
        <f>'[1]13. Sociálna starostlivosť'!$H$71</f>
        <v>21005.609999999997</v>
      </c>
      <c r="F176" s="302">
        <f>'[1]13. Sociálna starostlivosť'!$I$71</f>
        <v>0</v>
      </c>
      <c r="G176" s="323">
        <f>'[1]13. Sociálna starostlivosť'!$J$71</f>
        <v>0</v>
      </c>
      <c r="H176" s="304">
        <f>SUM(I176:K176)</f>
        <v>30467.989999999998</v>
      </c>
      <c r="I176" s="302">
        <f>'[2]13. Sociálna starostlivosť'!$K$75</f>
        <v>30467.989999999998</v>
      </c>
      <c r="J176" s="302">
        <f>'[2]13. Sociálna starostlivosť'!$L$75</f>
        <v>0</v>
      </c>
      <c r="K176" s="303">
        <f>'[2]13. Sociálna starostlivosť'!$M$75</f>
        <v>0</v>
      </c>
      <c r="L176" s="324">
        <f>SUM(M176:O176)</f>
        <v>39909</v>
      </c>
      <c r="M176" s="324">
        <f>'[2]13. Sociálna starostlivosť'!$N$75</f>
        <v>39909</v>
      </c>
      <c r="N176" s="324">
        <f>'[2]13. Sociálna starostlivosť'!$O$75</f>
        <v>0</v>
      </c>
      <c r="O176" s="442">
        <f>'[2]13. Sociálna starostlivosť'!$P$75</f>
        <v>0</v>
      </c>
      <c r="P176" s="304">
        <f>SUM(Q176:S176)</f>
        <v>4060.68</v>
      </c>
      <c r="Q176" s="324">
        <f>'[2]13. Sociálna starostlivosť'!$Q$75</f>
        <v>4060.68</v>
      </c>
      <c r="R176" s="324">
        <f>'[2]13. Sociálna starostlivosť'!$R$75</f>
        <v>0</v>
      </c>
      <c r="S176" s="442">
        <f>'[2]13. Sociálna starostlivosť'!$S$75</f>
        <v>0</v>
      </c>
      <c r="T176" s="304">
        <f>SUM(U176:W176)</f>
        <v>6000</v>
      </c>
      <c r="U176" s="302">
        <f>'[2]13. Sociálna starostlivosť'!$T$75</f>
        <v>6000</v>
      </c>
      <c r="V176" s="302">
        <f>'[2]13. Sociálna starostlivosť'!$U$75</f>
        <v>0</v>
      </c>
      <c r="W176" s="303">
        <f>'[2]13. Sociálna starostlivosť'!$V$75</f>
        <v>0</v>
      </c>
      <c r="X176" s="304">
        <f>SUM(Y176:AA176)</f>
        <v>34200</v>
      </c>
      <c r="Y176" s="302">
        <f>'[2]13. Sociálna starostlivosť'!$W$75</f>
        <v>34200</v>
      </c>
      <c r="Z176" s="302">
        <f>'[2]13. Sociálna starostlivosť'!$X$75</f>
        <v>0</v>
      </c>
      <c r="AA176" s="323">
        <f>'[2]13. Sociálna starostlivosť'!$Y$75</f>
        <v>0</v>
      </c>
      <c r="AB176" s="304">
        <f>SUM(AC176:AE176)</f>
        <v>35700</v>
      </c>
      <c r="AC176" s="302">
        <f>'[2]13. Sociálna starostlivosť'!$Z$75</f>
        <v>35700</v>
      </c>
      <c r="AD176" s="302">
        <f>'[2]13. Sociálna starostlivosť'!$AA$75</f>
        <v>0</v>
      </c>
      <c r="AE176" s="303">
        <f>'[2]13. Sociálna starostlivosť'!$AB$75</f>
        <v>0</v>
      </c>
      <c r="AF176" s="304">
        <f>SUM(AG176:AI176)</f>
        <v>35700</v>
      </c>
      <c r="AG176" s="302">
        <f>'[2]13. Sociálna starostlivosť'!$AC$75</f>
        <v>35700</v>
      </c>
      <c r="AH176" s="302">
        <f>'[2]13. Sociálna starostlivosť'!$AD$75</f>
        <v>0</v>
      </c>
      <c r="AI176" s="303">
        <f>'[2]13. Sociálna starostlivosť'!$AE$75</f>
        <v>0</v>
      </c>
    </row>
    <row r="177" spans="1:35" ht="15.75" x14ac:dyDescent="0.25">
      <c r="A177" s="158"/>
      <c r="B177" s="355" t="s">
        <v>370</v>
      </c>
      <c r="C177" s="354" t="s">
        <v>371</v>
      </c>
      <c r="D177" s="304">
        <f>SUM(E177:G177)</f>
        <v>0</v>
      </c>
      <c r="E177" s="302">
        <f>'[1]13. Sociálna starostlivosť'!$H$95</f>
        <v>0</v>
      </c>
      <c r="F177" s="302">
        <f>'[1]13. Sociálna starostlivosť'!$I$95</f>
        <v>0</v>
      </c>
      <c r="G177" s="323">
        <f>'[1]13. Sociálna starostlivosť'!$J$95</f>
        <v>0</v>
      </c>
      <c r="H177" s="304">
        <f>SUM(I177:K177)</f>
        <v>0</v>
      </c>
      <c r="I177" s="302">
        <f>'[2]13. Sociálna starostlivosť'!$K$100</f>
        <v>0</v>
      </c>
      <c r="J177" s="302">
        <f>'[2]13. Sociálna starostlivosť'!$L$100</f>
        <v>0</v>
      </c>
      <c r="K177" s="303">
        <f>'[2]13. Sociálna starostlivosť'!$M$100</f>
        <v>0</v>
      </c>
      <c r="L177" s="324">
        <f>SUM(M177:O177)</f>
        <v>0</v>
      </c>
      <c r="M177" s="324">
        <f>'[2]13. Sociálna starostlivosť'!$N$100</f>
        <v>0</v>
      </c>
      <c r="N177" s="324">
        <f>'[2]13. Sociálna starostlivosť'!$O$100</f>
        <v>0</v>
      </c>
      <c r="O177" s="442">
        <f>'[2]13. Sociálna starostlivosť'!$P$100</f>
        <v>0</v>
      </c>
      <c r="P177" s="304">
        <f>SUM(Q177:S177)</f>
        <v>0</v>
      </c>
      <c r="Q177" s="324">
        <f>'[2]13. Sociálna starostlivosť'!$Q$100</f>
        <v>0</v>
      </c>
      <c r="R177" s="324">
        <f>'[2]13. Sociálna starostlivosť'!$R$100</f>
        <v>0</v>
      </c>
      <c r="S177" s="442">
        <f>'[2]13. Sociálna starostlivosť'!$S$100</f>
        <v>0</v>
      </c>
      <c r="T177" s="304">
        <f>SUM(U177:W177)</f>
        <v>0</v>
      </c>
      <c r="U177" s="302">
        <f>'[2]13. Sociálna starostlivosť'!$T$100</f>
        <v>0</v>
      </c>
      <c r="V177" s="302">
        <f>'[2]13. Sociálna starostlivosť'!$U$100</f>
        <v>0</v>
      </c>
      <c r="W177" s="303">
        <f>'[2]13. Sociálna starostlivosť'!$V$100</f>
        <v>0</v>
      </c>
      <c r="X177" s="304">
        <f>SUM(Y177:AA177)</f>
        <v>5000</v>
      </c>
      <c r="Y177" s="302">
        <f>'[2]13. Sociálna starostlivosť'!$W$100</f>
        <v>5000</v>
      </c>
      <c r="Z177" s="302">
        <f>'[2]13. Sociálna starostlivosť'!$X$100</f>
        <v>0</v>
      </c>
      <c r="AA177" s="323">
        <f>'[2]13. Sociálna starostlivosť'!$Y$100</f>
        <v>0</v>
      </c>
      <c r="AB177" s="304">
        <f>SUM(AC177:AE177)</f>
        <v>5000</v>
      </c>
      <c r="AC177" s="302">
        <f>'[2]13. Sociálna starostlivosť'!$Z$100</f>
        <v>5000</v>
      </c>
      <c r="AD177" s="302">
        <f>'[2]13. Sociálna starostlivosť'!$AA$100</f>
        <v>0</v>
      </c>
      <c r="AE177" s="303">
        <f>'[2]13. Sociálna starostlivosť'!$AB$100</f>
        <v>0</v>
      </c>
      <c r="AF177" s="304">
        <f>SUM(AG177:AI177)</f>
        <v>5000</v>
      </c>
      <c r="AG177" s="302">
        <f>'[2]13. Sociálna starostlivosť'!$AC$100</f>
        <v>5000</v>
      </c>
      <c r="AH177" s="302">
        <f>'[2]13. Sociálna starostlivosť'!$AD$100</f>
        <v>0</v>
      </c>
      <c r="AI177" s="303">
        <f>'[2]13. Sociálna starostlivosť'!$AE$100</f>
        <v>0</v>
      </c>
    </row>
    <row r="178" spans="1:35" ht="16.5" thickBot="1" x14ac:dyDescent="0.3">
      <c r="A178" s="158"/>
      <c r="B178" s="342" t="s">
        <v>394</v>
      </c>
      <c r="C178" s="465" t="s">
        <v>701</v>
      </c>
      <c r="D178" s="315">
        <f>SUM(E178:G178)</f>
        <v>94332.040000000008</v>
      </c>
      <c r="E178" s="316">
        <f>'[1]13. Sociálna starostlivosť'!$H$97</f>
        <v>94332.040000000008</v>
      </c>
      <c r="F178" s="316">
        <f>'[1]13. Sociálna starostlivosť'!$I$97</f>
        <v>0</v>
      </c>
      <c r="G178" s="416">
        <f>'[1]13. Sociálna starostlivosť'!$J$97</f>
        <v>0</v>
      </c>
      <c r="H178" s="315">
        <f>SUM(I178:K178)</f>
        <v>100450</v>
      </c>
      <c r="I178" s="316">
        <f>'[2]13. Sociálna starostlivosť'!$K$102</f>
        <v>100450</v>
      </c>
      <c r="J178" s="316">
        <f>'[2]13. Sociálna starostlivosť'!$L$102</f>
        <v>0</v>
      </c>
      <c r="K178" s="317">
        <f>'[2]13. Sociálna starostlivosť'!$M$102</f>
        <v>0</v>
      </c>
      <c r="L178" s="429">
        <f>SUM(M178:O178)</f>
        <v>114150</v>
      </c>
      <c r="M178" s="429">
        <f>'[2]13. Sociálna starostlivosť'!$N$102</f>
        <v>114150</v>
      </c>
      <c r="N178" s="429">
        <f>'[2]13. Sociálna starostlivosť'!$O$102</f>
        <v>0</v>
      </c>
      <c r="O178" s="443">
        <f>'[2]13. Sociálna starostlivosť'!$P$102</f>
        <v>0</v>
      </c>
      <c r="P178" s="315">
        <f>SUM(Q178:S178)</f>
        <v>81049.820000000007</v>
      </c>
      <c r="Q178" s="429">
        <f>'[2]13. Sociálna starostlivosť'!$Q$102</f>
        <v>81049.820000000007</v>
      </c>
      <c r="R178" s="429">
        <f>'[2]13. Sociálna starostlivosť'!$R$102</f>
        <v>0</v>
      </c>
      <c r="S178" s="443">
        <f>'[2]13. Sociálna starostlivosť'!$S$102</f>
        <v>0</v>
      </c>
      <c r="T178" s="315">
        <f>SUM(U178:W178)</f>
        <v>112420</v>
      </c>
      <c r="U178" s="316">
        <f>'[2]13. Sociálna starostlivosť'!$T$102</f>
        <v>112420</v>
      </c>
      <c r="V178" s="316">
        <f>'[2]13. Sociálna starostlivosť'!$U$102</f>
        <v>0</v>
      </c>
      <c r="W178" s="317">
        <f>'[2]13. Sociálna starostlivosť'!$V$102</f>
        <v>0</v>
      </c>
      <c r="X178" s="315">
        <f>SUM(Y178:AA178)</f>
        <v>124760</v>
      </c>
      <c r="Y178" s="316">
        <f>'[2]13. Sociálna starostlivosť'!$W$102</f>
        <v>124760</v>
      </c>
      <c r="Z178" s="316">
        <f>'[2]13. Sociálna starostlivosť'!$X$102</f>
        <v>0</v>
      </c>
      <c r="AA178" s="416">
        <f>'[2]13. Sociálna starostlivosť'!$Y$102</f>
        <v>0</v>
      </c>
      <c r="AB178" s="315">
        <f>SUM(AC178:AE178)</f>
        <v>114890</v>
      </c>
      <c r="AC178" s="316">
        <f>'[2]13. Sociálna starostlivosť'!$Z$102</f>
        <v>114890</v>
      </c>
      <c r="AD178" s="316">
        <f>'[2]13. Sociálna starostlivosť'!$AA$102</f>
        <v>0</v>
      </c>
      <c r="AE178" s="317">
        <f>'[2]13. Sociálna starostlivosť'!$AB$102</f>
        <v>0</v>
      </c>
      <c r="AF178" s="315">
        <f>SUM(AG178:AI178)</f>
        <v>114890</v>
      </c>
      <c r="AG178" s="316">
        <f>'[2]13. Sociálna starostlivosť'!$AC$102</f>
        <v>114890</v>
      </c>
      <c r="AH178" s="316">
        <f>'[2]13. Sociálna starostlivosť'!$AD$102</f>
        <v>0</v>
      </c>
      <c r="AI178" s="317">
        <f>'[2]13. Sociálna starostlivosť'!$AE$102</f>
        <v>0</v>
      </c>
    </row>
    <row r="179" spans="1:35" s="157" customFormat="1" ht="17.25" thickBot="1" x14ac:dyDescent="0.35">
      <c r="A179" s="159"/>
      <c r="B179" s="356" t="s">
        <v>372</v>
      </c>
      <c r="C179" s="357"/>
      <c r="D179" s="470">
        <f>SUM(E179:G179)</f>
        <v>345431.94</v>
      </c>
      <c r="E179" s="471">
        <f>'[1]14. Bývanie'!$H$22</f>
        <v>283239.01</v>
      </c>
      <c r="F179" s="471">
        <f>'[1]14. Bývanie'!$I$22</f>
        <v>0</v>
      </c>
      <c r="G179" s="494">
        <f>'[1]14. Bývanie'!$J$22</f>
        <v>62192.93</v>
      </c>
      <c r="H179" s="470">
        <f>SUM(I179:K179)</f>
        <v>1875036.38</v>
      </c>
      <c r="I179" s="471">
        <f>'[2]14. Bývanie'!$K$23</f>
        <v>291370.23</v>
      </c>
      <c r="J179" s="471">
        <f>'[2]14. Bývanie'!$L$23</f>
        <v>1514000</v>
      </c>
      <c r="K179" s="472">
        <f>'[2]14. Bývanie'!$M$23</f>
        <v>69666.149999999994</v>
      </c>
      <c r="L179" s="471">
        <f>SUM(M179:O179)</f>
        <v>5842200</v>
      </c>
      <c r="M179" s="471">
        <f>'[2]14. Bývanie'!$N$23</f>
        <v>439200</v>
      </c>
      <c r="N179" s="471">
        <f>'[2]14. Bývanie'!$O$23</f>
        <v>5269000</v>
      </c>
      <c r="O179" s="472">
        <f>'[2]14. Bývanie'!$P$23</f>
        <v>134000</v>
      </c>
      <c r="P179" s="470">
        <f>SUM(Q179:S179)</f>
        <v>385908.57</v>
      </c>
      <c r="Q179" s="471">
        <f>'[2]14. Bývanie'!$Q$23</f>
        <v>252555.75</v>
      </c>
      <c r="R179" s="471">
        <f>'[2]14. Bývanie'!$R$23</f>
        <v>59900</v>
      </c>
      <c r="S179" s="472">
        <f>'[2]14. Bývanie'!$S$23</f>
        <v>73452.820000000007</v>
      </c>
      <c r="T179" s="470">
        <f>SUM(U179:W179)</f>
        <v>5714080</v>
      </c>
      <c r="U179" s="471">
        <f>'[2]14. Bývanie'!$T$23</f>
        <v>345980</v>
      </c>
      <c r="V179" s="471">
        <f>'[2]14. Bývanie'!$U$23</f>
        <v>5269000</v>
      </c>
      <c r="W179" s="472">
        <f>'[2]14. Bývanie'!$V$23</f>
        <v>99100</v>
      </c>
      <c r="X179" s="470">
        <f>SUM(Y179:AA179)</f>
        <v>857700</v>
      </c>
      <c r="Y179" s="471">
        <f>'[2]14. Bývanie'!$W$23</f>
        <v>657200</v>
      </c>
      <c r="Z179" s="471">
        <f>'[2]14. Bývanie'!$X$23</f>
        <v>0</v>
      </c>
      <c r="AA179" s="494">
        <f>'[2]14. Bývanie'!$Y$23</f>
        <v>200500</v>
      </c>
      <c r="AB179" s="470">
        <f>SUM(AC179:AE179)</f>
        <v>704400</v>
      </c>
      <c r="AC179" s="471">
        <f>'[2]14. Bývanie'!$Z$23</f>
        <v>501400</v>
      </c>
      <c r="AD179" s="471">
        <f>'[2]14. Bývanie'!$AA$23</f>
        <v>0</v>
      </c>
      <c r="AE179" s="472">
        <f>'[2]14. Bývanie'!$AB$23</f>
        <v>203000</v>
      </c>
      <c r="AF179" s="470">
        <f>SUM(AG179:AI179)</f>
        <v>704400</v>
      </c>
      <c r="AG179" s="471">
        <f>'[2]14. Bývanie'!$AC$23</f>
        <v>497300</v>
      </c>
      <c r="AH179" s="471">
        <f>'[2]14. Bývanie'!$AD$23</f>
        <v>0</v>
      </c>
      <c r="AI179" s="472">
        <f>'[2]14. Bývanie'!$AE$23</f>
        <v>207100</v>
      </c>
    </row>
    <row r="180" spans="1:35" s="157" customFormat="1" ht="15.75" x14ac:dyDescent="0.25">
      <c r="A180" s="159"/>
      <c r="B180" s="332" t="s">
        <v>373</v>
      </c>
      <c r="C180" s="344"/>
      <c r="D180" s="318">
        <f t="shared" ref="D180:AI180" si="139">SUM(D181:D183)</f>
        <v>4810034.32</v>
      </c>
      <c r="E180" s="319">
        <f t="shared" si="139"/>
        <v>1556044.58</v>
      </c>
      <c r="F180" s="319">
        <f t="shared" si="139"/>
        <v>0</v>
      </c>
      <c r="G180" s="415">
        <f t="shared" si="139"/>
        <v>3253989.74</v>
      </c>
      <c r="H180" s="318">
        <f t="shared" si="139"/>
        <v>2003415.1800000002</v>
      </c>
      <c r="I180" s="319">
        <f t="shared" si="139"/>
        <v>1745893.84</v>
      </c>
      <c r="J180" s="319">
        <f t="shared" si="139"/>
        <v>31500</v>
      </c>
      <c r="K180" s="320">
        <f t="shared" si="139"/>
        <v>226021.34</v>
      </c>
      <c r="L180" s="428">
        <f t="shared" si="139"/>
        <v>2846805</v>
      </c>
      <c r="M180" s="319">
        <f t="shared" si="139"/>
        <v>2023105</v>
      </c>
      <c r="N180" s="319">
        <f t="shared" si="139"/>
        <v>96400</v>
      </c>
      <c r="O180" s="415">
        <f t="shared" si="139"/>
        <v>727300</v>
      </c>
      <c r="P180" s="318">
        <f t="shared" si="139"/>
        <v>1978918.2899999993</v>
      </c>
      <c r="Q180" s="319">
        <f t="shared" si="139"/>
        <v>1493368.6799999992</v>
      </c>
      <c r="R180" s="319">
        <f t="shared" si="139"/>
        <v>0</v>
      </c>
      <c r="S180" s="320">
        <f t="shared" si="139"/>
        <v>485549.61</v>
      </c>
      <c r="T180" s="318">
        <f t="shared" si="139"/>
        <v>2704790</v>
      </c>
      <c r="U180" s="319">
        <f t="shared" si="139"/>
        <v>1977490</v>
      </c>
      <c r="V180" s="319">
        <f t="shared" si="139"/>
        <v>0</v>
      </c>
      <c r="W180" s="415">
        <f t="shared" si="139"/>
        <v>727300</v>
      </c>
      <c r="X180" s="318">
        <f t="shared" si="139"/>
        <v>3203000</v>
      </c>
      <c r="Y180" s="319">
        <f t="shared" si="139"/>
        <v>2203000</v>
      </c>
      <c r="Z180" s="319">
        <f t="shared" si="139"/>
        <v>100000</v>
      </c>
      <c r="AA180" s="415">
        <f t="shared" si="139"/>
        <v>900000</v>
      </c>
      <c r="AB180" s="318">
        <f t="shared" si="139"/>
        <v>2691510</v>
      </c>
      <c r="AC180" s="319">
        <f t="shared" si="139"/>
        <v>2191310</v>
      </c>
      <c r="AD180" s="319">
        <f t="shared" si="139"/>
        <v>100000</v>
      </c>
      <c r="AE180" s="320">
        <f t="shared" si="139"/>
        <v>400200</v>
      </c>
      <c r="AF180" s="318">
        <f t="shared" si="139"/>
        <v>2780150</v>
      </c>
      <c r="AG180" s="319">
        <f t="shared" si="139"/>
        <v>2279950</v>
      </c>
      <c r="AH180" s="319">
        <f t="shared" si="139"/>
        <v>100000</v>
      </c>
      <c r="AI180" s="320">
        <f t="shared" si="139"/>
        <v>400200</v>
      </c>
    </row>
    <row r="181" spans="1:35" ht="15.75" x14ac:dyDescent="0.25">
      <c r="A181" s="155"/>
      <c r="B181" s="355" t="s">
        <v>416</v>
      </c>
      <c r="C181" s="354" t="s">
        <v>421</v>
      </c>
      <c r="D181" s="304">
        <f>SUM(E181:G181)</f>
        <v>1502684.53</v>
      </c>
      <c r="E181" s="302">
        <f>'[1]15. Administratíva'!$H$4</f>
        <v>1502684.53</v>
      </c>
      <c r="F181" s="302">
        <f>'[1]15. Administratíva'!$I$4</f>
        <v>0</v>
      </c>
      <c r="G181" s="323">
        <f>'[1]15. Administratíva'!$J$4</f>
        <v>0</v>
      </c>
      <c r="H181" s="304">
        <f>SUM(I181:K181)</f>
        <v>1757690.7000000002</v>
      </c>
      <c r="I181" s="302">
        <f>'[2]15. Administratíva'!$K$4</f>
        <v>1726190.7000000002</v>
      </c>
      <c r="J181" s="302">
        <f>'[2]15. Administratíva'!$L$4</f>
        <v>31500</v>
      </c>
      <c r="K181" s="303">
        <f>'[2]15. Administratíva'!$M$4</f>
        <v>0</v>
      </c>
      <c r="L181" s="324">
        <f>SUM(M181:O181)</f>
        <v>2080090</v>
      </c>
      <c r="M181" s="302">
        <f>'[2]15. Administratíva'!$N$4</f>
        <v>1983690</v>
      </c>
      <c r="N181" s="302">
        <f>'[2]15. Administratíva'!$O$4</f>
        <v>96400</v>
      </c>
      <c r="O181" s="323">
        <f>'[2]15. Administratíva'!$P$4</f>
        <v>0</v>
      </c>
      <c r="P181" s="304">
        <f>SUM(Q181:S181)</f>
        <v>1476786.5499999993</v>
      </c>
      <c r="Q181" s="302">
        <f>'[2]15. Administratíva'!$Q$4</f>
        <v>1476786.5499999993</v>
      </c>
      <c r="R181" s="302">
        <f>'[2]15. Administratíva'!$R$4</f>
        <v>0</v>
      </c>
      <c r="S181" s="303">
        <f>'[2]15. Administratíva'!$S$4</f>
        <v>0</v>
      </c>
      <c r="T181" s="304">
        <f>SUM(U181:W181)</f>
        <v>1957990</v>
      </c>
      <c r="U181" s="302">
        <f>'[2]15. Administratíva'!$T$4</f>
        <v>1957990</v>
      </c>
      <c r="V181" s="302">
        <f>'[2]15. Administratíva'!$U$4</f>
        <v>0</v>
      </c>
      <c r="W181" s="323">
        <f>'[2]15. Administratíva'!$V$4</f>
        <v>0</v>
      </c>
      <c r="X181" s="304">
        <f>SUM(Y181:AA181)</f>
        <v>2253000</v>
      </c>
      <c r="Y181" s="302">
        <f>'[2]15. Administratíva'!$W$4</f>
        <v>2153000</v>
      </c>
      <c r="Z181" s="302">
        <f>'[2]15. Administratíva'!$X$4</f>
        <v>100000</v>
      </c>
      <c r="AA181" s="323">
        <f>'[2]15. Administratíva'!$Y$4</f>
        <v>0</v>
      </c>
      <c r="AB181" s="304">
        <f>SUM(AC181:AE181)</f>
        <v>2248310</v>
      </c>
      <c r="AC181" s="302">
        <f>'[2]15. Administratíva'!$Z$4</f>
        <v>2148310</v>
      </c>
      <c r="AD181" s="302">
        <f>'[2]15. Administratíva'!$AA$4</f>
        <v>100000</v>
      </c>
      <c r="AE181" s="303">
        <f>'[2]15. Administratíva'!$AB$4</f>
        <v>0</v>
      </c>
      <c r="AF181" s="304">
        <f>SUM(AG181:AI181)</f>
        <v>2316950</v>
      </c>
      <c r="AG181" s="302">
        <f>'[2]15. Administratíva'!$AC$4</f>
        <v>2216950</v>
      </c>
      <c r="AH181" s="302">
        <f>'[2]15. Administratíva'!$AD$4</f>
        <v>100000</v>
      </c>
      <c r="AI181" s="303">
        <f>'[2]15. Administratíva'!$AE$4</f>
        <v>0</v>
      </c>
    </row>
    <row r="182" spans="1:35" ht="15.75" x14ac:dyDescent="0.25">
      <c r="A182" s="155"/>
      <c r="B182" s="355" t="s">
        <v>417</v>
      </c>
      <c r="C182" s="354" t="s">
        <v>419</v>
      </c>
      <c r="D182" s="304">
        <f>SUM(E182:G182)</f>
        <v>0</v>
      </c>
      <c r="E182" s="302">
        <v>0</v>
      </c>
      <c r="F182" s="302">
        <v>0</v>
      </c>
      <c r="G182" s="302">
        <v>0</v>
      </c>
      <c r="H182" s="304">
        <f>SUM(I182:K182)</f>
        <v>0</v>
      </c>
      <c r="I182" s="302">
        <f>'[2]15. Administratíva'!$K$98</f>
        <v>0</v>
      </c>
      <c r="J182" s="302">
        <f>'[2]15. Administratíva'!$L$98</f>
        <v>0</v>
      </c>
      <c r="K182" s="303">
        <f>'[2]15. Administratíva'!$M$98</f>
        <v>0</v>
      </c>
      <c r="L182" s="324">
        <f>SUM(M182:O182)</f>
        <v>0</v>
      </c>
      <c r="M182" s="302">
        <f>'[2]15. Administratíva'!$N$98</f>
        <v>0</v>
      </c>
      <c r="N182" s="302">
        <f>'[2]15. Administratíva'!$O$98</f>
        <v>0</v>
      </c>
      <c r="O182" s="323">
        <f>'[2]15. Administratíva'!$P$98</f>
        <v>0</v>
      </c>
      <c r="P182" s="304">
        <f>SUM(Q182:S182)</f>
        <v>0</v>
      </c>
      <c r="Q182" s="302">
        <f>'[2]15. Administratíva'!$Q$98</f>
        <v>0</v>
      </c>
      <c r="R182" s="302">
        <f>'[2]15. Administratíva'!$R$98</f>
        <v>0</v>
      </c>
      <c r="S182" s="303">
        <f>'[2]15. Administratíva'!$S$98</f>
        <v>0</v>
      </c>
      <c r="T182" s="304">
        <f>SUM(U182:W182)</f>
        <v>0</v>
      </c>
      <c r="U182" s="302">
        <f>'[2]15. Administratíva'!$T$98</f>
        <v>0</v>
      </c>
      <c r="V182" s="302">
        <f>'[2]15. Administratíva'!$U$98</f>
        <v>0</v>
      </c>
      <c r="W182" s="323">
        <f>'[2]15. Administratíva'!$V$98</f>
        <v>0</v>
      </c>
      <c r="X182" s="304">
        <f>SUM(Y182:AA182)</f>
        <v>0</v>
      </c>
      <c r="Y182" s="302">
        <f>'[2]15. Administratíva'!$W$98</f>
        <v>0</v>
      </c>
      <c r="Z182" s="302">
        <f>'[2]15. Administratíva'!$X$98</f>
        <v>0</v>
      </c>
      <c r="AA182" s="323">
        <f>'[2]15. Administratíva'!$Y$98</f>
        <v>0</v>
      </c>
      <c r="AB182" s="304">
        <f>SUM(AC182:AE182)</f>
        <v>0</v>
      </c>
      <c r="AC182" s="302">
        <f>'[2]15. Administratíva'!$Z$98</f>
        <v>0</v>
      </c>
      <c r="AD182" s="302">
        <f>'[2]15. Administratíva'!$AA$98</f>
        <v>0</v>
      </c>
      <c r="AE182" s="303">
        <f>'[2]15. Administratíva'!$AB$98</f>
        <v>0</v>
      </c>
      <c r="AF182" s="304">
        <f>SUM(AG182:AI182)</f>
        <v>0</v>
      </c>
      <c r="AG182" s="302">
        <f>'[2]15. Administratíva'!$AC$98</f>
        <v>0</v>
      </c>
      <c r="AH182" s="302">
        <f>'[2]15. Administratíva'!$AD$98</f>
        <v>0</v>
      </c>
      <c r="AI182" s="303">
        <f>'[2]15. Administratíva'!$AE$98</f>
        <v>0</v>
      </c>
    </row>
    <row r="183" spans="1:35" ht="16.5" thickBot="1" x14ac:dyDescent="0.3">
      <c r="A183" s="158"/>
      <c r="B183" s="358" t="s">
        <v>418</v>
      </c>
      <c r="C183" s="354" t="s">
        <v>420</v>
      </c>
      <c r="D183" s="315">
        <f>SUM(E183:G183)</f>
        <v>3307349.79</v>
      </c>
      <c r="E183" s="316">
        <f>'[1]15. Administratíva'!$H$96</f>
        <v>53360.05</v>
      </c>
      <c r="F183" s="316">
        <f>'[1]15. Administratíva'!$I$96</f>
        <v>0</v>
      </c>
      <c r="G183" s="416">
        <f>'[1]15. Administratíva'!$J$96</f>
        <v>3253989.74</v>
      </c>
      <c r="H183" s="315">
        <f>SUM(I183:K183)</f>
        <v>245724.47999999998</v>
      </c>
      <c r="I183" s="316">
        <f>'[2]15. Administratíva'!$K$99</f>
        <v>19703.14</v>
      </c>
      <c r="J183" s="316">
        <f>'[2]15. Administratíva'!$L$99</f>
        <v>0</v>
      </c>
      <c r="K183" s="317">
        <f>'[2]15. Administratíva'!$M$99</f>
        <v>226021.34</v>
      </c>
      <c r="L183" s="429">
        <f>SUM(M183:O183)</f>
        <v>766715</v>
      </c>
      <c r="M183" s="316">
        <f>'[2]15. Administratíva'!$N$99</f>
        <v>39415</v>
      </c>
      <c r="N183" s="316">
        <f>'[2]15. Administratíva'!$O$99</f>
        <v>0</v>
      </c>
      <c r="O183" s="416">
        <f>'[2]15. Administratíva'!$P$99</f>
        <v>727300</v>
      </c>
      <c r="P183" s="315">
        <f>SUM(Q183:S183)</f>
        <v>502131.74</v>
      </c>
      <c r="Q183" s="316">
        <f>'[2]15. Administratíva'!$Q$99</f>
        <v>16582.13</v>
      </c>
      <c r="R183" s="316">
        <f>'[2]15. Administratíva'!$R$99</f>
        <v>0</v>
      </c>
      <c r="S183" s="317">
        <f>'[2]15. Administratíva'!$S$99</f>
        <v>485549.61</v>
      </c>
      <c r="T183" s="315">
        <f>SUM(U183:W183)</f>
        <v>746800</v>
      </c>
      <c r="U183" s="316">
        <f>'[2]15. Administratíva'!$T$99</f>
        <v>19500</v>
      </c>
      <c r="V183" s="316">
        <f>'[2]15. Administratíva'!$U$99</f>
        <v>0</v>
      </c>
      <c r="W183" s="416">
        <f>'[2]15. Administratíva'!$V$99</f>
        <v>727300</v>
      </c>
      <c r="X183" s="315">
        <f>SUM(Y183:AA183)</f>
        <v>950000</v>
      </c>
      <c r="Y183" s="316">
        <f>'[2]15. Administratíva'!$W$99</f>
        <v>50000</v>
      </c>
      <c r="Z183" s="316">
        <f>'[2]15. Administratíva'!$X$99</f>
        <v>0</v>
      </c>
      <c r="AA183" s="416">
        <f>'[2]15. Administratíva'!$Y$99</f>
        <v>900000</v>
      </c>
      <c r="AB183" s="315">
        <f>SUM(AC183:AE183)</f>
        <v>443200</v>
      </c>
      <c r="AC183" s="316">
        <f>'[2]15. Administratíva'!$Z$99</f>
        <v>43000</v>
      </c>
      <c r="AD183" s="316">
        <f>'[2]15. Administratíva'!$AA$99</f>
        <v>0</v>
      </c>
      <c r="AE183" s="317">
        <f>'[2]15. Administratíva'!$AB$99</f>
        <v>400200</v>
      </c>
      <c r="AF183" s="315">
        <f>SUM(AG183:AI183)</f>
        <v>463200</v>
      </c>
      <c r="AG183" s="316">
        <f>'[2]15. Administratíva'!$AC$99</f>
        <v>63000</v>
      </c>
      <c r="AH183" s="316">
        <f>'[2]15. Administratíva'!$AD$99</f>
        <v>0</v>
      </c>
      <c r="AI183" s="317">
        <f>'[2]15. Administratíva'!$AE$99</f>
        <v>400200</v>
      </c>
    </row>
    <row r="186" spans="1:35" x14ac:dyDescent="0.2">
      <c r="A186" s="158"/>
    </row>
    <row r="187" spans="1:35" x14ac:dyDescent="0.2">
      <c r="A187" s="155"/>
    </row>
    <row r="188" spans="1:35" x14ac:dyDescent="0.2">
      <c r="A188" s="155"/>
    </row>
    <row r="189" spans="1:35" x14ac:dyDescent="0.2">
      <c r="A189" s="155"/>
    </row>
    <row r="190" spans="1:35" x14ac:dyDescent="0.2">
      <c r="A190" s="155"/>
    </row>
    <row r="191" spans="1:35" x14ac:dyDescent="0.2">
      <c r="A191" s="155"/>
    </row>
    <row r="192" spans="1:35" x14ac:dyDescent="0.2">
      <c r="A192" s="158"/>
    </row>
    <row r="193" spans="1:1" x14ac:dyDescent="0.2">
      <c r="A193" s="158"/>
    </row>
    <row r="194" spans="1:1" x14ac:dyDescent="0.2">
      <c r="A194" s="155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8"/>
    </row>
  </sheetData>
  <sheetProtection selectLockedCells="1" selectUnlockedCells="1"/>
  <mergeCells count="10">
    <mergeCell ref="B3:AI3"/>
    <mergeCell ref="AF5:AI6"/>
    <mergeCell ref="T5:W6"/>
    <mergeCell ref="X5:AA6"/>
    <mergeCell ref="AB5:AE6"/>
    <mergeCell ref="B6:C7"/>
    <mergeCell ref="P5:S6"/>
    <mergeCell ref="D5:G6"/>
    <mergeCell ref="L5:O6"/>
    <mergeCell ref="H5:K6"/>
  </mergeCells>
  <phoneticPr fontId="0" type="noConversion"/>
  <pageMargins left="0" right="0" top="0" bottom="0" header="0.51181102362204722" footer="0.51181102362204722"/>
  <pageSetup paperSize="9" scale="33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1"/>
    </sheetView>
  </sheetViews>
  <sheetFormatPr defaultColWidth="34.28515625" defaultRowHeight="12.75" x14ac:dyDescent="0.2"/>
  <cols>
    <col min="1" max="1" width="59.42578125" style="124" bestFit="1" customWidth="1"/>
    <col min="2" max="2" width="20.5703125" style="433" customWidth="1"/>
    <col min="3" max="4" width="20.5703125" style="125" customWidth="1"/>
    <col min="5" max="5" width="20.5703125" style="124" customWidth="1"/>
    <col min="6" max="9" width="20.5703125" style="433" customWidth="1"/>
    <col min="10" max="10" width="9.140625" style="124" customWidth="1"/>
    <col min="11" max="11" width="20.42578125" style="124" customWidth="1"/>
    <col min="12" max="12" width="9.140625" style="124" customWidth="1"/>
    <col min="13" max="13" width="38.140625" style="124" customWidth="1"/>
    <col min="14" max="16" width="15.5703125" style="124" customWidth="1"/>
    <col min="17" max="17" width="15.42578125" style="124" bestFit="1" customWidth="1"/>
    <col min="18" max="21" width="15.5703125" style="124" customWidth="1"/>
    <col min="22" max="253" width="9.140625" style="124" customWidth="1"/>
    <col min="254" max="16384" width="34.28515625" style="124"/>
  </cols>
  <sheetData>
    <row r="1" spans="1:13" ht="100.5" customHeight="1" x14ac:dyDescent="0.3">
      <c r="A1" s="752" t="s">
        <v>690</v>
      </c>
      <c r="B1" s="752"/>
      <c r="C1" s="752"/>
      <c r="D1" s="752"/>
      <c r="E1" s="752"/>
      <c r="F1" s="752"/>
      <c r="G1" s="752"/>
      <c r="H1" s="752"/>
      <c r="I1" s="752"/>
    </row>
    <row r="2" spans="1:13" ht="13.5" thickBot="1" x14ac:dyDescent="0.25"/>
    <row r="3" spans="1:13" ht="54.75" thickBot="1" x14ac:dyDescent="0.3">
      <c r="A3" s="400" t="s">
        <v>402</v>
      </c>
      <c r="B3" s="401" t="s">
        <v>613</v>
      </c>
      <c r="C3" s="401" t="s">
        <v>647</v>
      </c>
      <c r="D3" s="401" t="s">
        <v>504</v>
      </c>
      <c r="E3" s="402" t="s">
        <v>667</v>
      </c>
      <c r="F3" s="401" t="s">
        <v>650</v>
      </c>
      <c r="G3" s="401" t="s">
        <v>506</v>
      </c>
      <c r="H3" s="401" t="s">
        <v>616</v>
      </c>
      <c r="I3" s="401" t="s">
        <v>652</v>
      </c>
    </row>
    <row r="4" spans="1:13" ht="20.25" customHeight="1" x14ac:dyDescent="0.25">
      <c r="A4" s="398" t="s">
        <v>403</v>
      </c>
      <c r="B4" s="399">
        <f>'príjmy '!B3</f>
        <v>15086193.5</v>
      </c>
      <c r="C4" s="399">
        <f>'príjmy '!C3</f>
        <v>16902365.120000001</v>
      </c>
      <c r="D4" s="399">
        <f>'príjmy '!D3</f>
        <v>18536562</v>
      </c>
      <c r="E4" s="399">
        <f>'príjmy '!E3</f>
        <v>14285627.27</v>
      </c>
      <c r="F4" s="399">
        <f>'príjmy '!F3</f>
        <v>18962980</v>
      </c>
      <c r="G4" s="399">
        <f>'príjmy '!G3</f>
        <v>20450080</v>
      </c>
      <c r="H4" s="399">
        <f>'príjmy '!H3</f>
        <v>21538470</v>
      </c>
      <c r="I4" s="399">
        <f>'príjmy '!I3</f>
        <v>22548470</v>
      </c>
      <c r="J4" s="436"/>
    </row>
    <row r="5" spans="1:13" ht="21.75" customHeight="1" x14ac:dyDescent="0.25">
      <c r="A5" s="128" t="s">
        <v>404</v>
      </c>
      <c r="B5" s="141">
        <f>'výdavky '!E8</f>
        <v>13839112.629999999</v>
      </c>
      <c r="C5" s="141">
        <f>'výdavky '!I8</f>
        <v>15984888.049999999</v>
      </c>
      <c r="D5" s="141">
        <f>'výdavky '!M8</f>
        <v>18177936</v>
      </c>
      <c r="E5" s="141">
        <f>'výdavky '!Q8</f>
        <v>13462082.779999999</v>
      </c>
      <c r="F5" s="141">
        <f>'výdavky '!U8</f>
        <v>18117420</v>
      </c>
      <c r="G5" s="141">
        <f>'výdavky '!Y8</f>
        <v>20027585</v>
      </c>
      <c r="H5" s="141">
        <f>'výdavky '!AC8</f>
        <v>20396770</v>
      </c>
      <c r="I5" s="141">
        <f>'výdavky '!AG8</f>
        <v>21367670</v>
      </c>
      <c r="J5" s="436"/>
    </row>
    <row r="6" spans="1:13" ht="21" customHeight="1" x14ac:dyDescent="0.25">
      <c r="A6" s="128" t="s">
        <v>379</v>
      </c>
      <c r="B6" s="141">
        <f t="shared" ref="B6:I6" si="0">B4-B5</f>
        <v>1247080.870000001</v>
      </c>
      <c r="C6" s="141">
        <f t="shared" si="0"/>
        <v>917477.07000000216</v>
      </c>
      <c r="D6" s="141">
        <f t="shared" si="0"/>
        <v>358626</v>
      </c>
      <c r="E6" s="141">
        <f t="shared" si="0"/>
        <v>823544.49000000022</v>
      </c>
      <c r="F6" s="141">
        <f t="shared" si="0"/>
        <v>845560</v>
      </c>
      <c r="G6" s="141">
        <f t="shared" si="0"/>
        <v>422495</v>
      </c>
      <c r="H6" s="141">
        <f t="shared" si="0"/>
        <v>1141700</v>
      </c>
      <c r="I6" s="141">
        <f t="shared" si="0"/>
        <v>1180800</v>
      </c>
      <c r="J6" s="436"/>
    </row>
    <row r="7" spans="1:13" ht="18" x14ac:dyDescent="0.25">
      <c r="A7" s="128"/>
      <c r="B7" s="141"/>
      <c r="C7" s="141"/>
      <c r="D7" s="141"/>
      <c r="E7" s="141"/>
      <c r="F7" s="141"/>
      <c r="G7" s="141"/>
      <c r="H7" s="141"/>
      <c r="I7" s="141"/>
      <c r="J7" s="436"/>
      <c r="M7" s="125"/>
    </row>
    <row r="8" spans="1:13" ht="21.75" customHeight="1" x14ac:dyDescent="0.25">
      <c r="A8" s="128" t="s">
        <v>396</v>
      </c>
      <c r="B8" s="141">
        <f>'príjmy '!B99</f>
        <v>520618.15</v>
      </c>
      <c r="C8" s="141">
        <f>'príjmy '!C99</f>
        <v>3008344.36</v>
      </c>
      <c r="D8" s="141">
        <f>'príjmy '!D99</f>
        <v>1916820</v>
      </c>
      <c r="E8" s="141">
        <f>'príjmy '!E99</f>
        <v>964866.67</v>
      </c>
      <c r="F8" s="141">
        <f>'príjmy '!F99</f>
        <v>1675600</v>
      </c>
      <c r="G8" s="141">
        <f>'príjmy '!G99</f>
        <v>1498050</v>
      </c>
      <c r="H8" s="141">
        <f>'príjmy '!H99</f>
        <v>186000</v>
      </c>
      <c r="I8" s="141">
        <f>'príjmy '!I99</f>
        <v>186000</v>
      </c>
      <c r="J8" s="436"/>
    </row>
    <row r="9" spans="1:13" ht="21" customHeight="1" x14ac:dyDescent="0.25">
      <c r="A9" s="128" t="s">
        <v>397</v>
      </c>
      <c r="B9" s="141">
        <f>'výdavky '!F8</f>
        <v>1274924.6299999999</v>
      </c>
      <c r="C9" s="141">
        <f>'výdavky '!J8</f>
        <v>6241945.2699999996</v>
      </c>
      <c r="D9" s="141">
        <f>'výdavky '!N8</f>
        <v>9022599</v>
      </c>
      <c r="E9" s="141">
        <f>'výdavky '!R8</f>
        <v>2800088.81</v>
      </c>
      <c r="F9" s="141">
        <f>'výdavky '!V8</f>
        <v>8268321</v>
      </c>
      <c r="G9" s="141">
        <f>'výdavky '!Z8</f>
        <v>3353745</v>
      </c>
      <c r="H9" s="141">
        <f>'výdavky '!AD8</f>
        <v>1270000</v>
      </c>
      <c r="I9" s="141">
        <f>'výdavky '!AH8</f>
        <v>1325000</v>
      </c>
      <c r="J9" s="436"/>
    </row>
    <row r="10" spans="1:13" ht="21.75" customHeight="1" x14ac:dyDescent="0.25">
      <c r="A10" s="128" t="s">
        <v>379</v>
      </c>
      <c r="B10" s="141">
        <f t="shared" ref="B10:I10" si="1">B8-B9</f>
        <v>-754306.47999999986</v>
      </c>
      <c r="C10" s="141">
        <f t="shared" si="1"/>
        <v>-3233600.9099999997</v>
      </c>
      <c r="D10" s="141">
        <f t="shared" si="1"/>
        <v>-7105779</v>
      </c>
      <c r="E10" s="141">
        <f t="shared" si="1"/>
        <v>-1835222.1400000001</v>
      </c>
      <c r="F10" s="141">
        <f t="shared" si="1"/>
        <v>-6592721</v>
      </c>
      <c r="G10" s="141">
        <f t="shared" si="1"/>
        <v>-1855695</v>
      </c>
      <c r="H10" s="141">
        <f t="shared" si="1"/>
        <v>-1084000</v>
      </c>
      <c r="I10" s="141">
        <f t="shared" si="1"/>
        <v>-1139000</v>
      </c>
      <c r="J10" s="436"/>
    </row>
    <row r="11" spans="1:13" ht="18" x14ac:dyDescent="0.25">
      <c r="A11" s="128"/>
      <c r="B11" s="141"/>
      <c r="C11" s="141"/>
      <c r="D11" s="141"/>
      <c r="E11" s="141"/>
      <c r="F11" s="141"/>
      <c r="G11" s="141"/>
      <c r="H11" s="141"/>
      <c r="I11" s="141"/>
      <c r="J11" s="436"/>
    </row>
    <row r="12" spans="1:13" ht="22.5" customHeight="1" x14ac:dyDescent="0.25">
      <c r="A12" s="128" t="s">
        <v>398</v>
      </c>
      <c r="B12" s="141">
        <f>'príjmy '!B124</f>
        <v>3592254.8200000003</v>
      </c>
      <c r="C12" s="141">
        <f>'príjmy '!C124</f>
        <v>3269689.59</v>
      </c>
      <c r="D12" s="141">
        <f>'príjmy '!D124</f>
        <v>7629953</v>
      </c>
      <c r="E12" s="141">
        <f>'príjmy '!E124</f>
        <v>1348484.79</v>
      </c>
      <c r="F12" s="141">
        <f>'príjmy '!F124</f>
        <v>7095061</v>
      </c>
      <c r="G12" s="141">
        <f>'príjmy '!G124</f>
        <v>2538200</v>
      </c>
      <c r="H12" s="141">
        <f>'príjmy '!H124</f>
        <v>550000</v>
      </c>
      <c r="I12" s="141">
        <f>'príjmy '!I124</f>
        <v>570000</v>
      </c>
      <c r="J12" s="436"/>
    </row>
    <row r="13" spans="1:13" ht="22.5" customHeight="1" x14ac:dyDescent="0.25">
      <c r="A13" s="128" t="s">
        <v>399</v>
      </c>
      <c r="B13" s="141">
        <f>'výdavky '!G8</f>
        <v>3330309.9000000004</v>
      </c>
      <c r="C13" s="141">
        <f>'výdavky '!K8</f>
        <v>310053.25</v>
      </c>
      <c r="D13" s="141">
        <f>'výdavky '!O8</f>
        <v>882800</v>
      </c>
      <c r="E13" s="141">
        <f>'výdavky '!S8</f>
        <v>573653.67000000004</v>
      </c>
      <c r="F13" s="141">
        <f>'výdavky '!W8</f>
        <v>847900</v>
      </c>
      <c r="G13" s="141">
        <f>'výdavky '!AA8</f>
        <v>1105000</v>
      </c>
      <c r="H13" s="141">
        <f>'výdavky '!AE8</f>
        <v>607700</v>
      </c>
      <c r="I13" s="141">
        <f>'výdavky '!AI8</f>
        <v>611800</v>
      </c>
      <c r="J13" s="436"/>
    </row>
    <row r="14" spans="1:13" ht="18.75" thickBot="1" x14ac:dyDescent="0.3">
      <c r="A14" s="131" t="s">
        <v>379</v>
      </c>
      <c r="B14" s="144">
        <f t="shared" ref="B14:I14" si="2">B12-B13</f>
        <v>261944.91999999993</v>
      </c>
      <c r="C14" s="144">
        <f t="shared" si="2"/>
        <v>2959636.34</v>
      </c>
      <c r="D14" s="144">
        <f t="shared" si="2"/>
        <v>6747153</v>
      </c>
      <c r="E14" s="144">
        <f t="shared" si="2"/>
        <v>774831.12</v>
      </c>
      <c r="F14" s="144">
        <f t="shared" si="2"/>
        <v>6247161</v>
      </c>
      <c r="G14" s="144">
        <f t="shared" si="2"/>
        <v>1433200</v>
      </c>
      <c r="H14" s="144">
        <f t="shared" si="2"/>
        <v>-57700</v>
      </c>
      <c r="I14" s="144">
        <f t="shared" si="2"/>
        <v>-41800</v>
      </c>
      <c r="J14" s="436"/>
    </row>
    <row r="15" spans="1:13" ht="13.5" thickBot="1" x14ac:dyDescent="0.25">
      <c r="A15" s="134"/>
      <c r="B15" s="135"/>
      <c r="C15" s="135"/>
      <c r="D15" s="135"/>
      <c r="E15" s="135"/>
      <c r="F15" s="135"/>
      <c r="G15" s="135"/>
      <c r="H15" s="135"/>
      <c r="I15" s="135"/>
      <c r="J15" s="436"/>
    </row>
    <row r="16" spans="1:13" ht="22.5" customHeight="1" x14ac:dyDescent="0.3">
      <c r="A16" s="296" t="s">
        <v>130</v>
      </c>
      <c r="B16" s="299">
        <f t="shared" ref="B16:C17" si="3">B4+B8+B12</f>
        <v>19199066.469999999</v>
      </c>
      <c r="C16" s="721">
        <f t="shared" si="3"/>
        <v>23180399.07</v>
      </c>
      <c r="D16" s="299">
        <f>D4+D8+D12</f>
        <v>28083335</v>
      </c>
      <c r="E16" s="299">
        <f>E4+E8+E12</f>
        <v>16598978.73</v>
      </c>
      <c r="F16" s="299">
        <f t="shared" ref="F16:H17" si="4">F4+F8+F12</f>
        <v>27733641</v>
      </c>
      <c r="G16" s="299">
        <f t="shared" si="4"/>
        <v>24486330</v>
      </c>
      <c r="H16" s="299">
        <f t="shared" si="4"/>
        <v>22274470</v>
      </c>
      <c r="I16" s="299">
        <f>I4+I8+I12</f>
        <v>23304470</v>
      </c>
      <c r="J16" s="436"/>
    </row>
    <row r="17" spans="1:21" ht="27.75" customHeight="1" thickBot="1" x14ac:dyDescent="0.35">
      <c r="A17" s="394" t="s">
        <v>383</v>
      </c>
      <c r="B17" s="395">
        <f t="shared" si="3"/>
        <v>18444347.159999996</v>
      </c>
      <c r="C17" s="722">
        <f t="shared" si="3"/>
        <v>22536886.57</v>
      </c>
      <c r="D17" s="395">
        <f>D5+D9+D13</f>
        <v>28083335</v>
      </c>
      <c r="E17" s="395">
        <f>E5+E9+E13</f>
        <v>16835825.260000002</v>
      </c>
      <c r="F17" s="395">
        <f t="shared" si="4"/>
        <v>27233641</v>
      </c>
      <c r="G17" s="395">
        <f t="shared" si="4"/>
        <v>24486330</v>
      </c>
      <c r="H17" s="395">
        <f t="shared" si="4"/>
        <v>22274470</v>
      </c>
      <c r="I17" s="395">
        <f>I5+I9+I13</f>
        <v>23304470</v>
      </c>
      <c r="J17" s="436"/>
    </row>
    <row r="18" spans="1:21" ht="27" customHeight="1" thickBot="1" x14ac:dyDescent="0.35">
      <c r="A18" s="396" t="s">
        <v>384</v>
      </c>
      <c r="B18" s="397">
        <f t="shared" ref="B18:I18" si="5">B16-B17</f>
        <v>754719.31000000238</v>
      </c>
      <c r="C18" s="397">
        <f t="shared" si="5"/>
        <v>643512.5</v>
      </c>
      <c r="D18" s="397">
        <f t="shared" si="5"/>
        <v>0</v>
      </c>
      <c r="E18" s="397">
        <f t="shared" si="5"/>
        <v>-236846.53000000119</v>
      </c>
      <c r="F18" s="397">
        <f t="shared" si="5"/>
        <v>500000</v>
      </c>
      <c r="G18" s="397">
        <f t="shared" si="5"/>
        <v>0</v>
      </c>
      <c r="H18" s="397">
        <f t="shared" si="5"/>
        <v>0</v>
      </c>
      <c r="I18" s="397">
        <f t="shared" si="5"/>
        <v>0</v>
      </c>
      <c r="J18" s="436"/>
    </row>
    <row r="19" spans="1:21" x14ac:dyDescent="0.2">
      <c r="B19" s="125"/>
      <c r="F19" s="125"/>
      <c r="G19" s="125"/>
      <c r="H19" s="125"/>
      <c r="I19" s="125"/>
      <c r="J19" s="436"/>
    </row>
    <row r="20" spans="1:21" ht="13.5" thickBot="1" x14ac:dyDescent="0.25">
      <c r="B20" s="125"/>
      <c r="F20" s="125"/>
      <c r="G20" s="125"/>
      <c r="H20" s="125"/>
      <c r="I20" s="125"/>
      <c r="J20" s="436"/>
    </row>
    <row r="21" spans="1:21" ht="20.25" x14ac:dyDescent="0.3">
      <c r="A21" s="389" t="s">
        <v>432</v>
      </c>
      <c r="B21" s="390">
        <f t="shared" ref="B21:C22" si="6">B4+B8</f>
        <v>15606811.65</v>
      </c>
      <c r="C21" s="390">
        <f t="shared" si="6"/>
        <v>19910709.48</v>
      </c>
      <c r="D21" s="390">
        <f>D4+D8</f>
        <v>20453382</v>
      </c>
      <c r="E21" s="390">
        <f>E4+E8</f>
        <v>15250493.939999999</v>
      </c>
      <c r="F21" s="390">
        <f t="shared" ref="F21:H22" si="7">F4+F8</f>
        <v>20638580</v>
      </c>
      <c r="G21" s="390">
        <f t="shared" si="7"/>
        <v>21948130</v>
      </c>
      <c r="H21" s="390">
        <f t="shared" si="7"/>
        <v>21724470</v>
      </c>
      <c r="I21" s="390">
        <f>I4+I8</f>
        <v>22734470</v>
      </c>
      <c r="J21" s="436"/>
    </row>
    <row r="22" spans="1:21" ht="21" thickBot="1" x14ac:dyDescent="0.35">
      <c r="A22" s="391" t="s">
        <v>433</v>
      </c>
      <c r="B22" s="300">
        <f t="shared" si="6"/>
        <v>15114037.259999998</v>
      </c>
      <c r="C22" s="300">
        <f t="shared" si="6"/>
        <v>22226833.32</v>
      </c>
      <c r="D22" s="300">
        <f>D5+D9</f>
        <v>27200535</v>
      </c>
      <c r="E22" s="300">
        <f>E5+E9</f>
        <v>16262171.59</v>
      </c>
      <c r="F22" s="300">
        <f t="shared" si="7"/>
        <v>26385741</v>
      </c>
      <c r="G22" s="300">
        <f t="shared" si="7"/>
        <v>23381330</v>
      </c>
      <c r="H22" s="300">
        <f t="shared" si="7"/>
        <v>21666770</v>
      </c>
      <c r="I22" s="300">
        <f>I5+I9</f>
        <v>22692670</v>
      </c>
      <c r="J22" s="436"/>
    </row>
    <row r="23" spans="1:21" ht="21" thickBot="1" x14ac:dyDescent="0.35">
      <c r="A23" s="392" t="s">
        <v>411</v>
      </c>
      <c r="B23" s="393">
        <f t="shared" ref="B23:I23" si="8">B21-B22</f>
        <v>492774.39000000246</v>
      </c>
      <c r="C23" s="393">
        <f t="shared" si="8"/>
        <v>-2316123.84</v>
      </c>
      <c r="D23" s="393">
        <f t="shared" si="8"/>
        <v>-6747153</v>
      </c>
      <c r="E23" s="393">
        <f t="shared" si="8"/>
        <v>-1011677.6500000004</v>
      </c>
      <c r="F23" s="393">
        <f t="shared" si="8"/>
        <v>-5747161</v>
      </c>
      <c r="G23" s="393">
        <f t="shared" si="8"/>
        <v>-1433200</v>
      </c>
      <c r="H23" s="393">
        <f t="shared" si="8"/>
        <v>57700</v>
      </c>
      <c r="I23" s="393">
        <f t="shared" si="8"/>
        <v>41800</v>
      </c>
      <c r="J23" s="436"/>
    </row>
    <row r="24" spans="1:21" ht="48" thickBot="1" x14ac:dyDescent="0.3">
      <c r="A24" s="298"/>
      <c r="K24" s="311" t="s">
        <v>422</v>
      </c>
      <c r="L24" s="748" t="s">
        <v>423</v>
      </c>
      <c r="M24" s="749"/>
      <c r="N24" s="417" t="s">
        <v>613</v>
      </c>
      <c r="O24" s="653" t="s">
        <v>647</v>
      </c>
      <c r="P24" s="430" t="s">
        <v>504</v>
      </c>
      <c r="Q24" s="431" t="s">
        <v>666</v>
      </c>
      <c r="R24" s="417" t="s">
        <v>654</v>
      </c>
      <c r="S24" s="417" t="s">
        <v>507</v>
      </c>
      <c r="T24" s="417" t="s">
        <v>617</v>
      </c>
      <c r="U24" s="417" t="s">
        <v>655</v>
      </c>
    </row>
    <row r="25" spans="1:21" ht="18" x14ac:dyDescent="0.25">
      <c r="A25" s="297"/>
      <c r="E25" s="125"/>
      <c r="K25" s="312">
        <v>100</v>
      </c>
      <c r="L25" s="750" t="s">
        <v>424</v>
      </c>
      <c r="M25" s="751"/>
      <c r="N25" s="418">
        <f>'príjmy '!B4</f>
        <v>8990184.5999999996</v>
      </c>
      <c r="O25" s="418">
        <f>'príjmy '!C4</f>
        <v>9879465.6500000004</v>
      </c>
      <c r="P25" s="418">
        <f>'príjmy '!D4</f>
        <v>10555000</v>
      </c>
      <c r="Q25" s="418">
        <f>'príjmy '!E4</f>
        <v>8200887.4000000004</v>
      </c>
      <c r="R25" s="418">
        <f>'príjmy '!F4</f>
        <v>10706000</v>
      </c>
      <c r="S25" s="418">
        <f>'príjmy '!G4</f>
        <v>11488000</v>
      </c>
      <c r="T25" s="418">
        <f>'príjmy '!H4</f>
        <v>12075000</v>
      </c>
      <c r="U25" s="418">
        <f>'príjmy '!I4</f>
        <v>12580000</v>
      </c>
    </row>
    <row r="26" spans="1:21" ht="18" x14ac:dyDescent="0.25">
      <c r="A26" s="310"/>
      <c r="K26" s="313">
        <v>200</v>
      </c>
      <c r="L26" s="744" t="s">
        <v>425</v>
      </c>
      <c r="M26" s="745"/>
      <c r="N26" s="419">
        <f>'príjmy '!B18+'príjmy '!B30+'príjmy '!B54+'príjmy '!B100</f>
        <v>2157524.36</v>
      </c>
      <c r="O26" s="419">
        <f>'príjmy '!C18+'príjmy '!C30+'príjmy '!C54+'príjmy '!C100</f>
        <v>2883041.7299999995</v>
      </c>
      <c r="P26" s="419">
        <f>'príjmy '!D18+'príjmy '!D30+'príjmy '!D54+'príjmy '!D100</f>
        <v>2746262</v>
      </c>
      <c r="Q26" s="419">
        <f>'príjmy '!E18+'príjmy '!E30+'príjmy '!E54+'príjmy '!E100</f>
        <v>1925347.4</v>
      </c>
      <c r="R26" s="419">
        <f>'príjmy '!F18+'príjmy '!F30+'príjmy '!F54+'príjmy '!F100</f>
        <v>2914750</v>
      </c>
      <c r="S26" s="419">
        <f>'príjmy '!G18+'príjmy '!G30+'príjmy '!G54+'príjmy '!G100</f>
        <v>2849400</v>
      </c>
      <c r="T26" s="419">
        <f>'príjmy '!H18+'príjmy '!H30+'príjmy '!H54+'príjmy '!H100</f>
        <v>3084750</v>
      </c>
      <c r="U26" s="419">
        <f>'príjmy '!I18+'príjmy '!I30+'príjmy '!I54+'príjmy '!I100</f>
        <v>3089750</v>
      </c>
    </row>
    <row r="27" spans="1:21" ht="18" x14ac:dyDescent="0.25">
      <c r="A27" s="310"/>
      <c r="K27" s="313">
        <v>300</v>
      </c>
      <c r="L27" s="744" t="s">
        <v>426</v>
      </c>
      <c r="M27" s="745"/>
      <c r="N27" s="419">
        <f>'príjmy '!B62+'príjmy '!B104</f>
        <v>4459102.6900000004</v>
      </c>
      <c r="O27" s="419">
        <f>'príjmy '!C62+'príjmy '!C104</f>
        <v>7148202.0999999996</v>
      </c>
      <c r="P27" s="419">
        <f>'príjmy '!D62+'príjmy '!D104</f>
        <v>7152120</v>
      </c>
      <c r="Q27" s="419">
        <f>'príjmy '!E62+'príjmy '!E104</f>
        <v>5124259.1399999997</v>
      </c>
      <c r="R27" s="419">
        <f>'príjmy '!F62+'príjmy '!F104</f>
        <v>7017830</v>
      </c>
      <c r="S27" s="419">
        <f>'príjmy '!G62+'príjmy '!G104</f>
        <v>7610730</v>
      </c>
      <c r="T27" s="419">
        <f>'príjmy '!H62+'príjmy '!H104</f>
        <v>6564720</v>
      </c>
      <c r="U27" s="419">
        <f>'príjmy '!I62+'príjmy '!I104</f>
        <v>7064720</v>
      </c>
    </row>
    <row r="28" spans="1:21" ht="18" x14ac:dyDescent="0.25">
      <c r="A28" s="310"/>
      <c r="K28" s="313">
        <v>400</v>
      </c>
      <c r="L28" s="744" t="s">
        <v>427</v>
      </c>
      <c r="M28" s="745"/>
      <c r="N28" s="419">
        <f>'príjmy '!B125+'príjmy '!B127+'príjmy '!B128</f>
        <v>456582.47</v>
      </c>
      <c r="O28" s="419">
        <f>'príjmy '!C125+'príjmy '!C126+'príjmy '!C127+'príjmy '!C128+'príjmy '!C129</f>
        <v>1047127.46</v>
      </c>
      <c r="P28" s="419">
        <f>'príjmy '!D125+'príjmy '!D126+'príjmy '!D127+'príjmy '!D128+'príjmy '!D129</f>
        <v>654453</v>
      </c>
      <c r="Q28" s="419">
        <f>'príjmy '!E125+'príjmy '!E126+'príjmy '!E127+'príjmy '!E128+'príjmy '!E129</f>
        <v>430061</v>
      </c>
      <c r="R28" s="419">
        <f>'príjmy '!F125+'príjmy '!F127+'príjmy '!F128</f>
        <v>446061</v>
      </c>
      <c r="S28" s="419">
        <f>'príjmy '!G125+'príjmy '!G126+'príjmy '!G127</f>
        <v>708200</v>
      </c>
      <c r="T28" s="419">
        <f>'príjmy '!H125+'príjmy '!H127+'príjmy '!H128</f>
        <v>550000</v>
      </c>
      <c r="U28" s="419">
        <f>'príjmy '!I125+'príjmy '!I127+'príjmy '!I128</f>
        <v>570000</v>
      </c>
    </row>
    <row r="29" spans="1:21" ht="18" x14ac:dyDescent="0.25">
      <c r="A29" s="310"/>
      <c r="K29" s="313">
        <v>500</v>
      </c>
      <c r="L29" s="744" t="s">
        <v>428</v>
      </c>
      <c r="M29" s="745"/>
      <c r="N29" s="419">
        <f>'príjmy '!B132</f>
        <v>3135672.35</v>
      </c>
      <c r="O29" s="419">
        <f>'príjmy '!C130+'príjmy '!C131+'príjmy '!C132</f>
        <v>2222562.13</v>
      </c>
      <c r="P29" s="419">
        <f>'príjmy '!D130+'príjmy '!D131+'príjmy '!D132</f>
        <v>6975500</v>
      </c>
      <c r="Q29" s="419">
        <f>'príjmy '!E130+'príjmy '!E131+'príjmy '!E132</f>
        <v>918423.79</v>
      </c>
      <c r="R29" s="419">
        <f>'príjmy '!F131+'príjmy '!F132+'príjmy '!F130</f>
        <v>6649000</v>
      </c>
      <c r="S29" s="419">
        <f>'príjmy '!G130+'príjmy '!G132</f>
        <v>1830000</v>
      </c>
      <c r="T29" s="419">
        <f>'príjmy '!H130+'príjmy '!H132</f>
        <v>0</v>
      </c>
      <c r="U29" s="419">
        <f>'príjmy '!I130+'príjmy '!I132</f>
        <v>0</v>
      </c>
    </row>
    <row r="30" spans="1:21" ht="18" x14ac:dyDescent="0.25">
      <c r="A30" s="310"/>
      <c r="E30" s="125"/>
      <c r="K30" s="313">
        <v>600</v>
      </c>
      <c r="L30" s="744" t="s">
        <v>378</v>
      </c>
      <c r="M30" s="745"/>
      <c r="N30" s="419">
        <f t="shared" ref="N30:U30" si="9">B5</f>
        <v>13839112.629999999</v>
      </c>
      <c r="O30" s="419">
        <f t="shared" si="9"/>
        <v>15984888.049999999</v>
      </c>
      <c r="P30" s="419">
        <f t="shared" si="9"/>
        <v>18177936</v>
      </c>
      <c r="Q30" s="419">
        <f t="shared" si="9"/>
        <v>13462082.779999999</v>
      </c>
      <c r="R30" s="419">
        <f t="shared" si="9"/>
        <v>18117420</v>
      </c>
      <c r="S30" s="419">
        <f t="shared" si="9"/>
        <v>20027585</v>
      </c>
      <c r="T30" s="419">
        <f t="shared" si="9"/>
        <v>20396770</v>
      </c>
      <c r="U30" s="419">
        <f t="shared" si="9"/>
        <v>21367670</v>
      </c>
    </row>
    <row r="31" spans="1:21" ht="18" x14ac:dyDescent="0.25">
      <c r="A31" s="310"/>
      <c r="K31" s="313">
        <v>700</v>
      </c>
      <c r="L31" s="744" t="s">
        <v>381</v>
      </c>
      <c r="M31" s="745"/>
      <c r="N31" s="419">
        <f t="shared" ref="N31:U31" si="10">B9</f>
        <v>1274924.6299999999</v>
      </c>
      <c r="O31" s="419">
        <f t="shared" si="10"/>
        <v>6241945.2699999996</v>
      </c>
      <c r="P31" s="419">
        <f t="shared" si="10"/>
        <v>9022599</v>
      </c>
      <c r="Q31" s="419">
        <f t="shared" si="10"/>
        <v>2800088.81</v>
      </c>
      <c r="R31" s="419">
        <f t="shared" si="10"/>
        <v>8268321</v>
      </c>
      <c r="S31" s="419">
        <f t="shared" si="10"/>
        <v>3353745</v>
      </c>
      <c r="T31" s="419">
        <f t="shared" si="10"/>
        <v>1270000</v>
      </c>
      <c r="U31" s="419">
        <f t="shared" si="10"/>
        <v>1325000</v>
      </c>
    </row>
    <row r="32" spans="1:21" ht="18.75" thickBot="1" x14ac:dyDescent="0.3">
      <c r="A32" s="310"/>
      <c r="K32" s="314">
        <v>800</v>
      </c>
      <c r="L32" s="746" t="s">
        <v>429</v>
      </c>
      <c r="M32" s="747"/>
      <c r="N32" s="420">
        <f t="shared" ref="N32:U32" si="11">B13</f>
        <v>3330309.9000000004</v>
      </c>
      <c r="O32" s="420">
        <f t="shared" si="11"/>
        <v>310053.25</v>
      </c>
      <c r="P32" s="420">
        <f t="shared" si="11"/>
        <v>882800</v>
      </c>
      <c r="Q32" s="420">
        <f t="shared" si="11"/>
        <v>573653.67000000004</v>
      </c>
      <c r="R32" s="420">
        <f t="shared" si="11"/>
        <v>847900</v>
      </c>
      <c r="S32" s="420">
        <f t="shared" si="11"/>
        <v>1105000</v>
      </c>
      <c r="T32" s="420">
        <f t="shared" si="11"/>
        <v>607700</v>
      </c>
      <c r="U32" s="420">
        <f t="shared" si="11"/>
        <v>611800</v>
      </c>
    </row>
    <row r="33" spans="1:21" ht="18.75" thickBot="1" x14ac:dyDescent="0.3">
      <c r="A33" s="310"/>
      <c r="K33" s="763"/>
      <c r="L33" s="763"/>
      <c r="M33" s="763"/>
      <c r="N33" s="753"/>
      <c r="O33" s="753"/>
      <c r="P33" s="753"/>
      <c r="Q33" s="753"/>
    </row>
    <row r="34" spans="1:21" ht="32.25" thickBot="1" x14ac:dyDescent="0.3">
      <c r="A34" s="310"/>
      <c r="K34" s="764"/>
      <c r="L34" s="764"/>
      <c r="M34" s="764"/>
      <c r="N34" s="417" t="s">
        <v>613</v>
      </c>
      <c r="O34" s="653" t="s">
        <v>647</v>
      </c>
      <c r="P34" s="430" t="s">
        <v>504</v>
      </c>
      <c r="Q34" s="431" t="s">
        <v>666</v>
      </c>
      <c r="R34" s="417" t="s">
        <v>654</v>
      </c>
      <c r="S34" s="417" t="s">
        <v>507</v>
      </c>
      <c r="T34" s="417" t="s">
        <v>617</v>
      </c>
      <c r="U34" s="417" t="s">
        <v>617</v>
      </c>
    </row>
    <row r="35" spans="1:21" ht="18" x14ac:dyDescent="0.25">
      <c r="A35" s="310"/>
      <c r="K35" s="754" t="s">
        <v>450</v>
      </c>
      <c r="L35" s="755"/>
      <c r="M35" s="756"/>
      <c r="N35" s="422">
        <f t="shared" ref="N35:U35" si="12">N25+N26+N27+N28+N29</f>
        <v>19199066.469999999</v>
      </c>
      <c r="O35" s="422">
        <f t="shared" si="12"/>
        <v>23180399.069999997</v>
      </c>
      <c r="P35" s="422">
        <f t="shared" si="12"/>
        <v>28083335</v>
      </c>
      <c r="Q35" s="422">
        <f t="shared" si="12"/>
        <v>16598978.73</v>
      </c>
      <c r="R35" s="422">
        <f t="shared" si="12"/>
        <v>27733641</v>
      </c>
      <c r="S35" s="422">
        <f t="shared" si="12"/>
        <v>24486330</v>
      </c>
      <c r="T35" s="422">
        <f t="shared" si="12"/>
        <v>22274470</v>
      </c>
      <c r="U35" s="422">
        <f t="shared" si="12"/>
        <v>23304470</v>
      </c>
    </row>
    <row r="36" spans="1:21" ht="18" x14ac:dyDescent="0.25">
      <c r="A36" s="310"/>
      <c r="K36" s="757" t="s">
        <v>451</v>
      </c>
      <c r="L36" s="758"/>
      <c r="M36" s="759"/>
      <c r="N36" s="423">
        <f t="shared" ref="N36:U36" si="13">N30+N31+N32</f>
        <v>18444347.159999996</v>
      </c>
      <c r="O36" s="423">
        <f t="shared" si="13"/>
        <v>22536886.57</v>
      </c>
      <c r="P36" s="423">
        <f t="shared" si="13"/>
        <v>28083335</v>
      </c>
      <c r="Q36" s="423">
        <f t="shared" si="13"/>
        <v>16835825.260000002</v>
      </c>
      <c r="R36" s="423">
        <f t="shared" si="13"/>
        <v>27233641</v>
      </c>
      <c r="S36" s="423">
        <f t="shared" si="13"/>
        <v>24486330</v>
      </c>
      <c r="T36" s="423">
        <f t="shared" si="13"/>
        <v>22274470</v>
      </c>
      <c r="U36" s="423">
        <f t="shared" si="13"/>
        <v>23304470</v>
      </c>
    </row>
    <row r="37" spans="1:21" ht="18.75" thickBot="1" x14ac:dyDescent="0.3">
      <c r="K37" s="760" t="s">
        <v>379</v>
      </c>
      <c r="L37" s="761"/>
      <c r="M37" s="762"/>
      <c r="N37" s="424">
        <f t="shared" ref="N37:U37" si="14">N35-N36</f>
        <v>754719.31000000238</v>
      </c>
      <c r="O37" s="424">
        <f t="shared" si="14"/>
        <v>643512.49999999627</v>
      </c>
      <c r="P37" s="424">
        <f t="shared" si="14"/>
        <v>0</v>
      </c>
      <c r="Q37" s="424">
        <f t="shared" si="14"/>
        <v>-236846.53000000119</v>
      </c>
      <c r="R37" s="424">
        <f t="shared" si="14"/>
        <v>500000</v>
      </c>
      <c r="S37" s="424">
        <f t="shared" si="14"/>
        <v>0</v>
      </c>
      <c r="T37" s="424">
        <f t="shared" si="14"/>
        <v>0</v>
      </c>
      <c r="U37" s="424">
        <f t="shared" si="14"/>
        <v>0</v>
      </c>
    </row>
    <row r="38" spans="1:21" ht="18" x14ac:dyDescent="0.25"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</row>
    <row r="49" ht="58.5" customHeight="1" x14ac:dyDescent="0.2"/>
  </sheetData>
  <sheetProtection selectLockedCells="1" selectUnlockedCells="1"/>
  <mergeCells count="15">
    <mergeCell ref="N33:Q33"/>
    <mergeCell ref="K35:M35"/>
    <mergeCell ref="K36:M36"/>
    <mergeCell ref="K37:M37"/>
    <mergeCell ref="K33:M34"/>
    <mergeCell ref="L24:M24"/>
    <mergeCell ref="L25:M25"/>
    <mergeCell ref="L26:M26"/>
    <mergeCell ref="L27:M27"/>
    <mergeCell ref="A1:I1"/>
    <mergeCell ref="L28:M28"/>
    <mergeCell ref="L29:M29"/>
    <mergeCell ref="L30:M30"/>
    <mergeCell ref="L31:M31"/>
    <mergeCell ref="L32:M32"/>
  </mergeCells>
  <phoneticPr fontId="0" type="noConversion"/>
  <pageMargins left="0" right="0" top="0" bottom="0" header="0.51181102362204722" footer="0.51181102362204722"/>
  <pageSetup paperSize="9" scale="33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765" t="s">
        <v>393</v>
      </c>
      <c r="B1" s="765"/>
      <c r="C1" s="765"/>
      <c r="D1" s="765"/>
      <c r="E1" s="765"/>
      <c r="F1" s="765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0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0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0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1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1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1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0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0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0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771" t="s">
        <v>132</v>
      </c>
      <c r="E5" s="771"/>
      <c r="F5" s="771"/>
      <c r="G5" s="771"/>
      <c r="H5" s="772" t="s">
        <v>133</v>
      </c>
      <c r="I5" s="772"/>
      <c r="J5" s="772"/>
      <c r="K5" s="772"/>
      <c r="L5" s="766" t="s">
        <v>2</v>
      </c>
      <c r="M5" s="766"/>
      <c r="N5" s="766"/>
      <c r="O5" s="766"/>
      <c r="P5" s="766" t="s">
        <v>391</v>
      </c>
      <c r="Q5" s="766"/>
      <c r="R5" s="766"/>
      <c r="S5" s="766"/>
      <c r="T5" s="766" t="s">
        <v>387</v>
      </c>
      <c r="U5" s="766"/>
      <c r="V5" s="766"/>
      <c r="W5" s="766"/>
    </row>
    <row r="6" spans="1:23" ht="12.75" customHeight="1" thickBot="1" x14ac:dyDescent="0.25">
      <c r="A6" s="80"/>
      <c r="B6" s="768" t="s">
        <v>134</v>
      </c>
      <c r="C6" s="768"/>
      <c r="D6" s="164" t="s">
        <v>135</v>
      </c>
      <c r="E6" s="769" t="s">
        <v>136</v>
      </c>
      <c r="F6" s="769"/>
      <c r="G6" s="769"/>
      <c r="H6" s="164" t="s">
        <v>135</v>
      </c>
      <c r="I6" s="770" t="s">
        <v>137</v>
      </c>
      <c r="J6" s="770"/>
      <c r="K6" s="770"/>
      <c r="L6" s="165" t="s">
        <v>135</v>
      </c>
      <c r="M6" s="767" t="s">
        <v>138</v>
      </c>
      <c r="N6" s="767"/>
      <c r="O6" s="767"/>
      <c r="P6" s="165" t="s">
        <v>135</v>
      </c>
      <c r="Q6" s="767" t="s">
        <v>138</v>
      </c>
      <c r="R6" s="767"/>
      <c r="S6" s="767"/>
      <c r="T6" s="165" t="s">
        <v>135</v>
      </c>
      <c r="U6" s="767" t="s">
        <v>139</v>
      </c>
      <c r="V6" s="767"/>
      <c r="W6" s="767"/>
    </row>
    <row r="7" spans="1:23" ht="24.75" thickBot="1" x14ac:dyDescent="0.25">
      <c r="A7" s="80"/>
      <c r="B7" s="768"/>
      <c r="C7" s="768"/>
      <c r="D7" s="166" t="s">
        <v>140</v>
      </c>
      <c r="E7" s="167" t="s">
        <v>141</v>
      </c>
      <c r="F7" s="168" t="s">
        <v>142</v>
      </c>
      <c r="G7" s="169" t="s">
        <v>143</v>
      </c>
      <c r="H7" s="166" t="s">
        <v>144</v>
      </c>
      <c r="I7" s="167" t="s">
        <v>141</v>
      </c>
      <c r="J7" s="168" t="s">
        <v>142</v>
      </c>
      <c r="K7" s="170" t="s">
        <v>143</v>
      </c>
      <c r="L7" s="171" t="s">
        <v>145</v>
      </c>
      <c r="M7" s="172" t="s">
        <v>141</v>
      </c>
      <c r="N7" s="173" t="s">
        <v>142</v>
      </c>
      <c r="O7" s="174" t="s">
        <v>143</v>
      </c>
      <c r="P7" s="171" t="s">
        <v>145</v>
      </c>
      <c r="Q7" s="172" t="s">
        <v>141</v>
      </c>
      <c r="R7" s="173" t="s">
        <v>142</v>
      </c>
      <c r="S7" s="174" t="s">
        <v>143</v>
      </c>
      <c r="T7" s="171" t="s">
        <v>146</v>
      </c>
      <c r="U7" s="172" t="s">
        <v>141</v>
      </c>
      <c r="V7" s="173" t="s">
        <v>142</v>
      </c>
      <c r="W7" s="174" t="s">
        <v>143</v>
      </c>
    </row>
    <row r="8" spans="1:23" ht="24" customHeight="1" thickBot="1" x14ac:dyDescent="0.25">
      <c r="A8" s="80"/>
      <c r="B8" s="175" t="s">
        <v>147</v>
      </c>
      <c r="C8" s="176"/>
      <c r="D8" s="177" t="e">
        <f>E8+F8+G8</f>
        <v>#REF!</v>
      </c>
      <c r="E8" s="178" t="e">
        <f>E10+E24+E38+E48+E54+E70+E78+E93+E97+E120+E130+E139+E151+E174+E175</f>
        <v>#REF!</v>
      </c>
      <c r="F8" s="178" t="e">
        <f>F10+F24+F38+F48+F54+F70+F78+F93+F97+F120+F130+F139+F151+F174+F175</f>
        <v>#REF!</v>
      </c>
      <c r="G8" s="179" t="e">
        <f>G10+G24+G38+G48+G54+G70+G78+G93+G97+G120+G130+G139+G151+G174+G175</f>
        <v>#REF!</v>
      </c>
      <c r="H8" s="177" t="e">
        <f>I8+J8+K8</f>
        <v>#REF!</v>
      </c>
      <c r="I8" s="178" t="e">
        <f>I10+I24+I38+I48+I54+I70+I78+I93+I97+I120+I130+I139+I151+I174+I175</f>
        <v>#REF!</v>
      </c>
      <c r="J8" s="178" t="e">
        <f>J10+J24+J38+J48+J54+J70+J78+J93+J97+J120+J130+J139+J151+J174+J175</f>
        <v>#REF!</v>
      </c>
      <c r="K8" s="180" t="e">
        <f>K10+K24+K38+K48+K54+K70+K78+K93+K97+K120+K130+K139+K151+K174+K175</f>
        <v>#REF!</v>
      </c>
      <c r="L8" s="181" t="e">
        <f>SUM(M8:O8)</f>
        <v>#REF!</v>
      </c>
      <c r="M8" s="178" t="e">
        <f>M10+M24+M38+M48+M54+M70+M78+M93+M97+M120+M130+M139+M151+M174+M175</f>
        <v>#REF!</v>
      </c>
      <c r="N8" s="178" t="e">
        <f>N10+N24+N38+N48+N54+N70+N78+N93+N97+N120+N130+N139+N151+N174+N175</f>
        <v>#REF!</v>
      </c>
      <c r="O8" s="180" t="e">
        <f>O10+O24+O38+O48+O54+O70+O78+O93+O97+O120+O130+O139+O151+O174+O175</f>
        <v>#REF!</v>
      </c>
      <c r="P8" s="181">
        <v>12339862.450000001</v>
      </c>
      <c r="Q8" s="178">
        <v>10730799.140000001</v>
      </c>
      <c r="R8" s="178">
        <v>957999</v>
      </c>
      <c r="S8" s="180">
        <v>654683.57999999996</v>
      </c>
      <c r="T8" s="181" t="e">
        <f>SUM(U8:W8)</f>
        <v>#REF!</v>
      </c>
      <c r="U8" s="178" t="e">
        <f>U10+U24+U38+U48+U54+U70+U78+U93+U97+U120+U130+U139+U151+U174+U175</f>
        <v>#REF!</v>
      </c>
      <c r="V8" s="178" t="e">
        <f>V10+V24+V38+V48+V54+V70+V78+V93+V97+V120+V130+V139+V151+V174+V175</f>
        <v>#REF!</v>
      </c>
      <c r="W8" s="180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9"/>
      <c r="Q9" s="290"/>
      <c r="R9" s="291"/>
      <c r="S9" s="290"/>
      <c r="T9" s="87"/>
      <c r="U9" s="90"/>
      <c r="V9" s="89"/>
      <c r="W9" s="90"/>
    </row>
    <row r="10" spans="1:23" ht="14.25" x14ac:dyDescent="0.2">
      <c r="A10" s="80"/>
      <c r="B10" s="182" t="s">
        <v>149</v>
      </c>
      <c r="C10" s="183"/>
      <c r="D10" s="184">
        <f t="shared" ref="D10:W10" si="0">D11+D16+D20+D21+D22+D23</f>
        <v>249041</v>
      </c>
      <c r="E10" s="185">
        <f t="shared" si="0"/>
        <v>202089</v>
      </c>
      <c r="F10" s="185">
        <f t="shared" si="0"/>
        <v>46952</v>
      </c>
      <c r="G10" s="186">
        <f t="shared" si="0"/>
        <v>0</v>
      </c>
      <c r="H10" s="184">
        <f>H11+H16+H20+H21+H22+H23-1</f>
        <v>182685</v>
      </c>
      <c r="I10" s="185">
        <f t="shared" si="0"/>
        <v>169377</v>
      </c>
      <c r="J10" s="185">
        <f t="shared" si="0"/>
        <v>13309</v>
      </c>
      <c r="K10" s="187">
        <f t="shared" si="0"/>
        <v>0</v>
      </c>
      <c r="L10" s="188" t="e">
        <f t="shared" si="0"/>
        <v>#REF!</v>
      </c>
      <c r="M10" s="185" t="e">
        <f t="shared" si="0"/>
        <v>#REF!</v>
      </c>
      <c r="N10" s="185" t="e">
        <f t="shared" si="0"/>
        <v>#REF!</v>
      </c>
      <c r="O10" s="187" t="e">
        <f t="shared" si="0"/>
        <v>#REF!</v>
      </c>
      <c r="P10" s="252">
        <v>167746.69</v>
      </c>
      <c r="Q10" s="253">
        <v>166090.16</v>
      </c>
      <c r="R10" s="253">
        <v>1656.53</v>
      </c>
      <c r="S10" s="254">
        <v>0</v>
      </c>
      <c r="T10" s="188">
        <f t="shared" si="0"/>
        <v>202120</v>
      </c>
      <c r="U10" s="185">
        <f t="shared" si="0"/>
        <v>179552</v>
      </c>
      <c r="V10" s="185">
        <f t="shared" si="0"/>
        <v>22568</v>
      </c>
      <c r="W10" s="187">
        <f t="shared" si="0"/>
        <v>0</v>
      </c>
    </row>
    <row r="11" spans="1:23" ht="15.75" x14ac:dyDescent="0.25">
      <c r="A11" s="80"/>
      <c r="B11" s="205" t="s">
        <v>150</v>
      </c>
      <c r="C11" s="206" t="s">
        <v>151</v>
      </c>
      <c r="D11" s="207">
        <f>SUM(D12:D15)</f>
        <v>114308</v>
      </c>
      <c r="E11" s="208">
        <f>SUM(E12:E15)</f>
        <v>114308</v>
      </c>
      <c r="F11" s="208">
        <f>SUM(F12:F15)</f>
        <v>0</v>
      </c>
      <c r="G11" s="209">
        <f>SUM(G12:G15)</f>
        <v>0</v>
      </c>
      <c r="H11" s="207">
        <f t="shared" ref="H11:W11" si="1">SUM(H12:H15)</f>
        <v>84347</v>
      </c>
      <c r="I11" s="208">
        <f t="shared" si="1"/>
        <v>84347</v>
      </c>
      <c r="J11" s="208">
        <f t="shared" si="1"/>
        <v>0</v>
      </c>
      <c r="K11" s="210">
        <f t="shared" si="1"/>
        <v>0</v>
      </c>
      <c r="L11" s="211" t="e">
        <f t="shared" si="1"/>
        <v>#REF!</v>
      </c>
      <c r="M11" s="208" t="e">
        <f t="shared" si="1"/>
        <v>#REF!</v>
      </c>
      <c r="N11" s="208" t="e">
        <f t="shared" si="1"/>
        <v>#REF!</v>
      </c>
      <c r="O11" s="210" t="e">
        <f t="shared" si="1"/>
        <v>#REF!</v>
      </c>
      <c r="P11" s="255">
        <v>92823.26</v>
      </c>
      <c r="Q11" s="256">
        <v>92823.26</v>
      </c>
      <c r="R11" s="256">
        <v>0</v>
      </c>
      <c r="S11" s="257">
        <v>0</v>
      </c>
      <c r="T11" s="211">
        <f t="shared" si="1"/>
        <v>100632</v>
      </c>
      <c r="U11" s="208">
        <f t="shared" si="1"/>
        <v>100632</v>
      </c>
      <c r="V11" s="208">
        <f t="shared" si="1"/>
        <v>0</v>
      </c>
      <c r="W11" s="210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5">
        <v>38175.74</v>
      </c>
      <c r="Q12" s="258">
        <v>38175.74</v>
      </c>
      <c r="R12" s="258">
        <v>0</v>
      </c>
      <c r="S12" s="259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5">
        <v>26838.14</v>
      </c>
      <c r="Q13" s="258">
        <v>26838.14</v>
      </c>
      <c r="R13" s="258">
        <v>0</v>
      </c>
      <c r="S13" s="259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5">
        <v>27809.38</v>
      </c>
      <c r="Q14" s="258">
        <v>27809.38</v>
      </c>
      <c r="R14" s="258">
        <v>0</v>
      </c>
      <c r="S14" s="259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5">
        <v>0</v>
      </c>
      <c r="Q15" s="258">
        <v>0</v>
      </c>
      <c r="R15" s="258">
        <v>0</v>
      </c>
      <c r="S15" s="259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5" t="s">
        <v>156</v>
      </c>
      <c r="C16" s="212" t="s">
        <v>157</v>
      </c>
      <c r="D16" s="207">
        <f t="shared" ref="D16:W16" si="2">SUM(D17:D19)</f>
        <v>61358</v>
      </c>
      <c r="E16" s="208">
        <f t="shared" si="2"/>
        <v>16667</v>
      </c>
      <c r="F16" s="208">
        <f t="shared" si="2"/>
        <v>44691</v>
      </c>
      <c r="G16" s="209">
        <f t="shared" si="2"/>
        <v>0</v>
      </c>
      <c r="H16" s="207">
        <f t="shared" si="2"/>
        <v>32896</v>
      </c>
      <c r="I16" s="208">
        <f t="shared" si="2"/>
        <v>19587</v>
      </c>
      <c r="J16" s="208">
        <f t="shared" si="2"/>
        <v>13309</v>
      </c>
      <c r="K16" s="210">
        <f t="shared" si="2"/>
        <v>0</v>
      </c>
      <c r="L16" s="211" t="e">
        <f t="shared" si="2"/>
        <v>#REF!</v>
      </c>
      <c r="M16" s="208" t="e">
        <f t="shared" si="2"/>
        <v>#REF!</v>
      </c>
      <c r="N16" s="208" t="e">
        <f t="shared" si="2"/>
        <v>#REF!</v>
      </c>
      <c r="O16" s="210" t="e">
        <f t="shared" si="2"/>
        <v>#REF!</v>
      </c>
      <c r="P16" s="255">
        <v>9763.3700000000008</v>
      </c>
      <c r="Q16" s="256">
        <v>8106.84</v>
      </c>
      <c r="R16" s="256">
        <v>1656.53</v>
      </c>
      <c r="S16" s="257">
        <v>0</v>
      </c>
      <c r="T16" s="211">
        <f t="shared" si="2"/>
        <v>45168</v>
      </c>
      <c r="U16" s="208">
        <f t="shared" si="2"/>
        <v>22600</v>
      </c>
      <c r="V16" s="208">
        <f t="shared" si="2"/>
        <v>22568</v>
      </c>
      <c r="W16" s="210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5">
        <v>228.58</v>
      </c>
      <c r="Q17" s="258">
        <v>228.58</v>
      </c>
      <c r="R17" s="258">
        <v>0</v>
      </c>
      <c r="S17" s="259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5">
        <v>0</v>
      </c>
      <c r="Q18" s="258">
        <v>0</v>
      </c>
      <c r="R18" s="258">
        <v>0</v>
      </c>
      <c r="S18" s="259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5">
        <v>9534.7900000000009</v>
      </c>
      <c r="Q19" s="258">
        <v>7878.26</v>
      </c>
      <c r="R19" s="258">
        <v>1656.53</v>
      </c>
      <c r="S19" s="259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5" t="s">
        <v>161</v>
      </c>
      <c r="C20" s="212" t="s">
        <v>162</v>
      </c>
      <c r="D20" s="207">
        <f t="shared" si="3"/>
        <v>59900</v>
      </c>
      <c r="E20" s="208">
        <v>59900</v>
      </c>
      <c r="F20" s="208"/>
      <c r="G20" s="209"/>
      <c r="H20" s="207">
        <f t="shared" si="4"/>
        <v>57447</v>
      </c>
      <c r="I20" s="208">
        <v>57447</v>
      </c>
      <c r="J20" s="208"/>
      <c r="K20" s="210"/>
      <c r="L20" s="211" t="e">
        <f t="shared" si="5"/>
        <v>#REF!</v>
      </c>
      <c r="M20" s="208" t="e">
        <f>'[3]1.Plánovanie, manažment a kontr'!#REF!</f>
        <v>#REF!</v>
      </c>
      <c r="N20" s="208" t="e">
        <f>'[3]1.Plánovanie, manažment a kontr'!#REF!</f>
        <v>#REF!</v>
      </c>
      <c r="O20" s="210" t="e">
        <f>'[3]1.Plánovanie, manažment a kontr'!#REF!</f>
        <v>#REF!</v>
      </c>
      <c r="P20" s="255">
        <v>51038.51</v>
      </c>
      <c r="Q20" s="256">
        <v>51038.51</v>
      </c>
      <c r="R20" s="256">
        <v>0</v>
      </c>
      <c r="S20" s="257">
        <v>0</v>
      </c>
      <c r="T20" s="211">
        <f t="shared" si="6"/>
        <v>44354</v>
      </c>
      <c r="U20" s="208">
        <f>'[3]1.Plánovanie, manažment a kontr'!$H$62</f>
        <v>44354</v>
      </c>
      <c r="V20" s="208">
        <f>'[3]1.Plánovanie, manažment a kontr'!$I$62</f>
        <v>0</v>
      </c>
      <c r="W20" s="210">
        <f>'[3]1.Plánovanie, manažment a kontr'!$J$62</f>
        <v>0</v>
      </c>
    </row>
    <row r="21" spans="1:23" ht="15.75" x14ac:dyDescent="0.25">
      <c r="A21" s="80"/>
      <c r="B21" s="205" t="s">
        <v>163</v>
      </c>
      <c r="C21" s="212" t="s">
        <v>164</v>
      </c>
      <c r="D21" s="207">
        <f t="shared" si="3"/>
        <v>1990</v>
      </c>
      <c r="E21" s="208">
        <v>1990</v>
      </c>
      <c r="F21" s="208"/>
      <c r="G21" s="209"/>
      <c r="H21" s="207">
        <f t="shared" si="4"/>
        <v>1990</v>
      </c>
      <c r="I21" s="208">
        <v>1990</v>
      </c>
      <c r="J21" s="208"/>
      <c r="K21" s="210"/>
      <c r="L21" s="211" t="e">
        <f t="shared" si="5"/>
        <v>#REF!</v>
      </c>
      <c r="M21" s="208" t="e">
        <f>'[3]1.Plánovanie, manažment a kontr'!#REF!</f>
        <v>#REF!</v>
      </c>
      <c r="N21" s="208" t="e">
        <f>'[3]1.Plánovanie, manažment a kontr'!#REF!</f>
        <v>#REF!</v>
      </c>
      <c r="O21" s="210" t="e">
        <f>'[3]1.Plánovanie, manažment a kontr'!#REF!</f>
        <v>#REF!</v>
      </c>
      <c r="P21" s="255">
        <v>2300</v>
      </c>
      <c r="Q21" s="256">
        <v>2300</v>
      </c>
      <c r="R21" s="256">
        <v>0</v>
      </c>
      <c r="S21" s="257">
        <v>0</v>
      </c>
      <c r="T21" s="211">
        <f t="shared" si="6"/>
        <v>3600</v>
      </c>
      <c r="U21" s="208">
        <f>'[3]1.Plánovanie, manažment a kontr'!$H$72</f>
        <v>3600</v>
      </c>
      <c r="V21" s="208">
        <f>'[3]1.Plánovanie, manažment a kontr'!$I$72</f>
        <v>0</v>
      </c>
      <c r="W21" s="210">
        <f>'[3]1.Plánovanie, manažment a kontr'!$J$72</f>
        <v>0</v>
      </c>
    </row>
    <row r="22" spans="1:23" ht="15.75" x14ac:dyDescent="0.25">
      <c r="A22" s="80"/>
      <c r="B22" s="205" t="s">
        <v>165</v>
      </c>
      <c r="C22" s="212" t="s">
        <v>166</v>
      </c>
      <c r="D22" s="207">
        <f t="shared" si="3"/>
        <v>5812</v>
      </c>
      <c r="E22" s="208">
        <v>5812</v>
      </c>
      <c r="F22" s="208"/>
      <c r="G22" s="209"/>
      <c r="H22" s="207">
        <f t="shared" si="4"/>
        <v>6006</v>
      </c>
      <c r="I22" s="208">
        <v>6006</v>
      </c>
      <c r="J22" s="208"/>
      <c r="K22" s="210"/>
      <c r="L22" s="211" t="e">
        <f t="shared" si="5"/>
        <v>#REF!</v>
      </c>
      <c r="M22" s="208" t="e">
        <f>'[3]1.Plánovanie, manažment a kontr'!#REF!</f>
        <v>#REF!</v>
      </c>
      <c r="N22" s="208" t="e">
        <f>'[3]1.Plánovanie, manažment a kontr'!#REF!</f>
        <v>#REF!</v>
      </c>
      <c r="O22" s="210" t="e">
        <f>'[3]1.Plánovanie, manažment a kontr'!#REF!</f>
        <v>#REF!</v>
      </c>
      <c r="P22" s="255">
        <v>11821.55</v>
      </c>
      <c r="Q22" s="256">
        <v>11821.55</v>
      </c>
      <c r="R22" s="256">
        <v>0</v>
      </c>
      <c r="S22" s="257">
        <v>0</v>
      </c>
      <c r="T22" s="211">
        <f t="shared" si="6"/>
        <v>8366</v>
      </c>
      <c r="U22" s="208">
        <f>'[3]1.Plánovanie, manažment a kontr'!$H$75</f>
        <v>8366</v>
      </c>
      <c r="V22" s="208">
        <f>'[3]1.Plánovanie, manažment a kontr'!$I$75</f>
        <v>0</v>
      </c>
      <c r="W22" s="210">
        <f>'[3]1.Plánovanie, manažment a kontr'!$J$75</f>
        <v>0</v>
      </c>
    </row>
    <row r="23" spans="1:23" ht="16.5" thickBot="1" x14ac:dyDescent="0.3">
      <c r="A23" s="80"/>
      <c r="B23" s="213" t="s">
        <v>167</v>
      </c>
      <c r="C23" s="214" t="s">
        <v>168</v>
      </c>
      <c r="D23" s="215">
        <f t="shared" si="3"/>
        <v>5673</v>
      </c>
      <c r="E23" s="216">
        <v>3412</v>
      </c>
      <c r="F23" s="216">
        <v>2261</v>
      </c>
      <c r="G23" s="217"/>
      <c r="H23" s="207">
        <f t="shared" si="4"/>
        <v>0</v>
      </c>
      <c r="I23" s="218">
        <v>0</v>
      </c>
      <c r="J23" s="218"/>
      <c r="K23" s="219"/>
      <c r="L23" s="220" t="e">
        <f t="shared" si="5"/>
        <v>#REF!</v>
      </c>
      <c r="M23" s="218" t="e">
        <f>'[3]1.Plánovanie, manažment a kontr'!#REF!</f>
        <v>#REF!</v>
      </c>
      <c r="N23" s="218" t="e">
        <f>'[3]1.Plánovanie, manažment a kontr'!#REF!</f>
        <v>#REF!</v>
      </c>
      <c r="O23" s="219" t="e">
        <f>'[3]1.Plánovanie, manažment a kontr'!#REF!</f>
        <v>#REF!</v>
      </c>
      <c r="P23" s="260">
        <v>0</v>
      </c>
      <c r="Q23" s="261">
        <v>0</v>
      </c>
      <c r="R23" s="261">
        <v>0</v>
      </c>
      <c r="S23" s="262">
        <v>0</v>
      </c>
      <c r="T23" s="220">
        <f t="shared" si="6"/>
        <v>0</v>
      </c>
      <c r="U23" s="218">
        <f>'[3]1.Plánovanie, manažment a kontr'!$H$79</f>
        <v>0</v>
      </c>
      <c r="V23" s="218">
        <f>'[3]1.Plánovanie, manažment a kontr'!$I$79</f>
        <v>0</v>
      </c>
      <c r="W23" s="219">
        <f>'[3]1.Plánovanie, manažment a kontr'!$J$79</f>
        <v>0</v>
      </c>
    </row>
    <row r="24" spans="1:23" s="82" customFormat="1" ht="14.25" x14ac:dyDescent="0.2">
      <c r="A24" s="99"/>
      <c r="B24" s="189" t="s">
        <v>169</v>
      </c>
      <c r="C24" s="190"/>
      <c r="D24" s="184" t="e">
        <f t="shared" ref="D24:W24" si="7">D25+D34+D37</f>
        <v>#REF!</v>
      </c>
      <c r="E24" s="185">
        <f t="shared" si="7"/>
        <v>34198</v>
      </c>
      <c r="F24" s="185" t="e">
        <f t="shared" si="7"/>
        <v>#REF!</v>
      </c>
      <c r="G24" s="186" t="e">
        <f t="shared" si="7"/>
        <v>#REF!</v>
      </c>
      <c r="H24" s="184" t="e">
        <f>H25+H34+H37-1</f>
        <v>#REF!</v>
      </c>
      <c r="I24" s="185">
        <f>I25+I34+I37-1</f>
        <v>23616</v>
      </c>
      <c r="J24" s="185" t="e">
        <f t="shared" si="7"/>
        <v>#REF!</v>
      </c>
      <c r="K24" s="187" t="e">
        <f t="shared" si="7"/>
        <v>#REF!</v>
      </c>
      <c r="L24" s="188" t="e">
        <f t="shared" si="7"/>
        <v>#REF!</v>
      </c>
      <c r="M24" s="185" t="e">
        <f t="shared" si="7"/>
        <v>#REF!</v>
      </c>
      <c r="N24" s="185" t="e">
        <f t="shared" si="7"/>
        <v>#REF!</v>
      </c>
      <c r="O24" s="187" t="e">
        <f t="shared" si="7"/>
        <v>#REF!</v>
      </c>
      <c r="P24" s="263">
        <v>32781.14</v>
      </c>
      <c r="Q24" s="264">
        <v>32781.14</v>
      </c>
      <c r="R24" s="253">
        <v>0</v>
      </c>
      <c r="S24" s="254">
        <v>0</v>
      </c>
      <c r="T24" s="188" t="e">
        <f t="shared" si="7"/>
        <v>#REF!</v>
      </c>
      <c r="U24" s="185">
        <f t="shared" si="7"/>
        <v>14525</v>
      </c>
      <c r="V24" s="185" t="e">
        <f t="shared" si="7"/>
        <v>#REF!</v>
      </c>
      <c r="W24" s="187" t="e">
        <f t="shared" si="7"/>
        <v>#REF!</v>
      </c>
    </row>
    <row r="25" spans="1:23" ht="15.75" x14ac:dyDescent="0.25">
      <c r="A25" s="80"/>
      <c r="B25" s="205" t="s">
        <v>170</v>
      </c>
      <c r="C25" s="221" t="s">
        <v>171</v>
      </c>
      <c r="D25" s="207" t="e">
        <f t="shared" ref="D25:W25" si="8">SUM(D26:D33)</f>
        <v>#REF!</v>
      </c>
      <c r="E25" s="208">
        <f t="shared" si="8"/>
        <v>23986</v>
      </c>
      <c r="F25" s="208" t="e">
        <f t="shared" si="8"/>
        <v>#REF!</v>
      </c>
      <c r="G25" s="209" t="e">
        <f t="shared" si="8"/>
        <v>#REF!</v>
      </c>
      <c r="H25" s="207" t="e">
        <f t="shared" si="8"/>
        <v>#REF!</v>
      </c>
      <c r="I25" s="208">
        <f t="shared" si="8"/>
        <v>7699</v>
      </c>
      <c r="J25" s="208" t="e">
        <f t="shared" si="8"/>
        <v>#REF!</v>
      </c>
      <c r="K25" s="210" t="e">
        <f t="shared" si="8"/>
        <v>#REF!</v>
      </c>
      <c r="L25" s="211" t="e">
        <f t="shared" si="8"/>
        <v>#REF!</v>
      </c>
      <c r="M25" s="208" t="e">
        <f t="shared" si="8"/>
        <v>#REF!</v>
      </c>
      <c r="N25" s="208" t="e">
        <f t="shared" si="8"/>
        <v>#REF!</v>
      </c>
      <c r="O25" s="210" t="e">
        <f t="shared" si="8"/>
        <v>#REF!</v>
      </c>
      <c r="P25" s="255">
        <v>17531.349999999999</v>
      </c>
      <c r="Q25" s="256">
        <v>17531.349999999999</v>
      </c>
      <c r="R25" s="256">
        <v>0</v>
      </c>
      <c r="S25" s="257">
        <v>0</v>
      </c>
      <c r="T25" s="211">
        <f t="shared" si="8"/>
        <v>9375</v>
      </c>
      <c r="U25" s="208">
        <f t="shared" si="8"/>
        <v>9375</v>
      </c>
      <c r="V25" s="208">
        <f t="shared" si="8"/>
        <v>0</v>
      </c>
      <c r="W25" s="210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5">
        <v>128.30000000000001</v>
      </c>
      <c r="Q26" s="258">
        <v>128.30000000000001</v>
      </c>
      <c r="R26" s="258">
        <v>0</v>
      </c>
      <c r="S26" s="259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5">
        <v>168.38</v>
      </c>
      <c r="Q27" s="258">
        <v>168.38</v>
      </c>
      <c r="R27" s="258">
        <v>0</v>
      </c>
      <c r="S27" s="259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5">
        <v>14531.72</v>
      </c>
      <c r="Q28" s="258">
        <v>14531.72</v>
      </c>
      <c r="R28" s="258">
        <v>0</v>
      </c>
      <c r="S28" s="259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5">
        <v>0</v>
      </c>
      <c r="Q29" s="258">
        <v>0</v>
      </c>
      <c r="R29" s="258">
        <v>0</v>
      </c>
      <c r="S29" s="259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5">
        <v>1265</v>
      </c>
      <c r="Q30" s="258">
        <v>1265</v>
      </c>
      <c r="R30" s="258">
        <v>0</v>
      </c>
      <c r="S30" s="259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5">
        <v>60.95</v>
      </c>
      <c r="Q31" s="258">
        <v>60.95</v>
      </c>
      <c r="R31" s="258">
        <v>0</v>
      </c>
      <c r="S31" s="259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5">
        <v>1377</v>
      </c>
      <c r="Q32" s="258">
        <v>1377</v>
      </c>
      <c r="R32" s="258">
        <v>0</v>
      </c>
      <c r="S32" s="259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5">
        <v>0</v>
      </c>
      <c r="Q33" s="258">
        <v>0</v>
      </c>
      <c r="R33" s="258">
        <v>0</v>
      </c>
      <c r="S33" s="259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5" t="s">
        <v>180</v>
      </c>
      <c r="C34" s="221" t="s">
        <v>181</v>
      </c>
      <c r="D34" s="207" t="e">
        <f t="shared" ref="D34:W34" si="13">SUM(D35:D36)</f>
        <v>#REF!</v>
      </c>
      <c r="E34" s="208">
        <f t="shared" si="13"/>
        <v>3755</v>
      </c>
      <c r="F34" s="208" t="e">
        <f t="shared" si="13"/>
        <v>#REF!</v>
      </c>
      <c r="G34" s="209" t="e">
        <f t="shared" si="13"/>
        <v>#REF!</v>
      </c>
      <c r="H34" s="207" t="e">
        <f t="shared" si="13"/>
        <v>#REF!</v>
      </c>
      <c r="I34" s="208">
        <f t="shared" si="13"/>
        <v>11564</v>
      </c>
      <c r="J34" s="208" t="e">
        <f t="shared" si="13"/>
        <v>#REF!</v>
      </c>
      <c r="K34" s="210" t="e">
        <f t="shared" si="13"/>
        <v>#REF!</v>
      </c>
      <c r="L34" s="211" t="e">
        <f t="shared" si="13"/>
        <v>#REF!</v>
      </c>
      <c r="M34" s="208" t="e">
        <f t="shared" si="13"/>
        <v>#REF!</v>
      </c>
      <c r="N34" s="208" t="e">
        <f t="shared" si="13"/>
        <v>#REF!</v>
      </c>
      <c r="O34" s="210" t="e">
        <f t="shared" si="13"/>
        <v>#REF!</v>
      </c>
      <c r="P34" s="255">
        <v>14469.77</v>
      </c>
      <c r="Q34" s="256">
        <v>14469.77</v>
      </c>
      <c r="R34" s="256">
        <v>0</v>
      </c>
      <c r="S34" s="257">
        <v>0</v>
      </c>
      <c r="T34" s="211" t="e">
        <f t="shared" si="13"/>
        <v>#REF!</v>
      </c>
      <c r="U34" s="208">
        <f t="shared" si="13"/>
        <v>4150</v>
      </c>
      <c r="V34" s="208" t="e">
        <f t="shared" si="13"/>
        <v>#REF!</v>
      </c>
      <c r="W34" s="210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5">
        <v>13379.77</v>
      </c>
      <c r="Q35" s="258">
        <v>13379.77</v>
      </c>
      <c r="R35" s="258">
        <v>0</v>
      </c>
      <c r="S35" s="259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5">
        <v>1090</v>
      </c>
      <c r="Q36" s="258">
        <v>1090</v>
      </c>
      <c r="R36" s="258">
        <v>0</v>
      </c>
      <c r="S36" s="259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3" t="s">
        <v>184</v>
      </c>
      <c r="C37" s="222" t="s">
        <v>185</v>
      </c>
      <c r="D37" s="215" t="e">
        <f>SUM(E37:G37)</f>
        <v>#REF!</v>
      </c>
      <c r="E37" s="216">
        <v>6457</v>
      </c>
      <c r="F37" s="216" t="e">
        <f>'[3]2. Propagácia a marketing'!#REF!</f>
        <v>#REF!</v>
      </c>
      <c r="G37" s="217" t="e">
        <f>'[3]2. Propagácia a marketing'!#REF!</f>
        <v>#REF!</v>
      </c>
      <c r="H37" s="223" t="e">
        <f>SUM(I37:K37)</f>
        <v>#REF!</v>
      </c>
      <c r="I37" s="218">
        <v>4354</v>
      </c>
      <c r="J37" s="218" t="e">
        <f>'[3]2. Propagácia a marketing'!#REF!</f>
        <v>#REF!</v>
      </c>
      <c r="K37" s="219" t="e">
        <f>'[3]2. Propagácia a marketing'!#REF!</f>
        <v>#REF!</v>
      </c>
      <c r="L37" s="224" t="e">
        <f>SUM(M37:O37)</f>
        <v>#REF!</v>
      </c>
      <c r="M37" s="216" t="e">
        <f>'[3]2. Propagácia a marketing'!#REF!</f>
        <v>#REF!</v>
      </c>
      <c r="N37" s="216" t="e">
        <f>'[3]2. Propagácia a marketing'!#REF!</f>
        <v>#REF!</v>
      </c>
      <c r="O37" s="225" t="e">
        <f>'[3]2. Propagácia a marketing'!#REF!</f>
        <v>#REF!</v>
      </c>
      <c r="P37" s="265">
        <v>780.02</v>
      </c>
      <c r="Q37" s="266">
        <v>780.02</v>
      </c>
      <c r="R37" s="266">
        <v>0</v>
      </c>
      <c r="S37" s="267">
        <v>0</v>
      </c>
      <c r="T37" s="224" t="e">
        <f>SUM(U37:W37)</f>
        <v>#REF!</v>
      </c>
      <c r="U37" s="216">
        <f>'[3]2. Propagácia a marketing'!$H$60</f>
        <v>1000</v>
      </c>
      <c r="V37" s="216" t="e">
        <f>'[3]2. Propagácia a marketing'!$I$60</f>
        <v>#REF!</v>
      </c>
      <c r="W37" s="225" t="e">
        <f>'[3]2. Propagácia a marketing'!$J$60</f>
        <v>#REF!</v>
      </c>
    </row>
    <row r="38" spans="1:23" s="82" customFormat="1" ht="14.25" x14ac:dyDescent="0.2">
      <c r="A38" s="114"/>
      <c r="B38" s="189" t="s">
        <v>186</v>
      </c>
      <c r="C38" s="190"/>
      <c r="D38" s="184" t="e">
        <f t="shared" ref="D38:W38" si="14">D39+D40+D41+D46+D47</f>
        <v>#REF!</v>
      </c>
      <c r="E38" s="185">
        <f t="shared" si="14"/>
        <v>271426</v>
      </c>
      <c r="F38" s="185" t="e">
        <f t="shared" si="14"/>
        <v>#REF!</v>
      </c>
      <c r="G38" s="186" t="e">
        <f t="shared" si="14"/>
        <v>#REF!</v>
      </c>
      <c r="H38" s="184" t="e">
        <f t="shared" si="14"/>
        <v>#REF!</v>
      </c>
      <c r="I38" s="185">
        <f t="shared" si="14"/>
        <v>197118</v>
      </c>
      <c r="J38" s="185" t="e">
        <f t="shared" si="14"/>
        <v>#REF!</v>
      </c>
      <c r="K38" s="187" t="e">
        <f t="shared" si="14"/>
        <v>#REF!</v>
      </c>
      <c r="L38" s="188" t="e">
        <f t="shared" si="14"/>
        <v>#REF!</v>
      </c>
      <c r="M38" s="185" t="e">
        <f t="shared" si="14"/>
        <v>#REF!</v>
      </c>
      <c r="N38" s="185" t="e">
        <f t="shared" si="14"/>
        <v>#REF!</v>
      </c>
      <c r="O38" s="187" t="e">
        <f t="shared" si="14"/>
        <v>#REF!</v>
      </c>
      <c r="P38" s="263">
        <v>238983.5</v>
      </c>
      <c r="Q38" s="264">
        <v>213988.5</v>
      </c>
      <c r="R38" s="264">
        <v>24995</v>
      </c>
      <c r="S38" s="268">
        <v>0</v>
      </c>
      <c r="T38" s="188" t="e">
        <f t="shared" si="14"/>
        <v>#REF!</v>
      </c>
      <c r="U38" s="185">
        <f t="shared" si="14"/>
        <v>75414</v>
      </c>
      <c r="V38" s="185" t="e">
        <f t="shared" si="14"/>
        <v>#REF!</v>
      </c>
      <c r="W38" s="187" t="e">
        <f t="shared" si="14"/>
        <v>#REF!</v>
      </c>
    </row>
    <row r="39" spans="1:23" ht="16.5" x14ac:dyDescent="0.3">
      <c r="A39" s="80"/>
      <c r="B39" s="205" t="s">
        <v>187</v>
      </c>
      <c r="C39" s="226" t="s">
        <v>188</v>
      </c>
      <c r="D39" s="207" t="e">
        <f>SUM(E39:G39)</f>
        <v>#REF!</v>
      </c>
      <c r="E39" s="208">
        <v>36902</v>
      </c>
      <c r="F39" s="208">
        <v>4033</v>
      </c>
      <c r="G39" s="209" t="e">
        <f>'[3]3.Interné služby'!#REF!</f>
        <v>#REF!</v>
      </c>
      <c r="H39" s="207" t="e">
        <f>SUM(I39:K39)</f>
        <v>#REF!</v>
      </c>
      <c r="I39" s="208">
        <v>22326</v>
      </c>
      <c r="J39" s="208">
        <v>5865</v>
      </c>
      <c r="K39" s="210" t="e">
        <f>'[3]3.Interné služby'!#REF!</f>
        <v>#REF!</v>
      </c>
      <c r="L39" s="211" t="e">
        <f>SUM(M39:O39)</f>
        <v>#REF!</v>
      </c>
      <c r="M39" s="208" t="e">
        <f>'[3]3.Interné služby'!#REF!</f>
        <v>#REF!</v>
      </c>
      <c r="N39" s="208" t="e">
        <f>'[3]3.Interné služby'!#REF!</f>
        <v>#REF!</v>
      </c>
      <c r="O39" s="210" t="e">
        <f>'[3]3.Interné služby'!#REF!</f>
        <v>#REF!</v>
      </c>
      <c r="P39" s="255">
        <v>27814.74</v>
      </c>
      <c r="Q39" s="256">
        <v>22025.74</v>
      </c>
      <c r="R39" s="256">
        <v>5789</v>
      </c>
      <c r="S39" s="257">
        <v>0</v>
      </c>
      <c r="T39" s="211">
        <f>SUM(U39:W39)</f>
        <v>80864</v>
      </c>
      <c r="U39" s="208">
        <f>'[3]3.Interné služby'!$H$4</f>
        <v>46864</v>
      </c>
      <c r="V39" s="208">
        <f>'[3]3.Interné služby'!$I$4</f>
        <v>34000</v>
      </c>
      <c r="W39" s="210">
        <f>'[3]3.Interné služby'!$J$4</f>
        <v>0</v>
      </c>
    </row>
    <row r="40" spans="1:23" ht="16.5" x14ac:dyDescent="0.3">
      <c r="A40" s="108"/>
      <c r="B40" s="205" t="s">
        <v>189</v>
      </c>
      <c r="C40" s="226" t="s">
        <v>190</v>
      </c>
      <c r="D40" s="207" t="e">
        <f>SUM(E40:G40)</f>
        <v>#REF!</v>
      </c>
      <c r="E40" s="208">
        <v>35806</v>
      </c>
      <c r="F40" s="208" t="e">
        <f>'[3]3.Interné služby'!#REF!</f>
        <v>#REF!</v>
      </c>
      <c r="G40" s="209" t="e">
        <f>'[3]3.Interné služby'!#REF!</f>
        <v>#REF!</v>
      </c>
      <c r="H40" s="207" t="e">
        <f>SUM(I40:K40)</f>
        <v>#REF!</v>
      </c>
      <c r="I40" s="208">
        <v>9784</v>
      </c>
      <c r="J40" s="208"/>
      <c r="K40" s="210" t="e">
        <f>'[3]3.Interné služby'!#REF!</f>
        <v>#REF!</v>
      </c>
      <c r="L40" s="211" t="e">
        <f>SUM(M40:O40)</f>
        <v>#REF!</v>
      </c>
      <c r="M40" s="208">
        <v>30256</v>
      </c>
      <c r="N40" s="208" t="e">
        <f>'[3]3.Interné služby'!#REF!</f>
        <v>#REF!</v>
      </c>
      <c r="O40" s="210" t="e">
        <f>'[3]3.Interné služby'!#REF!</f>
        <v>#REF!</v>
      </c>
      <c r="P40" s="255">
        <v>27507.78</v>
      </c>
      <c r="Q40" s="256">
        <v>27507.78</v>
      </c>
      <c r="R40" s="256">
        <v>0</v>
      </c>
      <c r="S40" s="257">
        <v>0</v>
      </c>
      <c r="T40" s="211">
        <f>SUM(U40:W40)</f>
        <v>10900</v>
      </c>
      <c r="U40" s="208">
        <f>'[3]3.Interné služby'!$H$31</f>
        <v>10900</v>
      </c>
      <c r="V40" s="208">
        <f>'[3]3.Interné služby'!$I$31</f>
        <v>0</v>
      </c>
      <c r="W40" s="210">
        <f>'[3]3.Interné služby'!$J$31</f>
        <v>0</v>
      </c>
    </row>
    <row r="41" spans="1:23" ht="16.5" x14ac:dyDescent="0.3">
      <c r="A41" s="84"/>
      <c r="B41" s="205" t="s">
        <v>191</v>
      </c>
      <c r="C41" s="226" t="s">
        <v>192</v>
      </c>
      <c r="D41" s="207" t="e">
        <f t="shared" ref="D41:W41" si="15">SUM(D42:D45)</f>
        <v>#REF!</v>
      </c>
      <c r="E41" s="208">
        <f t="shared" si="15"/>
        <v>193704</v>
      </c>
      <c r="F41" s="208" t="e">
        <f t="shared" si="15"/>
        <v>#REF!</v>
      </c>
      <c r="G41" s="209" t="e">
        <f t="shared" si="15"/>
        <v>#REF!</v>
      </c>
      <c r="H41" s="207" t="e">
        <f t="shared" si="15"/>
        <v>#REF!</v>
      </c>
      <c r="I41" s="208">
        <f t="shared" si="15"/>
        <v>160978</v>
      </c>
      <c r="J41" s="208">
        <f t="shared" si="15"/>
        <v>46477</v>
      </c>
      <c r="K41" s="210" t="e">
        <f t="shared" si="15"/>
        <v>#REF!</v>
      </c>
      <c r="L41" s="211" t="e">
        <f t="shared" si="15"/>
        <v>#REF!</v>
      </c>
      <c r="M41" s="208" t="e">
        <f t="shared" si="15"/>
        <v>#REF!</v>
      </c>
      <c r="N41" s="208" t="e">
        <f t="shared" si="15"/>
        <v>#REF!</v>
      </c>
      <c r="O41" s="210" t="e">
        <f t="shared" si="15"/>
        <v>#REF!</v>
      </c>
      <c r="P41" s="255">
        <v>178249.2</v>
      </c>
      <c r="Q41" s="256">
        <v>159043.20000000001</v>
      </c>
      <c r="R41" s="256">
        <v>19206</v>
      </c>
      <c r="S41" s="257">
        <v>0</v>
      </c>
      <c r="T41" s="211" t="e">
        <f t="shared" si="15"/>
        <v>#REF!</v>
      </c>
      <c r="U41" s="208">
        <f t="shared" si="15"/>
        <v>12750</v>
      </c>
      <c r="V41" s="208" t="e">
        <f t="shared" si="15"/>
        <v>#REF!</v>
      </c>
      <c r="W41" s="210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5">
        <v>1873.69</v>
      </c>
      <c r="Q42" s="258">
        <v>1873.69</v>
      </c>
      <c r="R42" s="258">
        <v>0</v>
      </c>
      <c r="S42" s="259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5">
        <v>108.36</v>
      </c>
      <c r="Q43" s="258">
        <v>108.36</v>
      </c>
      <c r="R43" s="258">
        <v>0</v>
      </c>
      <c r="S43" s="259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5">
        <v>155457.15</v>
      </c>
      <c r="Q44" s="258">
        <v>154761.15</v>
      </c>
      <c r="R44" s="258">
        <v>696</v>
      </c>
      <c r="S44" s="259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5">
        <v>20810</v>
      </c>
      <c r="Q45" s="258">
        <v>2300</v>
      </c>
      <c r="R45" s="258">
        <v>18510</v>
      </c>
      <c r="S45" s="259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5" t="s">
        <v>197</v>
      </c>
      <c r="C46" s="226" t="s">
        <v>198</v>
      </c>
      <c r="D46" s="207" t="e">
        <f t="shared" si="16"/>
        <v>#REF!</v>
      </c>
      <c r="E46" s="208">
        <v>1736</v>
      </c>
      <c r="F46" s="208" t="e">
        <f>'[3]3.Interné služby'!#REF!</f>
        <v>#REF!</v>
      </c>
      <c r="G46" s="209" t="e">
        <f>'[3]3.Interné služby'!#REF!</f>
        <v>#REF!</v>
      </c>
      <c r="H46" s="207" t="e">
        <f t="shared" si="17"/>
        <v>#REF!</v>
      </c>
      <c r="I46" s="208">
        <v>2400</v>
      </c>
      <c r="J46" s="208" t="e">
        <f>'[3]3.Interné služby'!#REF!</f>
        <v>#REF!</v>
      </c>
      <c r="K46" s="210" t="e">
        <f>'[3]3.Interné služby'!#REF!</f>
        <v>#REF!</v>
      </c>
      <c r="L46" s="211" t="e">
        <f t="shared" si="18"/>
        <v>#REF!</v>
      </c>
      <c r="M46" s="208">
        <v>3900</v>
      </c>
      <c r="N46" s="208" t="e">
        <f>'[3]3.Interné služby'!#REF!</f>
        <v>#REF!</v>
      </c>
      <c r="O46" s="210" t="e">
        <f>'[3]3.Interné služby'!#REF!</f>
        <v>#REF!</v>
      </c>
      <c r="P46" s="255">
        <v>4017.4</v>
      </c>
      <c r="Q46" s="256">
        <v>4017.4</v>
      </c>
      <c r="R46" s="256">
        <v>0</v>
      </c>
      <c r="S46" s="257">
        <v>0</v>
      </c>
      <c r="T46" s="211" t="e">
        <f t="shared" si="19"/>
        <v>#REF!</v>
      </c>
      <c r="U46" s="208">
        <f>'[3]3.Interné služby'!$H$101</f>
        <v>3700</v>
      </c>
      <c r="V46" s="208" t="e">
        <f>'[3]3.Interné služby'!$I$102</f>
        <v>#REF!</v>
      </c>
      <c r="W46" s="210" t="e">
        <f>'[3]3.Interné služby'!$J$102</f>
        <v>#REF!</v>
      </c>
    </row>
    <row r="47" spans="1:23" ht="17.25" thickBot="1" x14ac:dyDescent="0.35">
      <c r="A47" s="84"/>
      <c r="B47" s="227" t="s">
        <v>199</v>
      </c>
      <c r="C47" s="228" t="s">
        <v>200</v>
      </c>
      <c r="D47" s="215" t="e">
        <f t="shared" si="16"/>
        <v>#REF!</v>
      </c>
      <c r="E47" s="216">
        <v>3278</v>
      </c>
      <c r="F47" s="216" t="e">
        <f>'[3]3.Interné služby'!#REF!</f>
        <v>#REF!</v>
      </c>
      <c r="G47" s="217" t="e">
        <f>'[3]3.Interné služby'!#REF!</f>
        <v>#REF!</v>
      </c>
      <c r="H47" s="223" t="e">
        <f t="shared" si="17"/>
        <v>#REF!</v>
      </c>
      <c r="I47" s="218">
        <v>1630</v>
      </c>
      <c r="J47" s="218" t="e">
        <f>'[3]3.Interné služby'!#REF!</f>
        <v>#REF!</v>
      </c>
      <c r="K47" s="219" t="e">
        <f>'[3]3.Interné služby'!#REF!</f>
        <v>#REF!</v>
      </c>
      <c r="L47" s="224" t="e">
        <f t="shared" si="18"/>
        <v>#REF!</v>
      </c>
      <c r="M47" s="216" t="e">
        <f>'[3]3.Interné služby'!#REF!</f>
        <v>#REF!</v>
      </c>
      <c r="N47" s="216" t="e">
        <f>'[3]3.Interné služby'!#REF!</f>
        <v>#REF!</v>
      </c>
      <c r="O47" s="225" t="e">
        <f>'[3]3.Interné služby'!#REF!</f>
        <v>#REF!</v>
      </c>
      <c r="P47" s="265">
        <v>1394.38</v>
      </c>
      <c r="Q47" s="266">
        <v>1394.38</v>
      </c>
      <c r="R47" s="266">
        <v>0</v>
      </c>
      <c r="S47" s="267">
        <v>0</v>
      </c>
      <c r="T47" s="224" t="e">
        <f t="shared" si="19"/>
        <v>#REF!</v>
      </c>
      <c r="U47" s="216">
        <f>'[3]3.Interné služby'!$H$108</f>
        <v>1200</v>
      </c>
      <c r="V47" s="216" t="e">
        <f>'[3]3.Interné služby'!$I$108</f>
        <v>#REF!</v>
      </c>
      <c r="W47" s="225" t="e">
        <f>'[3]3.Interné služby'!$J$108</f>
        <v>#REF!</v>
      </c>
    </row>
    <row r="48" spans="1:23" s="82" customFormat="1" ht="14.25" x14ac:dyDescent="0.2">
      <c r="B48" s="191" t="s">
        <v>201</v>
      </c>
      <c r="C48" s="192"/>
      <c r="D48" s="184" t="e">
        <f t="shared" ref="D48:J48" si="20">D49+D50+D53</f>
        <v>#REF!</v>
      </c>
      <c r="E48" s="185" t="e">
        <f t="shared" si="20"/>
        <v>#REF!</v>
      </c>
      <c r="F48" s="185" t="e">
        <f t="shared" si="20"/>
        <v>#REF!</v>
      </c>
      <c r="G48" s="186" t="e">
        <f t="shared" si="20"/>
        <v>#REF!</v>
      </c>
      <c r="H48" s="184" t="e">
        <f>H49+H50+H53-1</f>
        <v>#REF!</v>
      </c>
      <c r="I48" s="185" t="e">
        <f>I49+I50+I53-1</f>
        <v>#REF!</v>
      </c>
      <c r="J48" s="185">
        <f t="shared" si="20"/>
        <v>0</v>
      </c>
      <c r="K48" s="187" t="e">
        <f>K49+K53</f>
        <v>#REF!</v>
      </c>
      <c r="L48" s="188" t="e">
        <f t="shared" ref="L48:W48" si="21">L49+L50+L53</f>
        <v>#REF!</v>
      </c>
      <c r="M48" s="185" t="e">
        <f t="shared" si="21"/>
        <v>#REF!</v>
      </c>
      <c r="N48" s="185" t="e">
        <f t="shared" si="21"/>
        <v>#REF!</v>
      </c>
      <c r="O48" s="187" t="e">
        <f t="shared" si="21"/>
        <v>#REF!</v>
      </c>
      <c r="P48" s="263">
        <v>24336.959999999999</v>
      </c>
      <c r="Q48" s="264">
        <v>24336.959999999999</v>
      </c>
      <c r="R48" s="264">
        <v>0</v>
      </c>
      <c r="S48" s="268">
        <v>0</v>
      </c>
      <c r="T48" s="188" t="e">
        <f t="shared" si="21"/>
        <v>#REF!</v>
      </c>
      <c r="U48" s="185">
        <f t="shared" si="21"/>
        <v>32547</v>
      </c>
      <c r="V48" s="185" t="e">
        <f t="shared" si="21"/>
        <v>#REF!</v>
      </c>
      <c r="W48" s="187" t="e">
        <f t="shared" si="21"/>
        <v>#REF!</v>
      </c>
    </row>
    <row r="49" spans="1:23" ht="16.5" x14ac:dyDescent="0.3">
      <c r="A49" s="84"/>
      <c r="B49" s="205" t="s">
        <v>202</v>
      </c>
      <c r="C49" s="226" t="s">
        <v>203</v>
      </c>
      <c r="D49" s="207" t="e">
        <f>SUM(E49:G49)</f>
        <v>#REF!</v>
      </c>
      <c r="E49" s="208">
        <v>15307.52</v>
      </c>
      <c r="F49" s="208" t="e">
        <f>'[3]4.Služby občanov'!#REF!</f>
        <v>#REF!</v>
      </c>
      <c r="G49" s="209" t="e">
        <f>'[3]4.Služby občanov'!#REF!</f>
        <v>#REF!</v>
      </c>
      <c r="H49" s="207" t="e">
        <f>SUM(I49:K49)</f>
        <v>#REF!</v>
      </c>
      <c r="I49" s="208">
        <v>26456</v>
      </c>
      <c r="J49" s="208">
        <v>0</v>
      </c>
      <c r="K49" s="210" t="e">
        <f>'[3]4.Služby občanov'!#REF!</f>
        <v>#REF!</v>
      </c>
      <c r="L49" s="211" t="e">
        <f>SUM(M49:O49)</f>
        <v>#REF!</v>
      </c>
      <c r="M49" s="208" t="e">
        <f>'[3]4.Služby občanov'!#REF!</f>
        <v>#REF!</v>
      </c>
      <c r="N49" s="208" t="e">
        <f>'[3]4.Služby občanov'!#REF!</f>
        <v>#REF!</v>
      </c>
      <c r="O49" s="210" t="e">
        <f>'[3]4.Služby občanov'!#REF!</f>
        <v>#REF!</v>
      </c>
      <c r="P49" s="255">
        <v>8958.27</v>
      </c>
      <c r="Q49" s="256">
        <v>8958.27</v>
      </c>
      <c r="R49" s="256">
        <v>0</v>
      </c>
      <c r="S49" s="257">
        <v>0</v>
      </c>
      <c r="T49" s="211">
        <f>SUM(U49:W49)</f>
        <v>15600</v>
      </c>
      <c r="U49" s="208">
        <f>'[3]4.Služby občanov'!$H$4</f>
        <v>15600</v>
      </c>
      <c r="V49" s="208">
        <f>'[3]4.Služby občanov'!$I$4</f>
        <v>0</v>
      </c>
      <c r="W49" s="210">
        <f>'[3]4.Služby občanov'!$J$4</f>
        <v>0</v>
      </c>
    </row>
    <row r="50" spans="1:23" ht="15.75" x14ac:dyDescent="0.25">
      <c r="A50" s="116"/>
      <c r="B50" s="205" t="s">
        <v>204</v>
      </c>
      <c r="C50" s="221" t="s">
        <v>205</v>
      </c>
      <c r="D50" s="207" t="e">
        <f t="shared" ref="D50:W50" si="22">SUM(D51:D52)</f>
        <v>#REF!</v>
      </c>
      <c r="E50" s="208">
        <f t="shared" si="22"/>
        <v>23245.5</v>
      </c>
      <c r="F50" s="208" t="e">
        <f t="shared" si="22"/>
        <v>#REF!</v>
      </c>
      <c r="G50" s="209" t="e">
        <f t="shared" si="22"/>
        <v>#REF!</v>
      </c>
      <c r="H50" s="207" t="e">
        <f t="shared" si="22"/>
        <v>#REF!</v>
      </c>
      <c r="I50" s="208" t="e">
        <f t="shared" si="22"/>
        <v>#REF!</v>
      </c>
      <c r="J50" s="208">
        <f t="shared" si="22"/>
        <v>0</v>
      </c>
      <c r="K50" s="210" t="e">
        <f t="shared" si="22"/>
        <v>#REF!</v>
      </c>
      <c r="L50" s="211" t="e">
        <f t="shared" si="22"/>
        <v>#REF!</v>
      </c>
      <c r="M50" s="208" t="e">
        <f t="shared" si="22"/>
        <v>#REF!</v>
      </c>
      <c r="N50" s="208" t="e">
        <f t="shared" si="22"/>
        <v>#REF!</v>
      </c>
      <c r="O50" s="210" t="e">
        <f t="shared" si="22"/>
        <v>#REF!</v>
      </c>
      <c r="P50" s="255">
        <v>15378.69</v>
      </c>
      <c r="Q50" s="256">
        <v>15378.69</v>
      </c>
      <c r="R50" s="256">
        <v>0</v>
      </c>
      <c r="S50" s="257">
        <v>0</v>
      </c>
      <c r="T50" s="211" t="e">
        <f t="shared" si="22"/>
        <v>#REF!</v>
      </c>
      <c r="U50" s="208">
        <f t="shared" si="22"/>
        <v>16937</v>
      </c>
      <c r="V50" s="208" t="e">
        <f t="shared" si="22"/>
        <v>#REF!</v>
      </c>
      <c r="W50" s="210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5">
        <v>15378.69</v>
      </c>
      <c r="Q51" s="269">
        <v>15378.69</v>
      </c>
      <c r="R51" s="269">
        <v>0</v>
      </c>
      <c r="S51" s="270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5">
        <v>0</v>
      </c>
      <c r="Q52" s="269">
        <v>0</v>
      </c>
      <c r="R52" s="269">
        <v>0</v>
      </c>
      <c r="S52" s="270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9" t="s">
        <v>208</v>
      </c>
      <c r="C53" s="222" t="s">
        <v>209</v>
      </c>
      <c r="D53" s="215" t="e">
        <f>SUM(E53:G53)</f>
        <v>#REF!</v>
      </c>
      <c r="E53" s="216" t="e">
        <f>'[3]4.Služby občanov'!#REF!</f>
        <v>#REF!</v>
      </c>
      <c r="F53" s="216" t="e">
        <f>'[3]4.Služby občanov'!#REF!</f>
        <v>#REF!</v>
      </c>
      <c r="G53" s="217" t="e">
        <f>'[3]4.Služby občanov'!#REF!</f>
        <v>#REF!</v>
      </c>
      <c r="H53" s="223" t="e">
        <f>SUM(I53:K53)</f>
        <v>#REF!</v>
      </c>
      <c r="I53" s="218">
        <v>0</v>
      </c>
      <c r="J53" s="218">
        <v>0</v>
      </c>
      <c r="K53" s="219" t="e">
        <f>'[3]4.Služby občanov'!#REF!</f>
        <v>#REF!</v>
      </c>
      <c r="L53" s="224" t="e">
        <f>SUM(M53:O53)</f>
        <v>#REF!</v>
      </c>
      <c r="M53" s="216" t="e">
        <f>'[3]4.Služby občanov'!#REF!</f>
        <v>#REF!</v>
      </c>
      <c r="N53" s="216" t="e">
        <f>'[3]4.Služby občanov'!#REF!</f>
        <v>#REF!</v>
      </c>
      <c r="O53" s="225" t="e">
        <f>'[3]4.Služby občanov'!#REF!</f>
        <v>#REF!</v>
      </c>
      <c r="P53" s="265">
        <v>0</v>
      </c>
      <c r="Q53" s="271">
        <v>0</v>
      </c>
      <c r="R53" s="271">
        <v>0</v>
      </c>
      <c r="S53" s="272">
        <v>0</v>
      </c>
      <c r="T53" s="224" t="e">
        <f>SUM(U53:W53)</f>
        <v>#REF!</v>
      </c>
      <c r="U53" s="216">
        <f>'[3]4.Služby občanov'!$H$28</f>
        <v>10</v>
      </c>
      <c r="V53" s="216" t="e">
        <f>'[3]4.Služby občanov'!$I$28</f>
        <v>#REF!</v>
      </c>
      <c r="W53" s="225" t="e">
        <f>'[3]4.Služby občanov'!$J$28</f>
        <v>#REF!</v>
      </c>
    </row>
    <row r="54" spans="1:23" s="82" customFormat="1" ht="14.25" x14ac:dyDescent="0.2">
      <c r="A54" s="116"/>
      <c r="B54" s="189" t="s">
        <v>210</v>
      </c>
      <c r="C54" s="193"/>
      <c r="D54" s="184" t="e">
        <f t="shared" ref="D54:W54" si="23">D55+D60+D61+D62+D67</f>
        <v>#REF!</v>
      </c>
      <c r="E54" s="185" t="e">
        <f t="shared" si="23"/>
        <v>#REF!</v>
      </c>
      <c r="F54" s="185" t="e">
        <f t="shared" si="23"/>
        <v>#REF!</v>
      </c>
      <c r="G54" s="186" t="e">
        <f t="shared" si="23"/>
        <v>#REF!</v>
      </c>
      <c r="H54" s="184" t="e">
        <f t="shared" si="23"/>
        <v>#REF!</v>
      </c>
      <c r="I54" s="185" t="e">
        <f t="shared" si="23"/>
        <v>#REF!</v>
      </c>
      <c r="J54" s="185" t="e">
        <f t="shared" si="23"/>
        <v>#REF!</v>
      </c>
      <c r="K54" s="187" t="e">
        <f t="shared" si="23"/>
        <v>#REF!</v>
      </c>
      <c r="L54" s="188" t="e">
        <f t="shared" si="23"/>
        <v>#REF!</v>
      </c>
      <c r="M54" s="185" t="e">
        <f t="shared" si="23"/>
        <v>#REF!</v>
      </c>
      <c r="N54" s="185" t="e">
        <f t="shared" si="23"/>
        <v>#REF!</v>
      </c>
      <c r="O54" s="187" t="e">
        <f t="shared" si="23"/>
        <v>#REF!</v>
      </c>
      <c r="P54" s="263">
        <v>667835.55000000005</v>
      </c>
      <c r="Q54" s="264">
        <v>666135.55000000005</v>
      </c>
      <c r="R54" s="264">
        <v>1700</v>
      </c>
      <c r="S54" s="268">
        <v>0</v>
      </c>
      <c r="T54" s="188" t="e">
        <f t="shared" si="23"/>
        <v>#REF!</v>
      </c>
      <c r="U54" s="185" t="e">
        <f t="shared" si="23"/>
        <v>#REF!</v>
      </c>
      <c r="V54" s="185" t="e">
        <f t="shared" si="23"/>
        <v>#REF!</v>
      </c>
      <c r="W54" s="187" t="e">
        <f t="shared" si="23"/>
        <v>#REF!</v>
      </c>
    </row>
    <row r="55" spans="1:23" ht="15.75" x14ac:dyDescent="0.25">
      <c r="A55" s="116"/>
      <c r="B55" s="230" t="s">
        <v>211</v>
      </c>
      <c r="C55" s="231" t="s">
        <v>212</v>
      </c>
      <c r="D55" s="207" t="e">
        <f t="shared" ref="D55:W55" si="24">SUM(D56:D59)</f>
        <v>#REF!</v>
      </c>
      <c r="E55" s="208">
        <f t="shared" si="24"/>
        <v>496158.19</v>
      </c>
      <c r="F55" s="208" t="e">
        <f t="shared" si="24"/>
        <v>#REF!</v>
      </c>
      <c r="G55" s="209" t="e">
        <f t="shared" si="24"/>
        <v>#REF!</v>
      </c>
      <c r="H55" s="207" t="e">
        <f t="shared" si="24"/>
        <v>#REF!</v>
      </c>
      <c r="I55" s="208">
        <f t="shared" si="24"/>
        <v>480129.99</v>
      </c>
      <c r="J55" s="208" t="e">
        <f t="shared" si="24"/>
        <v>#REF!</v>
      </c>
      <c r="K55" s="210" t="e">
        <f t="shared" si="24"/>
        <v>#REF!</v>
      </c>
      <c r="L55" s="211" t="e">
        <f t="shared" si="24"/>
        <v>#REF!</v>
      </c>
      <c r="M55" s="208" t="e">
        <f t="shared" si="24"/>
        <v>#REF!</v>
      </c>
      <c r="N55" s="208" t="e">
        <f t="shared" si="24"/>
        <v>#REF!</v>
      </c>
      <c r="O55" s="210" t="e">
        <f t="shared" si="24"/>
        <v>#REF!</v>
      </c>
      <c r="P55" s="255">
        <v>463317.1</v>
      </c>
      <c r="Q55" s="256">
        <v>461617.1</v>
      </c>
      <c r="R55" s="256">
        <v>1700</v>
      </c>
      <c r="S55" s="257">
        <v>0</v>
      </c>
      <c r="T55" s="211" t="e">
        <f t="shared" si="24"/>
        <v>#REF!</v>
      </c>
      <c r="U55" s="208">
        <f t="shared" si="24"/>
        <v>468983</v>
      </c>
      <c r="V55" s="208">
        <f t="shared" si="24"/>
        <v>6100</v>
      </c>
      <c r="W55" s="210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5">
        <v>326420.21000000002</v>
      </c>
      <c r="Q56" s="258">
        <v>324720.21000000002</v>
      </c>
      <c r="R56" s="258">
        <v>1700</v>
      </c>
      <c r="S56" s="259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5">
        <v>63166.06</v>
      </c>
      <c r="Q57" s="258">
        <v>63166.06</v>
      </c>
      <c r="R57" s="258">
        <v>0</v>
      </c>
      <c r="S57" s="259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5">
        <v>35909.43</v>
      </c>
      <c r="Q58" s="258">
        <v>35909.43</v>
      </c>
      <c r="R58" s="258">
        <v>0</v>
      </c>
      <c r="S58" s="259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5">
        <v>37821.4</v>
      </c>
      <c r="Q59" s="258">
        <v>37821.4</v>
      </c>
      <c r="R59" s="258">
        <v>0</v>
      </c>
      <c r="S59" s="259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30" t="s">
        <v>217</v>
      </c>
      <c r="C60" s="226" t="s">
        <v>218</v>
      </c>
      <c r="D60" s="207" t="e">
        <f t="shared" si="25"/>
        <v>#REF!</v>
      </c>
      <c r="E60" s="208" t="e">
        <f>'[3]5.Bezpečnosť, právo a por.'!#REF!</f>
        <v>#REF!</v>
      </c>
      <c r="F60" s="208" t="e">
        <f>'[3]5.Bezpečnosť, právo a por.'!#REF!</f>
        <v>#REF!</v>
      </c>
      <c r="G60" s="209" t="e">
        <f>'[3]5.Bezpečnosť, právo a por.'!#REF!</f>
        <v>#REF!</v>
      </c>
      <c r="H60" s="207" t="e">
        <f t="shared" si="26"/>
        <v>#REF!</v>
      </c>
      <c r="I60" s="208">
        <v>0</v>
      </c>
      <c r="J60" s="208">
        <v>0</v>
      </c>
      <c r="K60" s="210" t="e">
        <f>'[3]5.Bezpečnosť, právo a por.'!#REF!</f>
        <v>#REF!</v>
      </c>
      <c r="L60" s="211" t="e">
        <f t="shared" si="27"/>
        <v>#REF!</v>
      </c>
      <c r="M60" s="208" t="e">
        <f>'[3]5.Bezpečnosť, právo a por.'!#REF!</f>
        <v>#REF!</v>
      </c>
      <c r="N60" s="208" t="e">
        <f>'[3]5.Bezpečnosť, právo a por.'!#REF!</f>
        <v>#REF!</v>
      </c>
      <c r="O60" s="210" t="e">
        <f>'[3]5.Bezpečnosť, právo a por.'!#REF!</f>
        <v>#REF!</v>
      </c>
      <c r="P60" s="255">
        <v>0</v>
      </c>
      <c r="Q60" s="256">
        <v>0</v>
      </c>
      <c r="R60" s="256">
        <v>0</v>
      </c>
      <c r="S60" s="257">
        <v>0</v>
      </c>
      <c r="T60" s="211" t="e">
        <f t="shared" si="28"/>
        <v>#REF!</v>
      </c>
      <c r="U60" s="208">
        <f>'[3]5.Bezpečnosť, právo a por.'!$H$77</f>
        <v>0</v>
      </c>
      <c r="V60" s="208"/>
      <c r="W60" s="210" t="e">
        <f>'[3]5.Bezpečnosť, právo a por.'!$J$76</f>
        <v>#REF!</v>
      </c>
    </row>
    <row r="61" spans="1:23" ht="16.5" x14ac:dyDescent="0.3">
      <c r="A61" s="84"/>
      <c r="B61" s="230" t="s">
        <v>219</v>
      </c>
      <c r="C61" s="226" t="s">
        <v>220</v>
      </c>
      <c r="D61" s="207" t="e">
        <f t="shared" si="25"/>
        <v>#REF!</v>
      </c>
      <c r="E61" s="208">
        <v>1286</v>
      </c>
      <c r="F61" s="208" t="e">
        <f>'[3]5.Bezpečnosť, právo a por.'!#REF!</f>
        <v>#REF!</v>
      </c>
      <c r="G61" s="209" t="e">
        <f>'[3]5.Bezpečnosť, právo a por.'!#REF!</f>
        <v>#REF!</v>
      </c>
      <c r="H61" s="207" t="e">
        <f t="shared" si="26"/>
        <v>#REF!</v>
      </c>
      <c r="I61" s="208">
        <v>797</v>
      </c>
      <c r="J61" s="208">
        <v>0</v>
      </c>
      <c r="K61" s="210" t="e">
        <f>'[3]5.Bezpečnosť, právo a por.'!#REF!</f>
        <v>#REF!</v>
      </c>
      <c r="L61" s="211" t="e">
        <f t="shared" si="27"/>
        <v>#REF!</v>
      </c>
      <c r="M61" s="208" t="e">
        <f>'[3]5.Bezpečnosť, právo a por.'!#REF!</f>
        <v>#REF!</v>
      </c>
      <c r="N61" s="208" t="e">
        <f>'[3]5.Bezpečnosť, právo a por.'!#REF!</f>
        <v>#REF!</v>
      </c>
      <c r="O61" s="210" t="e">
        <f>'[3]5.Bezpečnosť, právo a por.'!#REF!</f>
        <v>#REF!</v>
      </c>
      <c r="P61" s="255">
        <v>914.32</v>
      </c>
      <c r="Q61" s="256">
        <v>914.32</v>
      </c>
      <c r="R61" s="256">
        <v>0</v>
      </c>
      <c r="S61" s="257">
        <v>0</v>
      </c>
      <c r="T61" s="211" t="e">
        <f t="shared" si="28"/>
        <v>#REF!</v>
      </c>
      <c r="U61" s="208">
        <f>'[3]5.Bezpečnosť, právo a por.'!$H$79</f>
        <v>1650</v>
      </c>
      <c r="V61" s="208" t="e">
        <f>'[3]5.Bezpečnosť, právo a por.'!$I$78</f>
        <v>#REF!</v>
      </c>
      <c r="W61" s="210" t="e">
        <f>'[3]5.Bezpečnosť, právo a por.'!$J$78</f>
        <v>#REF!</v>
      </c>
    </row>
    <row r="62" spans="1:23" ht="15.75" x14ac:dyDescent="0.25">
      <c r="A62" s="84"/>
      <c r="B62" s="230" t="s">
        <v>221</v>
      </c>
      <c r="C62" s="221" t="s">
        <v>222</v>
      </c>
      <c r="D62" s="207" t="e">
        <f>SUM(D63:D66)</f>
        <v>#REF!</v>
      </c>
      <c r="E62" s="208">
        <f>SUM(E63:E66)</f>
        <v>255279.5</v>
      </c>
      <c r="F62" s="208" t="e">
        <f>SUM(F63:F66)</f>
        <v>#REF!</v>
      </c>
      <c r="G62" s="209" t="e">
        <f>SUM(G63:G66)</f>
        <v>#REF!</v>
      </c>
      <c r="H62" s="207" t="e">
        <f t="shared" si="26"/>
        <v>#REF!</v>
      </c>
      <c r="I62" s="208">
        <f t="shared" ref="I62:W62" si="29">SUM(I63:I66)</f>
        <v>270995.5</v>
      </c>
      <c r="J62" s="208">
        <f t="shared" si="29"/>
        <v>0</v>
      </c>
      <c r="K62" s="210" t="e">
        <f t="shared" si="29"/>
        <v>#REF!</v>
      </c>
      <c r="L62" s="211" t="e">
        <f t="shared" si="29"/>
        <v>#REF!</v>
      </c>
      <c r="M62" s="208" t="e">
        <f t="shared" si="29"/>
        <v>#REF!</v>
      </c>
      <c r="N62" s="208" t="e">
        <f t="shared" si="29"/>
        <v>#REF!</v>
      </c>
      <c r="O62" s="210" t="e">
        <f t="shared" si="29"/>
        <v>#REF!</v>
      </c>
      <c r="P62" s="255">
        <v>203577.43</v>
      </c>
      <c r="Q62" s="256">
        <v>203577.43</v>
      </c>
      <c r="R62" s="256">
        <v>0</v>
      </c>
      <c r="S62" s="257">
        <v>0</v>
      </c>
      <c r="T62" s="211" t="e">
        <f t="shared" si="29"/>
        <v>#REF!</v>
      </c>
      <c r="U62" s="208" t="e">
        <f t="shared" si="29"/>
        <v>#REF!</v>
      </c>
      <c r="V62" s="208">
        <f t="shared" si="29"/>
        <v>64679</v>
      </c>
      <c r="W62" s="210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5">
        <v>0</v>
      </c>
      <c r="Q63" s="258">
        <v>0</v>
      </c>
      <c r="R63" s="258">
        <v>0</v>
      </c>
      <c r="S63" s="259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5">
        <v>32015.58</v>
      </c>
      <c r="Q64" s="258">
        <v>32015.58</v>
      </c>
      <c r="R64" s="258">
        <v>0</v>
      </c>
      <c r="S64" s="259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5">
        <v>171561.85</v>
      </c>
      <c r="Q65" s="258">
        <v>171561.85</v>
      </c>
      <c r="R65" s="258">
        <v>0</v>
      </c>
      <c r="S65" s="259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5">
        <v>0</v>
      </c>
      <c r="Q66" s="258">
        <v>0</v>
      </c>
      <c r="R66" s="258">
        <v>0</v>
      </c>
      <c r="S66" s="259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30" t="s">
        <v>227</v>
      </c>
      <c r="C67" s="232" t="s">
        <v>228</v>
      </c>
      <c r="D67" s="207" t="e">
        <f t="shared" ref="D67:W67" si="30">SUM(D68:D69)</f>
        <v>#REF!</v>
      </c>
      <c r="E67" s="208">
        <f t="shared" si="30"/>
        <v>1324</v>
      </c>
      <c r="F67" s="208" t="e">
        <f t="shared" si="30"/>
        <v>#REF!</v>
      </c>
      <c r="G67" s="209" t="e">
        <f t="shared" si="30"/>
        <v>#REF!</v>
      </c>
      <c r="H67" s="207" t="e">
        <f t="shared" si="30"/>
        <v>#REF!</v>
      </c>
      <c r="I67" s="208" t="e">
        <f t="shared" si="30"/>
        <v>#REF!</v>
      </c>
      <c r="J67" s="208">
        <f t="shared" si="30"/>
        <v>0</v>
      </c>
      <c r="K67" s="210" t="e">
        <f t="shared" si="30"/>
        <v>#REF!</v>
      </c>
      <c r="L67" s="211" t="e">
        <f t="shared" si="30"/>
        <v>#REF!</v>
      </c>
      <c r="M67" s="208" t="e">
        <f t="shared" si="30"/>
        <v>#REF!</v>
      </c>
      <c r="N67" s="208" t="e">
        <f t="shared" si="30"/>
        <v>#REF!</v>
      </c>
      <c r="O67" s="210" t="e">
        <f t="shared" si="30"/>
        <v>#REF!</v>
      </c>
      <c r="P67" s="255">
        <v>26.7</v>
      </c>
      <c r="Q67" s="256">
        <v>26.7</v>
      </c>
      <c r="R67" s="256">
        <v>0</v>
      </c>
      <c r="S67" s="257">
        <v>0</v>
      </c>
      <c r="T67" s="211" t="e">
        <f t="shared" si="30"/>
        <v>#REF!</v>
      </c>
      <c r="U67" s="208" t="e">
        <f t="shared" si="30"/>
        <v>#REF!</v>
      </c>
      <c r="V67" s="208">
        <f t="shared" si="30"/>
        <v>0</v>
      </c>
      <c r="W67" s="210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5">
        <v>26.7</v>
      </c>
      <c r="Q68" s="258">
        <v>26.7</v>
      </c>
      <c r="R68" s="258">
        <v>0</v>
      </c>
      <c r="S68" s="259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5">
        <v>0</v>
      </c>
      <c r="Q69" s="273">
        <v>0</v>
      </c>
      <c r="R69" s="273">
        <v>0</v>
      </c>
      <c r="S69" s="274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9" t="s">
        <v>231</v>
      </c>
      <c r="C70" s="190"/>
      <c r="D70" s="184" t="e">
        <f t="shared" ref="D70:W70" si="31">D71+D74+D77</f>
        <v>#REF!</v>
      </c>
      <c r="E70" s="185">
        <f t="shared" si="31"/>
        <v>702096</v>
      </c>
      <c r="F70" s="185" t="e">
        <f t="shared" si="31"/>
        <v>#REF!</v>
      </c>
      <c r="G70" s="186" t="e">
        <f t="shared" si="31"/>
        <v>#REF!</v>
      </c>
      <c r="H70" s="184" t="e">
        <f t="shared" si="31"/>
        <v>#REF!</v>
      </c>
      <c r="I70" s="185">
        <f t="shared" si="31"/>
        <v>666597</v>
      </c>
      <c r="J70" s="185" t="e">
        <f t="shared" si="31"/>
        <v>#REF!</v>
      </c>
      <c r="K70" s="187" t="e">
        <f t="shared" si="31"/>
        <v>#REF!</v>
      </c>
      <c r="L70" s="188" t="e">
        <f t="shared" si="31"/>
        <v>#REF!</v>
      </c>
      <c r="M70" s="185" t="e">
        <f t="shared" si="31"/>
        <v>#REF!</v>
      </c>
      <c r="N70" s="185" t="e">
        <f t="shared" si="31"/>
        <v>#REF!</v>
      </c>
      <c r="O70" s="187" t="e">
        <f t="shared" si="31"/>
        <v>#REF!</v>
      </c>
      <c r="P70" s="263">
        <v>698135.79</v>
      </c>
      <c r="Q70" s="264">
        <v>698135.79</v>
      </c>
      <c r="R70" s="264">
        <v>0</v>
      </c>
      <c r="S70" s="268">
        <v>0</v>
      </c>
      <c r="T70" s="188">
        <f t="shared" si="31"/>
        <v>749050</v>
      </c>
      <c r="U70" s="185">
        <f t="shared" si="31"/>
        <v>743850</v>
      </c>
      <c r="V70" s="185">
        <f t="shared" si="31"/>
        <v>5200</v>
      </c>
      <c r="W70" s="187">
        <f t="shared" si="31"/>
        <v>0</v>
      </c>
    </row>
    <row r="71" spans="1:23" ht="15.75" x14ac:dyDescent="0.25">
      <c r="A71" s="108"/>
      <c r="B71" s="230" t="s">
        <v>232</v>
      </c>
      <c r="C71" s="232" t="s">
        <v>233</v>
      </c>
      <c r="D71" s="207" t="e">
        <f t="shared" ref="D71:W71" si="32">SUM(D72:D73)</f>
        <v>#REF!</v>
      </c>
      <c r="E71" s="208">
        <f t="shared" si="32"/>
        <v>518307</v>
      </c>
      <c r="F71" s="208" t="e">
        <f t="shared" si="32"/>
        <v>#REF!</v>
      </c>
      <c r="G71" s="209" t="e">
        <f t="shared" si="32"/>
        <v>#REF!</v>
      </c>
      <c r="H71" s="207" t="e">
        <f t="shared" si="32"/>
        <v>#REF!</v>
      </c>
      <c r="I71" s="208">
        <f t="shared" si="32"/>
        <v>514507</v>
      </c>
      <c r="J71" s="208" t="e">
        <f t="shared" si="32"/>
        <v>#REF!</v>
      </c>
      <c r="K71" s="210" t="e">
        <f t="shared" si="32"/>
        <v>#REF!</v>
      </c>
      <c r="L71" s="211" t="e">
        <f t="shared" si="32"/>
        <v>#REF!</v>
      </c>
      <c r="M71" s="208" t="e">
        <f t="shared" si="32"/>
        <v>#REF!</v>
      </c>
      <c r="N71" s="208" t="e">
        <f t="shared" si="32"/>
        <v>#REF!</v>
      </c>
      <c r="O71" s="210" t="e">
        <f t="shared" si="32"/>
        <v>#REF!</v>
      </c>
      <c r="P71" s="255">
        <v>524715.03</v>
      </c>
      <c r="Q71" s="256">
        <v>524715.03</v>
      </c>
      <c r="R71" s="256">
        <v>0</v>
      </c>
      <c r="S71" s="257">
        <v>0</v>
      </c>
      <c r="T71" s="211">
        <f t="shared" si="32"/>
        <v>564050</v>
      </c>
      <c r="U71" s="208">
        <f t="shared" si="32"/>
        <v>558850</v>
      </c>
      <c r="V71" s="208">
        <f t="shared" si="32"/>
        <v>5200</v>
      </c>
      <c r="W71" s="210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5">
        <v>287.73</v>
      </c>
      <c r="Q72" s="258">
        <v>287.73</v>
      </c>
      <c r="R72" s="258">
        <v>0</v>
      </c>
      <c r="S72" s="259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5">
        <v>524427.30000000005</v>
      </c>
      <c r="Q73" s="258">
        <v>524427.30000000005</v>
      </c>
      <c r="R73" s="258">
        <v>0</v>
      </c>
      <c r="S73" s="259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30" t="s">
        <v>236</v>
      </c>
      <c r="C74" s="221" t="s">
        <v>237</v>
      </c>
      <c r="D74" s="207" t="e">
        <f t="shared" ref="D74:W74" si="33">SUM(D75:D76)</f>
        <v>#REF!</v>
      </c>
      <c r="E74" s="208">
        <f t="shared" si="33"/>
        <v>107980</v>
      </c>
      <c r="F74" s="208" t="e">
        <f t="shared" si="33"/>
        <v>#REF!</v>
      </c>
      <c r="G74" s="209" t="e">
        <f t="shared" si="33"/>
        <v>#REF!</v>
      </c>
      <c r="H74" s="207" t="e">
        <f t="shared" si="33"/>
        <v>#REF!</v>
      </c>
      <c r="I74" s="208">
        <f t="shared" si="33"/>
        <v>78763</v>
      </c>
      <c r="J74" s="208" t="e">
        <f t="shared" si="33"/>
        <v>#REF!</v>
      </c>
      <c r="K74" s="210" t="e">
        <f t="shared" si="33"/>
        <v>#REF!</v>
      </c>
      <c r="L74" s="211" t="e">
        <f t="shared" si="33"/>
        <v>#REF!</v>
      </c>
      <c r="M74" s="208" t="e">
        <f t="shared" si="33"/>
        <v>#REF!</v>
      </c>
      <c r="N74" s="208" t="e">
        <f t="shared" si="33"/>
        <v>#REF!</v>
      </c>
      <c r="O74" s="210" t="e">
        <f t="shared" si="33"/>
        <v>#REF!</v>
      </c>
      <c r="P74" s="255">
        <v>94003.83</v>
      </c>
      <c r="Q74" s="256">
        <v>94003.83</v>
      </c>
      <c r="R74" s="256">
        <v>0</v>
      </c>
      <c r="S74" s="257">
        <v>0</v>
      </c>
      <c r="T74" s="211">
        <f t="shared" si="33"/>
        <v>100650</v>
      </c>
      <c r="U74" s="208">
        <f t="shared" si="33"/>
        <v>100650</v>
      </c>
      <c r="V74" s="208">
        <f t="shared" si="33"/>
        <v>0</v>
      </c>
      <c r="W74" s="210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5">
        <v>82086.899999999994</v>
      </c>
      <c r="Q75" s="258">
        <v>82086.899999999994</v>
      </c>
      <c r="R75" s="258">
        <v>0</v>
      </c>
      <c r="S75" s="259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5">
        <v>11916.93</v>
      </c>
      <c r="Q76" s="258">
        <v>11916.93</v>
      </c>
      <c r="R76" s="258">
        <v>0</v>
      </c>
      <c r="S76" s="259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3" t="s">
        <v>240</v>
      </c>
      <c r="C77" s="234" t="s">
        <v>241</v>
      </c>
      <c r="D77" s="215" t="e">
        <f>SUM(E77:G77)</f>
        <v>#REF!</v>
      </c>
      <c r="E77" s="216">
        <v>75809</v>
      </c>
      <c r="F77" s="216">
        <v>52058</v>
      </c>
      <c r="G77" s="217" t="e">
        <f>'[3]6.Odpadové hospodárstvo'!#REF!</f>
        <v>#REF!</v>
      </c>
      <c r="H77" s="223" t="e">
        <f>SUM(I77:K77)</f>
        <v>#REF!</v>
      </c>
      <c r="I77" s="218">
        <v>73327</v>
      </c>
      <c r="J77" s="218" t="e">
        <f>'[3]6.Odpadové hospodárstvo'!#REF!</f>
        <v>#REF!</v>
      </c>
      <c r="K77" s="219" t="e">
        <f>'[3]6.Odpadové hospodárstvo'!#REF!</f>
        <v>#REF!</v>
      </c>
      <c r="L77" s="224" t="e">
        <f>SUM(M77:O77)</f>
        <v>#REF!</v>
      </c>
      <c r="M77" s="216" t="e">
        <f>'[3]6.Odpadové hospodárstvo'!#REF!</f>
        <v>#REF!</v>
      </c>
      <c r="N77" s="216" t="e">
        <f>'[3]6.Odpadové hospodárstvo'!#REF!</f>
        <v>#REF!</v>
      </c>
      <c r="O77" s="225" t="e">
        <f>'[3]6.Odpadové hospodárstvo'!#REF!</f>
        <v>#REF!</v>
      </c>
      <c r="P77" s="265">
        <v>79416.929999999993</v>
      </c>
      <c r="Q77" s="266">
        <v>79416.929999999993</v>
      </c>
      <c r="R77" s="266">
        <v>0</v>
      </c>
      <c r="S77" s="267">
        <v>0</v>
      </c>
      <c r="T77" s="224">
        <f>SUM(U77:W77)</f>
        <v>84350</v>
      </c>
      <c r="U77" s="216">
        <f>'[3]6.Odpadové hospodárstvo'!$H$20</f>
        <v>84350</v>
      </c>
      <c r="V77" s="216">
        <f>'[3]6.Odpadové hospodárstvo'!$I$20</f>
        <v>0</v>
      </c>
      <c r="W77" s="225">
        <f>'[3]6.Odpadové hospodárstvo'!$J$20</f>
        <v>0</v>
      </c>
    </row>
    <row r="78" spans="1:23" s="82" customFormat="1" ht="14.25" x14ac:dyDescent="0.2">
      <c r="B78" s="189" t="s">
        <v>242</v>
      </c>
      <c r="C78" s="190"/>
      <c r="D78" s="184" t="e">
        <f t="shared" ref="D78:W78" si="34">D79+D87+D90</f>
        <v>#REF!</v>
      </c>
      <c r="E78" s="185" t="e">
        <f t="shared" si="34"/>
        <v>#REF!</v>
      </c>
      <c r="F78" s="185" t="e">
        <f t="shared" si="34"/>
        <v>#REF!</v>
      </c>
      <c r="G78" s="186" t="e">
        <f t="shared" si="34"/>
        <v>#REF!</v>
      </c>
      <c r="H78" s="184" t="e">
        <f t="shared" si="34"/>
        <v>#REF!</v>
      </c>
      <c r="I78" s="185" t="e">
        <f t="shared" si="34"/>
        <v>#REF!</v>
      </c>
      <c r="J78" s="185" t="e">
        <f t="shared" si="34"/>
        <v>#REF!</v>
      </c>
      <c r="K78" s="187" t="e">
        <f t="shared" si="34"/>
        <v>#REF!</v>
      </c>
      <c r="L78" s="188" t="e">
        <f t="shared" si="34"/>
        <v>#REF!</v>
      </c>
      <c r="M78" s="185" t="e">
        <f t="shared" si="34"/>
        <v>#REF!</v>
      </c>
      <c r="N78" s="185" t="e">
        <f t="shared" si="34"/>
        <v>#REF!</v>
      </c>
      <c r="O78" s="187" t="e">
        <f t="shared" si="34"/>
        <v>#REF!</v>
      </c>
      <c r="P78" s="263">
        <v>948075.11</v>
      </c>
      <c r="Q78" s="264">
        <v>274180.21999999997</v>
      </c>
      <c r="R78" s="264">
        <v>368710.89</v>
      </c>
      <c r="S78" s="268">
        <v>305184</v>
      </c>
      <c r="T78" s="188">
        <f t="shared" si="34"/>
        <v>899603</v>
      </c>
      <c r="U78" s="185">
        <f t="shared" si="34"/>
        <v>377705</v>
      </c>
      <c r="V78" s="185">
        <f t="shared" si="34"/>
        <v>128850</v>
      </c>
      <c r="W78" s="187">
        <f t="shared" si="34"/>
        <v>393048</v>
      </c>
    </row>
    <row r="79" spans="1:23" ht="15.75" x14ac:dyDescent="0.25">
      <c r="A79" s="84"/>
      <c r="B79" s="230" t="s">
        <v>243</v>
      </c>
      <c r="C79" s="221" t="s">
        <v>244</v>
      </c>
      <c r="D79" s="207" t="e">
        <f t="shared" ref="D79:W79" si="35">SUM(D80:D86)</f>
        <v>#REF!</v>
      </c>
      <c r="E79" s="208" t="e">
        <f t="shared" si="35"/>
        <v>#REF!</v>
      </c>
      <c r="F79" s="208" t="e">
        <f t="shared" si="35"/>
        <v>#REF!</v>
      </c>
      <c r="G79" s="209" t="e">
        <f t="shared" si="35"/>
        <v>#REF!</v>
      </c>
      <c r="H79" s="207">
        <f t="shared" si="35"/>
        <v>716581.5</v>
      </c>
      <c r="I79" s="208">
        <f t="shared" si="35"/>
        <v>248438.5</v>
      </c>
      <c r="J79" s="208">
        <f t="shared" si="35"/>
        <v>162959</v>
      </c>
      <c r="K79" s="210">
        <f t="shared" si="35"/>
        <v>305184</v>
      </c>
      <c r="L79" s="211" t="e">
        <f t="shared" si="35"/>
        <v>#REF!</v>
      </c>
      <c r="M79" s="208" t="e">
        <f t="shared" si="35"/>
        <v>#REF!</v>
      </c>
      <c r="N79" s="208" t="e">
        <f t="shared" si="35"/>
        <v>#REF!</v>
      </c>
      <c r="O79" s="210" t="e">
        <f t="shared" si="35"/>
        <v>#REF!</v>
      </c>
      <c r="P79" s="255">
        <v>948075.11</v>
      </c>
      <c r="Q79" s="256">
        <v>274180.21999999997</v>
      </c>
      <c r="R79" s="256">
        <v>368710.89</v>
      </c>
      <c r="S79" s="257">
        <v>305184</v>
      </c>
      <c r="T79" s="211">
        <f t="shared" si="35"/>
        <v>770603</v>
      </c>
      <c r="U79" s="208">
        <f t="shared" si="35"/>
        <v>368705</v>
      </c>
      <c r="V79" s="208">
        <f t="shared" si="35"/>
        <v>8850</v>
      </c>
      <c r="W79" s="210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5">
        <v>0</v>
      </c>
      <c r="Q80" s="258">
        <v>0</v>
      </c>
      <c r="R80" s="258">
        <v>0</v>
      </c>
      <c r="S80" s="259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5">
        <v>785677.72</v>
      </c>
      <c r="Q81" s="258">
        <v>111782.83</v>
      </c>
      <c r="R81" s="258">
        <v>368710.89</v>
      </c>
      <c r="S81" s="259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5">
        <v>39318.660000000003</v>
      </c>
      <c r="Q82" s="258">
        <v>39318.660000000003</v>
      </c>
      <c r="R82" s="258">
        <v>0</v>
      </c>
      <c r="S82" s="259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5">
        <v>22614.04</v>
      </c>
      <c r="Q83" s="258">
        <v>22614.04</v>
      </c>
      <c r="R83" s="258">
        <v>0</v>
      </c>
      <c r="S83" s="259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5">
        <v>83569.850000000006</v>
      </c>
      <c r="Q84" s="258">
        <v>83569.850000000006</v>
      </c>
      <c r="R84" s="258">
        <v>0</v>
      </c>
      <c r="S84" s="259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5">
        <v>6134.4</v>
      </c>
      <c r="Q85" s="258">
        <v>6134.4</v>
      </c>
      <c r="R85" s="258">
        <v>0</v>
      </c>
      <c r="S85" s="259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5">
        <v>10760.44</v>
      </c>
      <c r="Q86" s="258">
        <v>10760.44</v>
      </c>
      <c r="R86" s="258">
        <v>0</v>
      </c>
      <c r="S86" s="259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30" t="s">
        <v>252</v>
      </c>
      <c r="C87" s="221" t="s">
        <v>253</v>
      </c>
      <c r="D87" s="207" t="e">
        <f t="shared" ref="D87:W87" si="40">SUM(D88:D89)</f>
        <v>#REF!</v>
      </c>
      <c r="E87" s="208" t="e">
        <f t="shared" si="40"/>
        <v>#REF!</v>
      </c>
      <c r="F87" s="208" t="e">
        <f t="shared" si="40"/>
        <v>#REF!</v>
      </c>
      <c r="G87" s="209" t="e">
        <f t="shared" si="40"/>
        <v>#REF!</v>
      </c>
      <c r="H87" s="207" t="e">
        <f t="shared" si="40"/>
        <v>#REF!</v>
      </c>
      <c r="I87" s="208" t="e">
        <f t="shared" si="40"/>
        <v>#REF!</v>
      </c>
      <c r="J87" s="208" t="e">
        <f t="shared" si="40"/>
        <v>#REF!</v>
      </c>
      <c r="K87" s="210" t="e">
        <f t="shared" si="40"/>
        <v>#REF!</v>
      </c>
      <c r="L87" s="211" t="e">
        <f t="shared" si="40"/>
        <v>#REF!</v>
      </c>
      <c r="M87" s="208" t="e">
        <f t="shared" si="40"/>
        <v>#REF!</v>
      </c>
      <c r="N87" s="208" t="e">
        <f t="shared" si="40"/>
        <v>#REF!</v>
      </c>
      <c r="O87" s="210" t="e">
        <f t="shared" si="40"/>
        <v>#REF!</v>
      </c>
      <c r="P87" s="255">
        <v>0</v>
      </c>
      <c r="Q87" s="256">
        <v>0</v>
      </c>
      <c r="R87" s="256">
        <v>0</v>
      </c>
      <c r="S87" s="257">
        <v>0</v>
      </c>
      <c r="T87" s="211">
        <f t="shared" si="40"/>
        <v>129000</v>
      </c>
      <c r="U87" s="208">
        <f t="shared" si="40"/>
        <v>9000</v>
      </c>
      <c r="V87" s="208">
        <f t="shared" si="40"/>
        <v>120000</v>
      </c>
      <c r="W87" s="210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5">
        <v>0</v>
      </c>
      <c r="Q88" s="275">
        <v>0</v>
      </c>
      <c r="R88" s="275">
        <v>0</v>
      </c>
      <c r="S88" s="276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5">
        <v>0</v>
      </c>
      <c r="Q89" s="275">
        <v>0</v>
      </c>
      <c r="R89" s="275">
        <v>0</v>
      </c>
      <c r="S89" s="276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30" t="s">
        <v>256</v>
      </c>
      <c r="C90" s="221" t="s">
        <v>257</v>
      </c>
      <c r="D90" s="207" t="e">
        <f t="shared" ref="D90:W90" si="41">SUM(D91:D92)</f>
        <v>#REF!</v>
      </c>
      <c r="E90" s="208" t="e">
        <f t="shared" si="41"/>
        <v>#REF!</v>
      </c>
      <c r="F90" s="208" t="e">
        <f t="shared" si="41"/>
        <v>#REF!</v>
      </c>
      <c r="G90" s="209" t="e">
        <f t="shared" si="41"/>
        <v>#REF!</v>
      </c>
      <c r="H90" s="207" t="e">
        <f t="shared" si="41"/>
        <v>#REF!</v>
      </c>
      <c r="I90" s="208" t="e">
        <f t="shared" si="41"/>
        <v>#REF!</v>
      </c>
      <c r="J90" s="208" t="e">
        <f t="shared" si="41"/>
        <v>#REF!</v>
      </c>
      <c r="K90" s="210" t="e">
        <f t="shared" si="41"/>
        <v>#REF!</v>
      </c>
      <c r="L90" s="211" t="e">
        <f t="shared" si="41"/>
        <v>#REF!</v>
      </c>
      <c r="M90" s="208" t="e">
        <f t="shared" si="41"/>
        <v>#REF!</v>
      </c>
      <c r="N90" s="208" t="e">
        <f t="shared" si="41"/>
        <v>#REF!</v>
      </c>
      <c r="O90" s="210" t="e">
        <f t="shared" si="41"/>
        <v>#REF!</v>
      </c>
      <c r="P90" s="255">
        <v>0</v>
      </c>
      <c r="Q90" s="256">
        <v>0</v>
      </c>
      <c r="R90" s="256">
        <v>0</v>
      </c>
      <c r="S90" s="257">
        <v>0</v>
      </c>
      <c r="T90" s="211">
        <f t="shared" si="41"/>
        <v>0</v>
      </c>
      <c r="U90" s="208">
        <f t="shared" si="41"/>
        <v>0</v>
      </c>
      <c r="V90" s="208">
        <f t="shared" si="41"/>
        <v>0</v>
      </c>
      <c r="W90" s="210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5">
        <v>0</v>
      </c>
      <c r="Q91" s="258">
        <v>0</v>
      </c>
      <c r="R91" s="258">
        <v>0</v>
      </c>
      <c r="S91" s="259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5">
        <v>0</v>
      </c>
      <c r="Q92" s="273">
        <v>0</v>
      </c>
      <c r="R92" s="273">
        <v>0</v>
      </c>
      <c r="S92" s="274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9" t="s">
        <v>260</v>
      </c>
      <c r="C93" s="190"/>
      <c r="D93" s="184" t="e">
        <f t="shared" ref="D93:W93" si="42">D94+D95</f>
        <v>#REF!</v>
      </c>
      <c r="E93" s="185">
        <f t="shared" si="42"/>
        <v>47735</v>
      </c>
      <c r="F93" s="185" t="e">
        <f t="shared" si="42"/>
        <v>#REF!</v>
      </c>
      <c r="G93" s="186" t="e">
        <f t="shared" si="42"/>
        <v>#REF!</v>
      </c>
      <c r="H93" s="184">
        <f t="shared" si="42"/>
        <v>69510</v>
      </c>
      <c r="I93" s="185">
        <f t="shared" si="42"/>
        <v>69510</v>
      </c>
      <c r="J93" s="185">
        <f t="shared" si="42"/>
        <v>0</v>
      </c>
      <c r="K93" s="187">
        <f t="shared" si="42"/>
        <v>0</v>
      </c>
      <c r="L93" s="188" t="e">
        <f t="shared" si="42"/>
        <v>#REF!</v>
      </c>
      <c r="M93" s="185" t="e">
        <f t="shared" si="42"/>
        <v>#REF!</v>
      </c>
      <c r="N93" s="185" t="e">
        <f t="shared" si="42"/>
        <v>#REF!</v>
      </c>
      <c r="O93" s="187" t="e">
        <f t="shared" si="42"/>
        <v>#REF!</v>
      </c>
      <c r="P93" s="263">
        <v>65435.19</v>
      </c>
      <c r="Q93" s="264">
        <v>65435.19</v>
      </c>
      <c r="R93" s="264">
        <v>0</v>
      </c>
      <c r="S93" s="268">
        <v>0</v>
      </c>
      <c r="T93" s="188">
        <f t="shared" si="42"/>
        <v>73850</v>
      </c>
      <c r="U93" s="185">
        <f t="shared" si="42"/>
        <v>73850</v>
      </c>
      <c r="V93" s="185">
        <f t="shared" si="42"/>
        <v>0</v>
      </c>
      <c r="W93" s="187">
        <f t="shared" si="42"/>
        <v>0</v>
      </c>
    </row>
    <row r="94" spans="1:23" ht="16.5" x14ac:dyDescent="0.3">
      <c r="A94" s="84"/>
      <c r="B94" s="230" t="s">
        <v>261</v>
      </c>
      <c r="C94" s="226" t="s">
        <v>262</v>
      </c>
      <c r="D94" s="207" t="e">
        <f>SUM(E94:G94)</f>
        <v>#REF!</v>
      </c>
      <c r="E94" s="208">
        <v>47475</v>
      </c>
      <c r="F94" s="235" t="e">
        <f>'[3]8.Doprava'!#REF!</f>
        <v>#REF!</v>
      </c>
      <c r="G94" s="209" t="e">
        <f>'[3]8.Doprava'!#REF!</f>
        <v>#REF!</v>
      </c>
      <c r="H94" s="207">
        <f>SUM(I94:K94)</f>
        <v>69510</v>
      </c>
      <c r="I94" s="208">
        <v>69510</v>
      </c>
      <c r="J94" s="208">
        <v>0</v>
      </c>
      <c r="K94" s="210">
        <v>0</v>
      </c>
      <c r="L94" s="211" t="e">
        <f>SUM(M94:O94)</f>
        <v>#REF!</v>
      </c>
      <c r="M94" s="208" t="e">
        <f>'[3]8.Doprava'!#REF!</f>
        <v>#REF!</v>
      </c>
      <c r="N94" s="235" t="e">
        <f>'[3]8.Doprava'!#REF!</f>
        <v>#REF!</v>
      </c>
      <c r="O94" s="210" t="e">
        <f>'[3]8.Doprava'!#REF!</f>
        <v>#REF!</v>
      </c>
      <c r="P94" s="255">
        <v>65435.19</v>
      </c>
      <c r="Q94" s="256">
        <v>65435.19</v>
      </c>
      <c r="R94" s="256">
        <v>0</v>
      </c>
      <c r="S94" s="257">
        <v>0</v>
      </c>
      <c r="T94" s="211">
        <f>SUM(U94:W94)</f>
        <v>71000</v>
      </c>
      <c r="U94" s="208">
        <f>'[3]8.Doprava'!$H$4</f>
        <v>71000</v>
      </c>
      <c r="V94" s="235">
        <f>'[3]8.Doprava'!$I$4</f>
        <v>0</v>
      </c>
      <c r="W94" s="210">
        <f>'[3]8.Doprava'!$J$4</f>
        <v>0</v>
      </c>
    </row>
    <row r="95" spans="1:23" ht="15.75" x14ac:dyDescent="0.25">
      <c r="A95" s="84"/>
      <c r="B95" s="230" t="s">
        <v>263</v>
      </c>
      <c r="C95" s="221" t="s">
        <v>264</v>
      </c>
      <c r="D95" s="207" t="e">
        <f>SUM(D96:D96)</f>
        <v>#REF!</v>
      </c>
      <c r="E95" s="208">
        <f>SUM(E96:E96)</f>
        <v>260</v>
      </c>
      <c r="F95" s="208" t="e">
        <f>SUM(F96:F96)</f>
        <v>#REF!</v>
      </c>
      <c r="G95" s="209" t="e">
        <f>SUM(G96:G96)</f>
        <v>#REF!</v>
      </c>
      <c r="H95" s="207">
        <f t="shared" ref="H95:W95" si="43">SUM(H96)</f>
        <v>0</v>
      </c>
      <c r="I95" s="208">
        <f t="shared" si="43"/>
        <v>0</v>
      </c>
      <c r="J95" s="208">
        <f t="shared" si="43"/>
        <v>0</v>
      </c>
      <c r="K95" s="210">
        <f t="shared" si="43"/>
        <v>0</v>
      </c>
      <c r="L95" s="211" t="e">
        <f>SUM(M95:O95)</f>
        <v>#REF!</v>
      </c>
      <c r="M95" s="208" t="e">
        <f t="shared" si="43"/>
        <v>#REF!</v>
      </c>
      <c r="N95" s="208" t="e">
        <f t="shared" si="43"/>
        <v>#REF!</v>
      </c>
      <c r="O95" s="210" t="e">
        <f t="shared" si="43"/>
        <v>#REF!</v>
      </c>
      <c r="P95" s="255">
        <v>0</v>
      </c>
      <c r="Q95" s="256">
        <v>0</v>
      </c>
      <c r="R95" s="256">
        <v>0</v>
      </c>
      <c r="S95" s="257">
        <v>0</v>
      </c>
      <c r="T95" s="211">
        <f t="shared" si="43"/>
        <v>2850</v>
      </c>
      <c r="U95" s="208">
        <f t="shared" si="43"/>
        <v>2850</v>
      </c>
      <c r="V95" s="208">
        <f t="shared" si="43"/>
        <v>0</v>
      </c>
      <c r="W95" s="210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5">
        <v>0</v>
      </c>
      <c r="Q96" s="273">
        <v>0</v>
      </c>
      <c r="R96" s="273">
        <v>0</v>
      </c>
      <c r="S96" s="274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9" t="s">
        <v>266</v>
      </c>
      <c r="C97" s="190"/>
      <c r="D97" s="184" t="e">
        <f t="shared" ref="D97:W97" si="44">D98+D99+D107+D114+D117+D118+D119</f>
        <v>#REF!</v>
      </c>
      <c r="E97" s="185" t="e">
        <f t="shared" si="44"/>
        <v>#REF!</v>
      </c>
      <c r="F97" s="185" t="e">
        <f t="shared" si="44"/>
        <v>#REF!</v>
      </c>
      <c r="G97" s="186" t="e">
        <f t="shared" si="44"/>
        <v>#REF!</v>
      </c>
      <c r="H97" s="184">
        <f t="shared" si="44"/>
        <v>5702025.9800000004</v>
      </c>
      <c r="I97" s="185">
        <f t="shared" si="44"/>
        <v>5290112.9800000004</v>
      </c>
      <c r="J97" s="185">
        <f t="shared" si="44"/>
        <v>411913</v>
      </c>
      <c r="K97" s="187">
        <f t="shared" si="44"/>
        <v>0</v>
      </c>
      <c r="L97" s="188" t="e">
        <f t="shared" si="44"/>
        <v>#REF!</v>
      </c>
      <c r="M97" s="185" t="e">
        <f t="shared" si="44"/>
        <v>#REF!</v>
      </c>
      <c r="N97" s="185" t="e">
        <f t="shared" si="44"/>
        <v>#REF!</v>
      </c>
      <c r="O97" s="187" t="e">
        <f t="shared" si="44"/>
        <v>#REF!</v>
      </c>
      <c r="P97" s="263">
        <v>5603561.3399999999</v>
      </c>
      <c r="Q97" s="264">
        <v>5352051.54</v>
      </c>
      <c r="R97" s="264">
        <v>19924.32</v>
      </c>
      <c r="S97" s="268">
        <v>231585.48</v>
      </c>
      <c r="T97" s="188" t="e">
        <f t="shared" si="44"/>
        <v>#REF!</v>
      </c>
      <c r="U97" s="185" t="e">
        <f t="shared" si="44"/>
        <v>#REF!</v>
      </c>
      <c r="V97" s="185" t="e">
        <f t="shared" si="44"/>
        <v>#REF!</v>
      </c>
      <c r="W97" s="187" t="e">
        <f t="shared" si="44"/>
        <v>#REF!</v>
      </c>
    </row>
    <row r="98" spans="1:23" ht="16.5" x14ac:dyDescent="0.3">
      <c r="A98" s="84"/>
      <c r="B98" s="230" t="s">
        <v>267</v>
      </c>
      <c r="C98" s="226" t="s">
        <v>268</v>
      </c>
      <c r="D98" s="207" t="e">
        <f>SUM(E98:G98)</f>
        <v>#REF!</v>
      </c>
      <c r="E98" s="208">
        <v>38985</v>
      </c>
      <c r="F98" s="208" t="e">
        <f>'[3]9. Vzdelávanie'!#REF!</f>
        <v>#REF!</v>
      </c>
      <c r="G98" s="209" t="e">
        <f>'[3]9. Vzdelávanie'!#REF!</f>
        <v>#REF!</v>
      </c>
      <c r="H98" s="207">
        <f>SUM(I98:K98)</f>
        <v>63657</v>
      </c>
      <c r="I98" s="208">
        <v>63657</v>
      </c>
      <c r="J98" s="208">
        <v>0</v>
      </c>
      <c r="K98" s="210">
        <v>0</v>
      </c>
      <c r="L98" s="211" t="e">
        <f>SUM(M98:O98)</f>
        <v>#REF!</v>
      </c>
      <c r="M98" s="208" t="e">
        <f>'[3]9. Vzdelávanie'!#REF!</f>
        <v>#REF!</v>
      </c>
      <c r="N98" s="208" t="e">
        <f>'[3]9. Vzdelávanie'!#REF!</f>
        <v>#REF!</v>
      </c>
      <c r="O98" s="210" t="e">
        <f>'[3]9. Vzdelávanie'!#REF!</f>
        <v>#REF!</v>
      </c>
      <c r="P98" s="255">
        <v>2198.3000000000002</v>
      </c>
      <c r="Q98" s="256">
        <v>2198.3000000000002</v>
      </c>
      <c r="R98" s="256">
        <v>0</v>
      </c>
      <c r="S98" s="257">
        <v>0</v>
      </c>
      <c r="T98" s="211">
        <f>SUM(U98:W98)</f>
        <v>4292</v>
      </c>
      <c r="U98" s="208">
        <f>'[3]9. Vzdelávanie'!$H$4</f>
        <v>4292</v>
      </c>
      <c r="V98" s="208">
        <f>'[3]9. Vzdelávanie'!$I$4</f>
        <v>0</v>
      </c>
      <c r="W98" s="210">
        <f>'[3]9. Vzdelávanie'!$J$4</f>
        <v>0</v>
      </c>
    </row>
    <row r="99" spans="1:23" ht="15.75" x14ac:dyDescent="0.25">
      <c r="A99" s="84"/>
      <c r="B99" s="230" t="s">
        <v>269</v>
      </c>
      <c r="C99" s="221" t="s">
        <v>270</v>
      </c>
      <c r="D99" s="207" t="e">
        <f t="shared" ref="D99:W99" si="45">SUM(D100:D106)</f>
        <v>#REF!</v>
      </c>
      <c r="E99" s="208" t="e">
        <f t="shared" si="45"/>
        <v>#REF!</v>
      </c>
      <c r="F99" s="208" t="e">
        <f t="shared" si="45"/>
        <v>#REF!</v>
      </c>
      <c r="G99" s="209" t="e">
        <f t="shared" si="45"/>
        <v>#REF!</v>
      </c>
      <c r="H99" s="207">
        <f t="shared" si="45"/>
        <v>1549169</v>
      </c>
      <c r="I99" s="208">
        <f t="shared" si="45"/>
        <v>1139518</v>
      </c>
      <c r="J99" s="208">
        <f t="shared" si="45"/>
        <v>409651</v>
      </c>
      <c r="K99" s="210">
        <f t="shared" si="45"/>
        <v>0</v>
      </c>
      <c r="L99" s="211" t="e">
        <f t="shared" si="45"/>
        <v>#REF!</v>
      </c>
      <c r="M99" s="208" t="e">
        <f t="shared" si="45"/>
        <v>#REF!</v>
      </c>
      <c r="N99" s="208" t="e">
        <f t="shared" si="45"/>
        <v>#REF!</v>
      </c>
      <c r="O99" s="210" t="e">
        <f t="shared" si="45"/>
        <v>#REF!</v>
      </c>
      <c r="P99" s="255">
        <v>1169183</v>
      </c>
      <c r="Q99" s="256">
        <v>1169183</v>
      </c>
      <c r="R99" s="256">
        <v>0</v>
      </c>
      <c r="S99" s="257">
        <v>0</v>
      </c>
      <c r="T99" s="211" t="e">
        <f t="shared" si="45"/>
        <v>#REF!</v>
      </c>
      <c r="U99" s="208" t="e">
        <f t="shared" si="45"/>
        <v>#REF!</v>
      </c>
      <c r="V99" s="208" t="e">
        <f t="shared" si="45"/>
        <v>#REF!</v>
      </c>
      <c r="W99" s="210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5">
        <v>135961</v>
      </c>
      <c r="Q100" s="258">
        <v>135961</v>
      </c>
      <c r="R100" s="258">
        <v>0</v>
      </c>
      <c r="S100" s="259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5">
        <v>272978</v>
      </c>
      <c r="Q101" s="258">
        <v>272978</v>
      </c>
      <c r="R101" s="258">
        <v>0</v>
      </c>
      <c r="S101" s="259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5">
        <v>284315</v>
      </c>
      <c r="Q102" s="258">
        <v>284315</v>
      </c>
      <c r="R102" s="258">
        <v>0</v>
      </c>
      <c r="S102" s="259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5">
        <v>0</v>
      </c>
      <c r="Q103" s="258">
        <v>0</v>
      </c>
      <c r="R103" s="258">
        <v>0</v>
      </c>
      <c r="S103" s="259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5">
        <v>179348</v>
      </c>
      <c r="Q104" s="258">
        <v>179348</v>
      </c>
      <c r="R104" s="258">
        <v>0</v>
      </c>
      <c r="S104" s="259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5">
        <v>169555</v>
      </c>
      <c r="Q105" s="258">
        <v>169555</v>
      </c>
      <c r="R105" s="258">
        <v>0</v>
      </c>
      <c r="S105" s="259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5">
        <v>127026</v>
      </c>
      <c r="Q106" s="258">
        <v>127026</v>
      </c>
      <c r="R106" s="258">
        <v>0</v>
      </c>
      <c r="S106" s="259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30" t="s">
        <v>278</v>
      </c>
      <c r="C107" s="221" t="s">
        <v>279</v>
      </c>
      <c r="D107" s="207" t="e">
        <f t="shared" ref="D107:W107" si="50">SUM(D108:D113)</f>
        <v>#REF!</v>
      </c>
      <c r="E107" s="208">
        <f t="shared" si="50"/>
        <v>3234702</v>
      </c>
      <c r="F107" s="208" t="e">
        <f t="shared" si="50"/>
        <v>#REF!</v>
      </c>
      <c r="G107" s="209" t="e">
        <f t="shared" si="50"/>
        <v>#REF!</v>
      </c>
      <c r="H107" s="207">
        <f t="shared" si="50"/>
        <v>3200175</v>
      </c>
      <c r="I107" s="208">
        <f t="shared" si="50"/>
        <v>3198395</v>
      </c>
      <c r="J107" s="208">
        <f t="shared" si="50"/>
        <v>1780</v>
      </c>
      <c r="K107" s="210">
        <f t="shared" si="50"/>
        <v>0</v>
      </c>
      <c r="L107" s="211" t="e">
        <f t="shared" si="50"/>
        <v>#REF!</v>
      </c>
      <c r="M107" s="208" t="e">
        <f t="shared" si="50"/>
        <v>#REF!</v>
      </c>
      <c r="N107" s="208" t="e">
        <f t="shared" si="50"/>
        <v>#REF!</v>
      </c>
      <c r="O107" s="210" t="e">
        <f t="shared" si="50"/>
        <v>#REF!</v>
      </c>
      <c r="P107" s="255">
        <v>3506810.61</v>
      </c>
      <c r="Q107" s="256">
        <v>3255300.81</v>
      </c>
      <c r="R107" s="256">
        <v>19924.32</v>
      </c>
      <c r="S107" s="257">
        <v>231585.48</v>
      </c>
      <c r="T107" s="211" t="e">
        <f t="shared" si="50"/>
        <v>#REF!</v>
      </c>
      <c r="U107" s="208">
        <f t="shared" si="50"/>
        <v>5061640</v>
      </c>
      <c r="V107" s="208" t="e">
        <f t="shared" si="50"/>
        <v>#REF!</v>
      </c>
      <c r="W107" s="210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5">
        <v>282259</v>
      </c>
      <c r="Q108" s="258">
        <v>282259</v>
      </c>
      <c r="R108" s="258">
        <v>0</v>
      </c>
      <c r="S108" s="259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5">
        <v>546122</v>
      </c>
      <c r="Q109" s="258">
        <v>546122</v>
      </c>
      <c r="R109" s="258">
        <v>0</v>
      </c>
      <c r="S109" s="259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5">
        <v>1151774.29</v>
      </c>
      <c r="Q110" s="258">
        <v>920188.81</v>
      </c>
      <c r="R110" s="258">
        <v>0</v>
      </c>
      <c r="S110" s="277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5">
        <v>606541</v>
      </c>
      <c r="Q111" s="258">
        <v>606541</v>
      </c>
      <c r="R111" s="258">
        <v>0</v>
      </c>
      <c r="S111" s="259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5">
        <v>576050</v>
      </c>
      <c r="Q112" s="258">
        <v>576050</v>
      </c>
      <c r="R112" s="258">
        <v>0</v>
      </c>
      <c r="S112" s="259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5">
        <v>344064.32</v>
      </c>
      <c r="Q113" s="258">
        <v>324140</v>
      </c>
      <c r="R113" s="278">
        <v>19924.32</v>
      </c>
      <c r="S113" s="259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30" t="s">
        <v>286</v>
      </c>
      <c r="C114" s="221" t="s">
        <v>287</v>
      </c>
      <c r="D114" s="207" t="e">
        <f t="shared" ref="D114:W114" si="55">SUM(D115:D116)</f>
        <v>#REF!</v>
      </c>
      <c r="E114" s="208">
        <f t="shared" si="55"/>
        <v>546333</v>
      </c>
      <c r="F114" s="208" t="e">
        <f t="shared" si="55"/>
        <v>#REF!</v>
      </c>
      <c r="G114" s="209" t="e">
        <f t="shared" si="55"/>
        <v>#REF!</v>
      </c>
      <c r="H114" s="207">
        <f t="shared" si="55"/>
        <v>538949</v>
      </c>
      <c r="I114" s="208">
        <f t="shared" si="55"/>
        <v>538949</v>
      </c>
      <c r="J114" s="208">
        <f t="shared" si="55"/>
        <v>0</v>
      </c>
      <c r="K114" s="210">
        <f t="shared" si="55"/>
        <v>0</v>
      </c>
      <c r="L114" s="211" t="e">
        <f t="shared" si="55"/>
        <v>#REF!</v>
      </c>
      <c r="M114" s="208" t="e">
        <f t="shared" si="55"/>
        <v>#REF!</v>
      </c>
      <c r="N114" s="208" t="e">
        <f t="shared" si="55"/>
        <v>#REF!</v>
      </c>
      <c r="O114" s="210" t="e">
        <f t="shared" si="55"/>
        <v>#REF!</v>
      </c>
      <c r="P114" s="255">
        <v>566109</v>
      </c>
      <c r="Q114" s="256">
        <v>566109</v>
      </c>
      <c r="R114" s="256">
        <v>0</v>
      </c>
      <c r="S114" s="257">
        <v>0</v>
      </c>
      <c r="T114" s="211" t="e">
        <f t="shared" si="55"/>
        <v>#REF!</v>
      </c>
      <c r="U114" s="208" t="e">
        <f t="shared" si="55"/>
        <v>#REF!</v>
      </c>
      <c r="V114" s="208" t="e">
        <f t="shared" si="55"/>
        <v>#REF!</v>
      </c>
      <c r="W114" s="210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5">
        <v>318002</v>
      </c>
      <c r="Q115" s="258">
        <v>318002</v>
      </c>
      <c r="R115" s="258">
        <v>0</v>
      </c>
      <c r="S115" s="259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5">
        <v>248107</v>
      </c>
      <c r="Q116" s="258">
        <v>248107</v>
      </c>
      <c r="R116" s="258">
        <v>0</v>
      </c>
      <c r="S116" s="259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6" t="s">
        <v>290</v>
      </c>
      <c r="C117" s="221" t="s">
        <v>291</v>
      </c>
      <c r="D117" s="207" t="e">
        <f>SUM(E117:G117)</f>
        <v>#REF!</v>
      </c>
      <c r="E117" s="208">
        <v>131871</v>
      </c>
      <c r="F117" s="208" t="e">
        <f>'[3]9. Vzdelávanie'!#REF!</f>
        <v>#REF!</v>
      </c>
      <c r="G117" s="209" t="e">
        <f>'[3]9. Vzdelávanie'!#REF!</f>
        <v>#REF!</v>
      </c>
      <c r="H117" s="207">
        <f>SUM(I117:K117)</f>
        <v>154105.49</v>
      </c>
      <c r="I117" s="208">
        <v>154105.49</v>
      </c>
      <c r="J117" s="208">
        <v>0</v>
      </c>
      <c r="K117" s="210">
        <v>0</v>
      </c>
      <c r="L117" s="211" t="e">
        <f>SUM(M117:O117)</f>
        <v>#REF!</v>
      </c>
      <c r="M117" s="208" t="e">
        <f>'[3]9. Vzdelávanie'!#REF!</f>
        <v>#REF!</v>
      </c>
      <c r="N117" s="208" t="e">
        <f>'[3]9. Vzdelávanie'!#REF!</f>
        <v>#REF!</v>
      </c>
      <c r="O117" s="210" t="e">
        <f>'[3]9. Vzdelávanie'!#REF!</f>
        <v>#REF!</v>
      </c>
      <c r="P117" s="255">
        <v>157758.09</v>
      </c>
      <c r="Q117" s="279">
        <v>157758.09</v>
      </c>
      <c r="R117" s="256">
        <v>0</v>
      </c>
      <c r="S117" s="257">
        <v>0</v>
      </c>
      <c r="T117" s="211">
        <f>SUM(U117:W117)</f>
        <v>212760</v>
      </c>
      <c r="U117" s="208">
        <f>'[3]9. Vzdelávanie'!$H$61</f>
        <v>212760</v>
      </c>
      <c r="V117" s="208">
        <f>'[3]9. Vzdelávanie'!$I$61</f>
        <v>0</v>
      </c>
      <c r="W117" s="210">
        <f>'[3]9. Vzdelávanie'!$J$61</f>
        <v>0</v>
      </c>
    </row>
    <row r="118" spans="1:23" ht="13.5" x14ac:dyDescent="0.25">
      <c r="A118" s="108"/>
      <c r="B118" s="236" t="s">
        <v>292</v>
      </c>
      <c r="C118" s="237" t="s">
        <v>293</v>
      </c>
      <c r="D118" s="207" t="e">
        <f>SUM(E118:G118)</f>
        <v>#REF!</v>
      </c>
      <c r="E118" s="208">
        <v>204439</v>
      </c>
      <c r="F118" s="208"/>
      <c r="G118" s="209" t="e">
        <f>'[3]9. Vzdelávanie'!#REF!</f>
        <v>#REF!</v>
      </c>
      <c r="H118" s="207">
        <f>SUM(I118:K118)</f>
        <v>195970.49</v>
      </c>
      <c r="I118" s="208">
        <v>195488.49</v>
      </c>
      <c r="J118" s="208">
        <v>482</v>
      </c>
      <c r="K118" s="210">
        <v>0</v>
      </c>
      <c r="L118" s="211" t="e">
        <f>SUM(M118:O118)</f>
        <v>#REF!</v>
      </c>
      <c r="M118" s="208" t="e">
        <f>'[3]9. Vzdelávanie'!#REF!</f>
        <v>#REF!</v>
      </c>
      <c r="N118" s="208" t="e">
        <f>'[3]9. Vzdelávanie'!#REF!</f>
        <v>#REF!</v>
      </c>
      <c r="O118" s="210" t="e">
        <f>'[3]9. Vzdelávanie'!#REF!</f>
        <v>#REF!</v>
      </c>
      <c r="P118" s="255">
        <v>201502.34</v>
      </c>
      <c r="Q118" s="279">
        <v>201502.34</v>
      </c>
      <c r="R118" s="256">
        <v>0</v>
      </c>
      <c r="S118" s="257">
        <v>0</v>
      </c>
      <c r="T118" s="211" t="e">
        <f>SUM(U118:W118)</f>
        <v>#REF!</v>
      </c>
      <c r="U118" s="208">
        <f>'[3]9. Vzdelávanie'!$H$72</f>
        <v>243590</v>
      </c>
      <c r="V118" s="208" t="e">
        <f>'[3]9. Vzdelávanie'!$I$72</f>
        <v>#REF!</v>
      </c>
      <c r="W118" s="210" t="e">
        <f>'[3]9. Vzdelávanie'!$J$72</f>
        <v>#REF!</v>
      </c>
    </row>
    <row r="119" spans="1:23" ht="14.25" thickBot="1" x14ac:dyDescent="0.3">
      <c r="A119" s="108"/>
      <c r="B119" s="238" t="s">
        <v>294</v>
      </c>
      <c r="C119" s="239" t="s">
        <v>295</v>
      </c>
      <c r="D119" s="215" t="e">
        <f>SUM(E119:G119)</f>
        <v>#REF!</v>
      </c>
      <c r="E119" s="216">
        <v>0</v>
      </c>
      <c r="F119" s="216" t="e">
        <f>'[3]9. Vzdelávanie'!#REF!</f>
        <v>#REF!</v>
      </c>
      <c r="G119" s="217" t="e">
        <f>'[3]9. Vzdelávanie'!#REF!</f>
        <v>#REF!</v>
      </c>
      <c r="H119" s="223">
        <v>0</v>
      </c>
      <c r="I119" s="218">
        <v>0</v>
      </c>
      <c r="J119" s="218">
        <v>0</v>
      </c>
      <c r="K119" s="219">
        <v>0</v>
      </c>
      <c r="L119" s="224" t="e">
        <f>SUM(M119:O119)</f>
        <v>#REF!</v>
      </c>
      <c r="M119" s="216" t="e">
        <f>'[3]9. Vzdelávanie'!#REF!</f>
        <v>#REF!</v>
      </c>
      <c r="N119" s="216" t="e">
        <f>'[3]9. Vzdelávanie'!#REF!</f>
        <v>#REF!</v>
      </c>
      <c r="O119" s="225" t="e">
        <f>'[3]9. Vzdelávanie'!#REF!</f>
        <v>#REF!</v>
      </c>
      <c r="P119" s="265">
        <v>0</v>
      </c>
      <c r="Q119" s="266">
        <v>0</v>
      </c>
      <c r="R119" s="266">
        <v>0</v>
      </c>
      <c r="S119" s="267">
        <v>0</v>
      </c>
      <c r="T119" s="211">
        <f>SUM(U119:W119)</f>
        <v>0</v>
      </c>
      <c r="U119" s="216">
        <f>'[3]9. Vzdelávanie'!$H$73</f>
        <v>0</v>
      </c>
      <c r="V119" s="216">
        <f>'[3]9. Vzdelávanie'!$I$73</f>
        <v>0</v>
      </c>
      <c r="W119" s="225">
        <f>'[3]9. Vzdelávanie'!$J$73</f>
        <v>0</v>
      </c>
    </row>
    <row r="120" spans="1:23" s="82" customFormat="1" ht="14.25" x14ac:dyDescent="0.2">
      <c r="A120" s="116"/>
      <c r="B120" s="189" t="s">
        <v>296</v>
      </c>
      <c r="C120" s="194"/>
      <c r="D120" s="184" t="e">
        <f t="shared" ref="D120:W120" si="56">D121+D122+D129</f>
        <v>#REF!</v>
      </c>
      <c r="E120" s="185">
        <f t="shared" si="56"/>
        <v>238491</v>
      </c>
      <c r="F120" s="185" t="e">
        <f t="shared" si="56"/>
        <v>#REF!</v>
      </c>
      <c r="G120" s="186" t="e">
        <f t="shared" si="56"/>
        <v>#REF!</v>
      </c>
      <c r="H120" s="184" t="e">
        <f t="shared" si="56"/>
        <v>#REF!</v>
      </c>
      <c r="I120" s="185">
        <f t="shared" si="56"/>
        <v>191345</v>
      </c>
      <c r="J120" s="185" t="e">
        <f t="shared" si="56"/>
        <v>#REF!</v>
      </c>
      <c r="K120" s="187">
        <f t="shared" si="56"/>
        <v>0</v>
      </c>
      <c r="L120" s="184" t="e">
        <f t="shared" si="56"/>
        <v>#REF!</v>
      </c>
      <c r="M120" s="185" t="e">
        <f t="shared" si="56"/>
        <v>#REF!</v>
      </c>
      <c r="N120" s="185" t="e">
        <f t="shared" si="56"/>
        <v>#REF!</v>
      </c>
      <c r="O120" s="187" t="e">
        <f t="shared" si="56"/>
        <v>#REF!</v>
      </c>
      <c r="P120" s="280">
        <v>773128.95</v>
      </c>
      <c r="Q120" s="264">
        <v>293226.87</v>
      </c>
      <c r="R120" s="264">
        <v>479902.08</v>
      </c>
      <c r="S120" s="268">
        <v>0</v>
      </c>
      <c r="T120" s="184" t="e">
        <f t="shared" si="56"/>
        <v>#REF!</v>
      </c>
      <c r="U120" s="185" t="e">
        <f t="shared" si="56"/>
        <v>#REF!</v>
      </c>
      <c r="V120" s="185" t="e">
        <f t="shared" si="56"/>
        <v>#REF!</v>
      </c>
      <c r="W120" s="187" t="e">
        <f t="shared" si="56"/>
        <v>#REF!</v>
      </c>
    </row>
    <row r="121" spans="1:23" ht="16.5" x14ac:dyDescent="0.3">
      <c r="A121" s="84"/>
      <c r="B121" s="230" t="s">
        <v>297</v>
      </c>
      <c r="C121" s="226" t="s">
        <v>298</v>
      </c>
      <c r="D121" s="207" t="e">
        <f>SUM(E121:G121)</f>
        <v>#REF!</v>
      </c>
      <c r="E121" s="208">
        <v>1794</v>
      </c>
      <c r="F121" s="208" t="e">
        <f>'[3]10. Šport'!#REF!</f>
        <v>#REF!</v>
      </c>
      <c r="G121" s="209" t="e">
        <f>'[3]10. Šport'!#REF!</f>
        <v>#REF!</v>
      </c>
      <c r="H121" s="207">
        <f>SUM(I121:K121)</f>
        <v>456</v>
      </c>
      <c r="I121" s="208">
        <v>456</v>
      </c>
      <c r="J121" s="208">
        <v>0</v>
      </c>
      <c r="K121" s="210">
        <v>0</v>
      </c>
      <c r="L121" s="207" t="e">
        <f>SUM(M121:O121)</f>
        <v>#REF!</v>
      </c>
      <c r="M121" s="208" t="e">
        <f>'[3]10. Šport'!#REF!</f>
        <v>#REF!</v>
      </c>
      <c r="N121" s="208" t="e">
        <f>'[3]10. Šport'!#REF!</f>
        <v>#REF!</v>
      </c>
      <c r="O121" s="210" t="e">
        <f>'[3]10. Šport'!#REF!</f>
        <v>#REF!</v>
      </c>
      <c r="P121" s="281">
        <v>242.5</v>
      </c>
      <c r="Q121" s="256">
        <v>242.5</v>
      </c>
      <c r="R121" s="256">
        <v>0</v>
      </c>
      <c r="S121" s="257">
        <v>0</v>
      </c>
      <c r="T121" s="207">
        <f>SUM(U121:W121)</f>
        <v>500</v>
      </c>
      <c r="U121" s="208">
        <f>'[3]10. Šport'!$H$4</f>
        <v>500</v>
      </c>
      <c r="V121" s="208">
        <f>'[3]10. Šport'!$I$4</f>
        <v>0</v>
      </c>
      <c r="W121" s="210">
        <f>'[3]10. Šport'!$J$4</f>
        <v>0</v>
      </c>
    </row>
    <row r="122" spans="1:23" ht="15.75" x14ac:dyDescent="0.25">
      <c r="A122" s="84"/>
      <c r="B122" s="230" t="s">
        <v>299</v>
      </c>
      <c r="C122" s="221" t="s">
        <v>300</v>
      </c>
      <c r="D122" s="207" t="e">
        <f t="shared" ref="D122:V122" si="57">SUM(D123:D127)</f>
        <v>#REF!</v>
      </c>
      <c r="E122" s="208">
        <f t="shared" si="57"/>
        <v>167023</v>
      </c>
      <c r="F122" s="208" t="e">
        <f t="shared" si="57"/>
        <v>#REF!</v>
      </c>
      <c r="G122" s="209" t="e">
        <f t="shared" si="57"/>
        <v>#REF!</v>
      </c>
      <c r="H122" s="207" t="e">
        <f t="shared" si="57"/>
        <v>#REF!</v>
      </c>
      <c r="I122" s="208">
        <f t="shared" si="57"/>
        <v>140889</v>
      </c>
      <c r="J122" s="208" t="e">
        <f t="shared" si="57"/>
        <v>#REF!</v>
      </c>
      <c r="K122" s="210">
        <f t="shared" si="57"/>
        <v>0</v>
      </c>
      <c r="L122" s="207" t="e">
        <f t="shared" si="57"/>
        <v>#REF!</v>
      </c>
      <c r="M122" s="208" t="e">
        <f t="shared" si="57"/>
        <v>#REF!</v>
      </c>
      <c r="N122" s="208" t="e">
        <f t="shared" si="57"/>
        <v>#REF!</v>
      </c>
      <c r="O122" s="210" t="e">
        <f t="shared" si="57"/>
        <v>#REF!</v>
      </c>
      <c r="P122" s="281">
        <v>722886.45</v>
      </c>
      <c r="Q122" s="256">
        <v>242984.37</v>
      </c>
      <c r="R122" s="256">
        <v>479902.08</v>
      </c>
      <c r="S122" s="257">
        <v>0</v>
      </c>
      <c r="T122" s="207">
        <f t="shared" si="57"/>
        <v>125644</v>
      </c>
      <c r="U122" s="208">
        <f>SUM(U123:U128)</f>
        <v>137644</v>
      </c>
      <c r="V122" s="208">
        <f t="shared" si="57"/>
        <v>0</v>
      </c>
      <c r="W122" s="210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81">
        <v>52074.76</v>
      </c>
      <c r="Q123" s="258">
        <v>52074.76</v>
      </c>
      <c r="R123" s="258">
        <v>0</v>
      </c>
      <c r="S123" s="259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81">
        <v>567083.27</v>
      </c>
      <c r="Q124" s="258">
        <v>87181.19</v>
      </c>
      <c r="R124" s="258">
        <v>479902.08</v>
      </c>
      <c r="S124" s="259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81">
        <v>15001.11</v>
      </c>
      <c r="Q125" s="258">
        <v>15001.11</v>
      </c>
      <c r="R125" s="258">
        <v>0</v>
      </c>
      <c r="S125" s="259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81">
        <v>85409.57</v>
      </c>
      <c r="Q126" s="258">
        <v>85409.57</v>
      </c>
      <c r="R126" s="258">
        <v>0</v>
      </c>
      <c r="S126" s="259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81">
        <v>3317.74</v>
      </c>
      <c r="Q127" s="258">
        <v>3317.74</v>
      </c>
      <c r="R127" s="258">
        <v>0</v>
      </c>
      <c r="S127" s="259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62">
        <v>6</v>
      </c>
      <c r="C128" s="163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1">
        <v>0</v>
      </c>
      <c r="Q128" s="258">
        <v>0</v>
      </c>
      <c r="R128" s="258">
        <v>0</v>
      </c>
      <c r="S128" s="259">
        <v>0</v>
      </c>
      <c r="T128" s="288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7" t="s">
        <v>306</v>
      </c>
      <c r="C129" s="228" t="s">
        <v>307</v>
      </c>
      <c r="D129" s="215" t="e">
        <f t="shared" si="58"/>
        <v>#REF!</v>
      </c>
      <c r="E129" s="216">
        <v>69674</v>
      </c>
      <c r="F129" s="216" t="e">
        <f>'[3]10. Šport'!#REF!</f>
        <v>#REF!</v>
      </c>
      <c r="G129" s="217" t="e">
        <f>'[3]10. Šport'!#REF!</f>
        <v>#REF!</v>
      </c>
      <c r="H129" s="223">
        <f t="shared" si="59"/>
        <v>50000</v>
      </c>
      <c r="I129" s="218">
        <v>50000</v>
      </c>
      <c r="J129" s="218">
        <v>0</v>
      </c>
      <c r="K129" s="219">
        <v>0</v>
      </c>
      <c r="L129" s="215" t="e">
        <f t="shared" si="60"/>
        <v>#REF!</v>
      </c>
      <c r="M129" s="216" t="e">
        <f>'[3]10. Šport'!#REF!</f>
        <v>#REF!</v>
      </c>
      <c r="N129" s="216" t="e">
        <f>'[3]10. Šport'!#REF!</f>
        <v>#REF!</v>
      </c>
      <c r="O129" s="225" t="e">
        <f>'[3]10. Šport'!#REF!</f>
        <v>#REF!</v>
      </c>
      <c r="P129" s="282">
        <v>50000</v>
      </c>
      <c r="Q129" s="266">
        <v>50000</v>
      </c>
      <c r="R129" s="266">
        <v>0</v>
      </c>
      <c r="S129" s="267">
        <v>0</v>
      </c>
      <c r="T129" s="215" t="e">
        <f t="shared" si="61"/>
        <v>#REF!</v>
      </c>
      <c r="U129" s="216" t="e">
        <f>'[3]10. Šport'!$H$67</f>
        <v>#REF!</v>
      </c>
      <c r="V129" s="216" t="e">
        <f>'[3]10. Šport'!$I$67</f>
        <v>#REF!</v>
      </c>
      <c r="W129" s="225" t="e">
        <f>'[3]10. Šport'!$J$67</f>
        <v>#REF!</v>
      </c>
    </row>
    <row r="130" spans="1:23" s="82" customFormat="1" ht="14.25" x14ac:dyDescent="0.2">
      <c r="B130" s="189" t="s">
        <v>308</v>
      </c>
      <c r="C130" s="194"/>
      <c r="D130" s="184" t="e">
        <f t="shared" ref="D130:K130" si="62">D131+D132+D137+D138</f>
        <v>#REF!</v>
      </c>
      <c r="E130" s="185">
        <f t="shared" si="62"/>
        <v>516693.98</v>
      </c>
      <c r="F130" s="185" t="e">
        <f t="shared" si="62"/>
        <v>#REF!</v>
      </c>
      <c r="G130" s="186" t="e">
        <f t="shared" si="62"/>
        <v>#REF!</v>
      </c>
      <c r="H130" s="184" t="e">
        <f t="shared" si="62"/>
        <v>#REF!</v>
      </c>
      <c r="I130" s="185" t="e">
        <f t="shared" si="62"/>
        <v>#REF!</v>
      </c>
      <c r="J130" s="185" t="e">
        <f t="shared" si="62"/>
        <v>#REF!</v>
      </c>
      <c r="K130" s="187" t="e">
        <f t="shared" si="62"/>
        <v>#REF!</v>
      </c>
      <c r="L130" s="188" t="e">
        <f>L131+L132+L138+L137</f>
        <v>#REF!</v>
      </c>
      <c r="M130" s="185" t="e">
        <f>M131+M132+M137+M138</f>
        <v>#REF!</v>
      </c>
      <c r="N130" s="185" t="e">
        <f>N131+N132+N137+N138</f>
        <v>#REF!</v>
      </c>
      <c r="O130" s="187" t="e">
        <f>O131+O132+O137+O138</f>
        <v>#REF!</v>
      </c>
      <c r="P130" s="263">
        <v>437280.51</v>
      </c>
      <c r="Q130" s="264">
        <v>394199.44</v>
      </c>
      <c r="R130" s="264">
        <v>45000</v>
      </c>
      <c r="S130" s="268">
        <v>0</v>
      </c>
      <c r="T130" s="188" t="e">
        <f>T131+T132+T138+T137</f>
        <v>#REF!</v>
      </c>
      <c r="U130" s="185" t="e">
        <f>U131+U132+U137+U138</f>
        <v>#REF!</v>
      </c>
      <c r="V130" s="185" t="e">
        <f>V131+V132+V137+V138</f>
        <v>#REF!</v>
      </c>
      <c r="W130" s="187" t="e">
        <f>W131+W132+W137+W138</f>
        <v>#REF!</v>
      </c>
    </row>
    <row r="131" spans="1:23" ht="16.5" x14ac:dyDescent="0.3">
      <c r="A131" s="84"/>
      <c r="B131" s="230" t="s">
        <v>309</v>
      </c>
      <c r="C131" s="226" t="s">
        <v>310</v>
      </c>
      <c r="D131" s="207" t="e">
        <f>SUM(E131:G131)</f>
        <v>#REF!</v>
      </c>
      <c r="E131" s="208">
        <v>9270</v>
      </c>
      <c r="F131" s="208" t="e">
        <f>'[3]11. Kultúra'!#REF!</f>
        <v>#REF!</v>
      </c>
      <c r="G131" s="209" t="e">
        <f>'[3]11. Kultúra'!#REF!</f>
        <v>#REF!</v>
      </c>
      <c r="H131" s="207" t="e">
        <f>SUM(I131:K131)</f>
        <v>#REF!</v>
      </c>
      <c r="I131" s="208" t="e">
        <f>'[3]11. Kultúra'!#REF!</f>
        <v>#REF!</v>
      </c>
      <c r="J131" s="208" t="e">
        <f>'[3]11. Kultúra'!#REF!</f>
        <v>#REF!</v>
      </c>
      <c r="K131" s="210" t="e">
        <f>'[3]11. Kultúra'!#REF!</f>
        <v>#REF!</v>
      </c>
      <c r="L131" s="211" t="e">
        <f>SUM(M131:O131)</f>
        <v>#REF!</v>
      </c>
      <c r="M131" s="208" t="e">
        <f>'[3]11. Kultúra'!#REF!</f>
        <v>#REF!</v>
      </c>
      <c r="N131" s="208" t="e">
        <f>'[3]11. Kultúra'!#REF!</f>
        <v>#REF!</v>
      </c>
      <c r="O131" s="210" t="e">
        <f>'[3]11. Kultúra'!#REF!</f>
        <v>#REF!</v>
      </c>
      <c r="P131" s="255">
        <v>3434.8</v>
      </c>
      <c r="Q131" s="256">
        <v>3434.8</v>
      </c>
      <c r="R131" s="256">
        <v>0</v>
      </c>
      <c r="S131" s="257">
        <v>0</v>
      </c>
      <c r="T131" s="211">
        <f>SUM(U131:W131)</f>
        <v>2940</v>
      </c>
      <c r="U131" s="208">
        <f>'[3]11. Kultúra'!$H$4</f>
        <v>2940</v>
      </c>
      <c r="V131" s="208">
        <f>'[3]11. Kultúra'!$I$4</f>
        <v>0</v>
      </c>
      <c r="W131" s="210">
        <f>'[3]11. Kultúra'!$J$4</f>
        <v>0</v>
      </c>
    </row>
    <row r="132" spans="1:23" ht="15.75" x14ac:dyDescent="0.25">
      <c r="A132" s="84"/>
      <c r="B132" s="230" t="s">
        <v>311</v>
      </c>
      <c r="C132" s="221" t="s">
        <v>312</v>
      </c>
      <c r="D132" s="207" t="e">
        <f t="shared" ref="D132:W132" si="63">SUM(D133:D136)</f>
        <v>#REF!</v>
      </c>
      <c r="E132" s="208">
        <f t="shared" si="63"/>
        <v>474163.98</v>
      </c>
      <c r="F132" s="208" t="e">
        <f t="shared" si="63"/>
        <v>#REF!</v>
      </c>
      <c r="G132" s="209" t="e">
        <f t="shared" si="63"/>
        <v>#REF!</v>
      </c>
      <c r="H132" s="207" t="e">
        <f t="shared" si="63"/>
        <v>#REF!</v>
      </c>
      <c r="I132" s="208" t="e">
        <f t="shared" si="63"/>
        <v>#REF!</v>
      </c>
      <c r="J132" s="208" t="e">
        <f t="shared" si="63"/>
        <v>#REF!</v>
      </c>
      <c r="K132" s="210" t="e">
        <f t="shared" si="63"/>
        <v>#REF!</v>
      </c>
      <c r="L132" s="211" t="e">
        <f t="shared" si="63"/>
        <v>#REF!</v>
      </c>
      <c r="M132" s="208" t="e">
        <f t="shared" si="63"/>
        <v>#REF!</v>
      </c>
      <c r="N132" s="208" t="e">
        <f t="shared" si="63"/>
        <v>#REF!</v>
      </c>
      <c r="O132" s="210" t="e">
        <f t="shared" si="63"/>
        <v>#REF!</v>
      </c>
      <c r="P132" s="255">
        <v>430545.71</v>
      </c>
      <c r="Q132" s="256">
        <v>387464.64</v>
      </c>
      <c r="R132" s="256">
        <v>45000</v>
      </c>
      <c r="S132" s="257">
        <v>0</v>
      </c>
      <c r="T132" s="211" t="e">
        <f t="shared" si="63"/>
        <v>#REF!</v>
      </c>
      <c r="U132" s="208" t="e">
        <f t="shared" si="63"/>
        <v>#REF!</v>
      </c>
      <c r="V132" s="208" t="e">
        <f t="shared" si="63"/>
        <v>#REF!</v>
      </c>
      <c r="W132" s="210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5">
        <v>100378.95</v>
      </c>
      <c r="Q133" s="258">
        <v>100378.95</v>
      </c>
      <c r="R133" s="258">
        <v>0</v>
      </c>
      <c r="S133" s="259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5">
        <v>2714.41</v>
      </c>
      <c r="Q134" s="258">
        <v>2714.41</v>
      </c>
      <c r="R134" s="258">
        <v>0</v>
      </c>
      <c r="S134" s="259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5">
        <v>317027.34999999998</v>
      </c>
      <c r="Q135" s="258">
        <v>273946.28000000003</v>
      </c>
      <c r="R135" s="258">
        <v>45000</v>
      </c>
      <c r="S135" s="259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5">
        <v>10425</v>
      </c>
      <c r="Q136" s="258">
        <v>10425</v>
      </c>
      <c r="R136" s="258">
        <v>0</v>
      </c>
      <c r="S136" s="259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30" t="s">
        <v>317</v>
      </c>
      <c r="C137" s="221" t="s">
        <v>318</v>
      </c>
      <c r="D137" s="207" t="e">
        <f t="shared" si="64"/>
        <v>#REF!</v>
      </c>
      <c r="E137" s="208">
        <v>31250</v>
      </c>
      <c r="F137" s="208">
        <v>0</v>
      </c>
      <c r="G137" s="209" t="e">
        <f>'[3]11. Kultúra'!#REF!</f>
        <v>#REF!</v>
      </c>
      <c r="H137" s="207" t="e">
        <f t="shared" si="65"/>
        <v>#REF!</v>
      </c>
      <c r="I137" s="208" t="e">
        <f>'[3]11. Kultúra'!#REF!</f>
        <v>#REF!</v>
      </c>
      <c r="J137" s="208" t="e">
        <f>'[3]11. Kultúra'!#REF!</f>
        <v>#REF!</v>
      </c>
      <c r="K137" s="210" t="e">
        <f>'[3]11. Kultúra'!#REF!</f>
        <v>#REF!</v>
      </c>
      <c r="L137" s="211" t="e">
        <f t="shared" si="66"/>
        <v>#REF!</v>
      </c>
      <c r="M137" s="208">
        <v>3300</v>
      </c>
      <c r="N137" s="208" t="e">
        <f>'[3]11. Kultúra'!#REF!</f>
        <v>#REF!</v>
      </c>
      <c r="O137" s="210" t="e">
        <f>'[3]11. Kultúra'!#REF!</f>
        <v>#REF!</v>
      </c>
      <c r="P137" s="255">
        <v>3300</v>
      </c>
      <c r="Q137" s="256">
        <v>3300</v>
      </c>
      <c r="R137" s="256">
        <v>0</v>
      </c>
      <c r="S137" s="257">
        <v>0</v>
      </c>
      <c r="T137" s="211" t="e">
        <f t="shared" si="67"/>
        <v>#REF!</v>
      </c>
      <c r="U137" s="208">
        <f>'[3]11. Kultúra'!$H$156</f>
        <v>300</v>
      </c>
      <c r="V137" s="208" t="e">
        <f>'[3]11. Kultúra'!$I$156</f>
        <v>#REF!</v>
      </c>
      <c r="W137" s="210" t="e">
        <f>'[3]11. Kultúra'!$J$156</f>
        <v>#REF!</v>
      </c>
    </row>
    <row r="138" spans="1:23" ht="16.5" thickBot="1" x14ac:dyDescent="0.3">
      <c r="A138" s="84"/>
      <c r="B138" s="227" t="s">
        <v>319</v>
      </c>
      <c r="C138" s="222" t="s">
        <v>320</v>
      </c>
      <c r="D138" s="215" t="e">
        <f t="shared" si="64"/>
        <v>#REF!</v>
      </c>
      <c r="E138" s="216">
        <v>2010</v>
      </c>
      <c r="F138" s="216" t="e">
        <f>'[3]11. Kultúra'!#REF!</f>
        <v>#REF!</v>
      </c>
      <c r="G138" s="240" t="e">
        <f>'[3]11. Kultúra'!#REF!</f>
        <v>#REF!</v>
      </c>
      <c r="H138" s="241" t="e">
        <f t="shared" si="65"/>
        <v>#REF!</v>
      </c>
      <c r="I138" s="242" t="e">
        <f>'[3]11. Kultúra'!#REF!</f>
        <v>#REF!</v>
      </c>
      <c r="J138" s="242" t="e">
        <f>'[3]11. Kultúra'!#REF!</f>
        <v>#REF!</v>
      </c>
      <c r="K138" s="243" t="e">
        <f>'[3]11. Kultúra'!#REF!</f>
        <v>#REF!</v>
      </c>
      <c r="L138" s="224" t="e">
        <f t="shared" si="66"/>
        <v>#REF!</v>
      </c>
      <c r="M138" s="216">
        <v>0</v>
      </c>
      <c r="N138" s="216" t="e">
        <f>'[3]11. Kultúra'!#REF!</f>
        <v>#REF!</v>
      </c>
      <c r="O138" s="244" t="e">
        <f>'[3]11. Kultúra'!#REF!</f>
        <v>#REF!</v>
      </c>
      <c r="P138" s="265">
        <v>0</v>
      </c>
      <c r="Q138" s="266">
        <v>0</v>
      </c>
      <c r="R138" s="266">
        <v>0</v>
      </c>
      <c r="S138" s="283">
        <v>0</v>
      </c>
      <c r="T138" s="224" t="e">
        <f t="shared" si="67"/>
        <v>#REF!</v>
      </c>
      <c r="U138" s="216" t="e">
        <f>'[3]11. Kultúra'!$H$160</f>
        <v>#REF!</v>
      </c>
      <c r="V138" s="216" t="e">
        <f>'[3]11. Kultúra'!$I$160</f>
        <v>#REF!</v>
      </c>
      <c r="W138" s="244" t="e">
        <f>'[3]11. Kultúra'!$J$160</f>
        <v>#REF!</v>
      </c>
    </row>
    <row r="139" spans="1:23" s="82" customFormat="1" ht="14.25" x14ac:dyDescent="0.2">
      <c r="B139" s="189" t="s">
        <v>321</v>
      </c>
      <c r="C139" s="194"/>
      <c r="D139" s="184" t="e">
        <f t="shared" ref="D139:W139" si="68">D140+D145+D146+D147+D148+D149+D150</f>
        <v>#REF!</v>
      </c>
      <c r="E139" s="185" t="e">
        <f t="shared" si="68"/>
        <v>#REF!</v>
      </c>
      <c r="F139" s="185" t="e">
        <f t="shared" si="68"/>
        <v>#REF!</v>
      </c>
      <c r="G139" s="186" t="e">
        <f t="shared" si="68"/>
        <v>#REF!</v>
      </c>
      <c r="H139" s="184">
        <f t="shared" si="68"/>
        <v>246839.97999999998</v>
      </c>
      <c r="I139" s="185">
        <f t="shared" si="68"/>
        <v>225512.97999999998</v>
      </c>
      <c r="J139" s="185">
        <f t="shared" si="68"/>
        <v>21327</v>
      </c>
      <c r="K139" s="187">
        <f t="shared" si="68"/>
        <v>0</v>
      </c>
      <c r="L139" s="188" t="e">
        <f t="shared" si="68"/>
        <v>#REF!</v>
      </c>
      <c r="M139" s="185" t="e">
        <f t="shared" si="68"/>
        <v>#REF!</v>
      </c>
      <c r="N139" s="185" t="e">
        <f t="shared" si="68"/>
        <v>#REF!</v>
      </c>
      <c r="O139" s="187" t="e">
        <f t="shared" si="68"/>
        <v>#REF!</v>
      </c>
      <c r="P139" s="263">
        <v>131301.29999999999</v>
      </c>
      <c r="Q139" s="264">
        <v>131151.29999999999</v>
      </c>
      <c r="R139" s="264">
        <v>150</v>
      </c>
      <c r="S139" s="268">
        <v>0</v>
      </c>
      <c r="T139" s="188">
        <f t="shared" si="68"/>
        <v>2267061</v>
      </c>
      <c r="U139" s="185">
        <f t="shared" si="68"/>
        <v>330282</v>
      </c>
      <c r="V139" s="185">
        <f t="shared" si="68"/>
        <v>1936779</v>
      </c>
      <c r="W139" s="187">
        <f t="shared" si="68"/>
        <v>0</v>
      </c>
    </row>
    <row r="140" spans="1:23" ht="15.75" x14ac:dyDescent="0.25">
      <c r="A140" s="84"/>
      <c r="B140" s="230" t="s">
        <v>322</v>
      </c>
      <c r="C140" s="221" t="s">
        <v>323</v>
      </c>
      <c r="D140" s="207" t="e">
        <f t="shared" ref="D140:W140" si="69">SUM(D141:D144)</f>
        <v>#REF!</v>
      </c>
      <c r="E140" s="208" t="e">
        <f t="shared" si="69"/>
        <v>#REF!</v>
      </c>
      <c r="F140" s="208" t="e">
        <f t="shared" si="69"/>
        <v>#REF!</v>
      </c>
      <c r="G140" s="209" t="e">
        <f t="shared" si="69"/>
        <v>#REF!</v>
      </c>
      <c r="H140" s="207">
        <f t="shared" si="69"/>
        <v>219161.49</v>
      </c>
      <c r="I140" s="208">
        <f t="shared" si="69"/>
        <v>197834.49</v>
      </c>
      <c r="J140" s="208">
        <f t="shared" si="69"/>
        <v>21327</v>
      </c>
      <c r="K140" s="210">
        <f t="shared" si="69"/>
        <v>0</v>
      </c>
      <c r="L140" s="211" t="e">
        <f t="shared" si="69"/>
        <v>#REF!</v>
      </c>
      <c r="M140" s="208" t="e">
        <f t="shared" si="69"/>
        <v>#REF!</v>
      </c>
      <c r="N140" s="208" t="e">
        <f t="shared" si="69"/>
        <v>#REF!</v>
      </c>
      <c r="O140" s="210" t="e">
        <f t="shared" si="69"/>
        <v>#REF!</v>
      </c>
      <c r="P140" s="255">
        <v>98209.15</v>
      </c>
      <c r="Q140" s="256">
        <v>98059.15</v>
      </c>
      <c r="R140" s="256">
        <v>150</v>
      </c>
      <c r="S140" s="257">
        <v>0</v>
      </c>
      <c r="T140" s="211">
        <f t="shared" si="69"/>
        <v>2194431</v>
      </c>
      <c r="U140" s="208">
        <f t="shared" si="69"/>
        <v>273132</v>
      </c>
      <c r="V140" s="208">
        <f t="shared" si="69"/>
        <v>1921299</v>
      </c>
      <c r="W140" s="210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5">
        <v>94458.92</v>
      </c>
      <c r="Q141" s="258">
        <v>94458.92</v>
      </c>
      <c r="R141" s="258">
        <v>0</v>
      </c>
      <c r="S141" s="259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5">
        <v>0</v>
      </c>
      <c r="Q142" s="258">
        <v>0</v>
      </c>
      <c r="R142" s="258">
        <v>0</v>
      </c>
      <c r="S142" s="259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5">
        <v>934.03</v>
      </c>
      <c r="Q143" s="258">
        <v>784.03</v>
      </c>
      <c r="R143" s="258">
        <v>150</v>
      </c>
      <c r="S143" s="259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5">
        <v>2816.2</v>
      </c>
      <c r="Q144" s="258">
        <v>2816.2</v>
      </c>
      <c r="R144" s="258">
        <v>0</v>
      </c>
      <c r="S144" s="259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30" t="s">
        <v>328</v>
      </c>
      <c r="C145" s="226" t="s">
        <v>329</v>
      </c>
      <c r="D145" s="207" t="e">
        <f t="shared" si="70"/>
        <v>#REF!</v>
      </c>
      <c r="E145" s="208">
        <v>3182</v>
      </c>
      <c r="F145" s="208" t="e">
        <f>'[3]12. Prostredie pre život'!#REF!</f>
        <v>#REF!</v>
      </c>
      <c r="G145" s="209" t="e">
        <f>'[3]12. Prostredie pre život'!#REF!</f>
        <v>#REF!</v>
      </c>
      <c r="H145" s="207">
        <f t="shared" si="71"/>
        <v>0</v>
      </c>
      <c r="I145" s="208">
        <v>0</v>
      </c>
      <c r="J145" s="208">
        <v>0</v>
      </c>
      <c r="K145" s="210">
        <v>0</v>
      </c>
      <c r="L145" s="211" t="e">
        <f t="shared" si="72"/>
        <v>#REF!</v>
      </c>
      <c r="M145" s="208" t="e">
        <f>'[3]12. Prostredie pre život'!#REF!</f>
        <v>#REF!</v>
      </c>
      <c r="N145" s="208" t="e">
        <f>'[3]12. Prostredie pre život'!#REF!</f>
        <v>#REF!</v>
      </c>
      <c r="O145" s="210" t="e">
        <f>'[3]12. Prostredie pre život'!#REF!</f>
        <v>#REF!</v>
      </c>
      <c r="P145" s="255">
        <v>0</v>
      </c>
      <c r="Q145" s="256">
        <v>0</v>
      </c>
      <c r="R145" s="256">
        <v>0</v>
      </c>
      <c r="S145" s="257">
        <v>0</v>
      </c>
      <c r="T145" s="211">
        <f t="shared" si="73"/>
        <v>1825</v>
      </c>
      <c r="U145" s="208">
        <f>'[3]12. Prostredie pre život'!$H$45</f>
        <v>1825</v>
      </c>
      <c r="V145" s="208">
        <f>'[3]12. Prostredie pre život'!$I$45</f>
        <v>0</v>
      </c>
      <c r="W145" s="210">
        <f>'[3]12. Prostredie pre život'!$J$45</f>
        <v>0</v>
      </c>
    </row>
    <row r="146" spans="1:23" ht="16.5" x14ac:dyDescent="0.3">
      <c r="A146" s="108"/>
      <c r="B146" s="245" t="s">
        <v>330</v>
      </c>
      <c r="C146" s="226" t="s">
        <v>331</v>
      </c>
      <c r="D146" s="207" t="e">
        <f t="shared" si="70"/>
        <v>#REF!</v>
      </c>
      <c r="E146" s="208">
        <v>3711</v>
      </c>
      <c r="F146" s="208" t="e">
        <f>'[3]12. Prostredie pre život'!#REF!</f>
        <v>#REF!</v>
      </c>
      <c r="G146" s="209" t="e">
        <f>'[3]12. Prostredie pre život'!#REF!</f>
        <v>#REF!</v>
      </c>
      <c r="H146" s="207">
        <f t="shared" si="71"/>
        <v>1180</v>
      </c>
      <c r="I146" s="208">
        <v>1180</v>
      </c>
      <c r="J146" s="208">
        <v>0</v>
      </c>
      <c r="K146" s="210">
        <v>0</v>
      </c>
      <c r="L146" s="211" t="e">
        <f t="shared" si="72"/>
        <v>#REF!</v>
      </c>
      <c r="M146" s="208" t="e">
        <f>'[3]12. Prostredie pre život'!#REF!</f>
        <v>#REF!</v>
      </c>
      <c r="N146" s="208" t="e">
        <f>'[3]12. Prostredie pre život'!#REF!</f>
        <v>#REF!</v>
      </c>
      <c r="O146" s="210" t="e">
        <f>'[3]12. Prostredie pre život'!#REF!</f>
        <v>#REF!</v>
      </c>
      <c r="P146" s="255">
        <v>4522.07</v>
      </c>
      <c r="Q146" s="256">
        <v>4522.07</v>
      </c>
      <c r="R146" s="256">
        <v>0</v>
      </c>
      <c r="S146" s="257">
        <v>0</v>
      </c>
      <c r="T146" s="211">
        <f t="shared" si="73"/>
        <v>13840</v>
      </c>
      <c r="U146" s="208">
        <f>'[3]12. Prostredie pre život'!$H$48</f>
        <v>6840</v>
      </c>
      <c r="V146" s="208">
        <f>'[3]12. Prostredie pre život'!$I$48</f>
        <v>7000</v>
      </c>
      <c r="W146" s="210">
        <f>'[3]12. Prostredie pre život'!$J$48</f>
        <v>0</v>
      </c>
    </row>
    <row r="147" spans="1:23" ht="16.5" x14ac:dyDescent="0.3">
      <c r="A147" s="108"/>
      <c r="B147" s="245" t="s">
        <v>332</v>
      </c>
      <c r="C147" s="226" t="s">
        <v>333</v>
      </c>
      <c r="D147" s="207" t="e">
        <f t="shared" si="70"/>
        <v>#REF!</v>
      </c>
      <c r="E147" s="208">
        <v>164</v>
      </c>
      <c r="F147" s="208" t="e">
        <f>'[3]12. Prostredie pre život'!#REF!</f>
        <v>#REF!</v>
      </c>
      <c r="G147" s="209" t="e">
        <f>'[3]12. Prostredie pre život'!#REF!</f>
        <v>#REF!</v>
      </c>
      <c r="H147" s="207">
        <f t="shared" si="71"/>
        <v>248</v>
      </c>
      <c r="I147" s="208">
        <v>248</v>
      </c>
      <c r="J147" s="208">
        <v>0</v>
      </c>
      <c r="K147" s="210">
        <v>0</v>
      </c>
      <c r="L147" s="211" t="e">
        <f t="shared" si="72"/>
        <v>#REF!</v>
      </c>
      <c r="M147" s="208" t="e">
        <f>'[3]12. Prostredie pre život'!#REF!</f>
        <v>#REF!</v>
      </c>
      <c r="N147" s="208" t="e">
        <f>'[3]12. Prostredie pre život'!#REF!</f>
        <v>#REF!</v>
      </c>
      <c r="O147" s="210" t="e">
        <f>'[3]12. Prostredie pre život'!#REF!</f>
        <v>#REF!</v>
      </c>
      <c r="P147" s="255">
        <v>77.87</v>
      </c>
      <c r="Q147" s="256">
        <v>77.87</v>
      </c>
      <c r="R147" s="256">
        <v>0</v>
      </c>
      <c r="S147" s="257">
        <v>0</v>
      </c>
      <c r="T147" s="211">
        <f t="shared" si="73"/>
        <v>75</v>
      </c>
      <c r="U147" s="208">
        <f>'[3]12. Prostredie pre život'!$H$60</f>
        <v>75</v>
      </c>
      <c r="V147" s="208">
        <f>'[3]12. Prostredie pre život'!$I$60</f>
        <v>0</v>
      </c>
      <c r="W147" s="210">
        <f>'[3]12. Prostredie pre život'!$J$60</f>
        <v>0</v>
      </c>
    </row>
    <row r="148" spans="1:23" ht="16.5" x14ac:dyDescent="0.3">
      <c r="A148" s="108"/>
      <c r="B148" s="245" t="s">
        <v>334</v>
      </c>
      <c r="C148" s="226" t="s">
        <v>335</v>
      </c>
      <c r="D148" s="207" t="e">
        <f t="shared" si="70"/>
        <v>#REF!</v>
      </c>
      <c r="E148" s="208">
        <v>20655</v>
      </c>
      <c r="F148" s="208" t="e">
        <f>'[3]12. Prostredie pre život'!#REF!</f>
        <v>#REF!</v>
      </c>
      <c r="G148" s="209" t="e">
        <f>'[3]12. Prostredie pre život'!#REF!</f>
        <v>#REF!</v>
      </c>
      <c r="H148" s="207">
        <f t="shared" si="71"/>
        <v>15798</v>
      </c>
      <c r="I148" s="208">
        <v>15798</v>
      </c>
      <c r="J148" s="208">
        <v>0</v>
      </c>
      <c r="K148" s="210">
        <v>0</v>
      </c>
      <c r="L148" s="211" t="e">
        <f t="shared" si="72"/>
        <v>#REF!</v>
      </c>
      <c r="M148" s="208" t="e">
        <f>'[3]12. Prostredie pre život'!#REF!</f>
        <v>#REF!</v>
      </c>
      <c r="N148" s="208" t="e">
        <f>'[3]12. Prostredie pre život'!#REF!</f>
        <v>#REF!</v>
      </c>
      <c r="O148" s="210" t="e">
        <f>'[3]12. Prostredie pre život'!#REF!</f>
        <v>#REF!</v>
      </c>
      <c r="P148" s="255">
        <v>15647.47</v>
      </c>
      <c r="Q148" s="256">
        <v>15647.47</v>
      </c>
      <c r="R148" s="256">
        <v>0</v>
      </c>
      <c r="S148" s="257">
        <v>0</v>
      </c>
      <c r="T148" s="211">
        <f t="shared" si="73"/>
        <v>19460</v>
      </c>
      <c r="U148" s="208">
        <f>'[3]12. Prostredie pre život'!$H$62</f>
        <v>19460</v>
      </c>
      <c r="V148" s="208">
        <f>'[3]12. Prostredie pre život'!$I$62</f>
        <v>0</v>
      </c>
      <c r="W148" s="210">
        <f>'[3]12. Prostredie pre život'!$J$62</f>
        <v>0</v>
      </c>
    </row>
    <row r="149" spans="1:23" ht="16.5" x14ac:dyDescent="0.3">
      <c r="A149" s="108"/>
      <c r="B149" s="246" t="s">
        <v>336</v>
      </c>
      <c r="C149" s="247" t="s">
        <v>337</v>
      </c>
      <c r="D149" s="223" t="e">
        <f t="shared" si="70"/>
        <v>#REF!</v>
      </c>
      <c r="E149" s="218">
        <v>11753.49</v>
      </c>
      <c r="F149" s="248">
        <v>0</v>
      </c>
      <c r="G149" s="249" t="e">
        <f>'[3]12. Prostredie pre život'!#REF!</f>
        <v>#REF!</v>
      </c>
      <c r="H149" s="207">
        <f t="shared" si="71"/>
        <v>10452.49</v>
      </c>
      <c r="I149" s="208">
        <v>10452.49</v>
      </c>
      <c r="J149" s="208">
        <v>0</v>
      </c>
      <c r="K149" s="210">
        <v>0</v>
      </c>
      <c r="L149" s="220" t="e">
        <f t="shared" si="72"/>
        <v>#REF!</v>
      </c>
      <c r="M149" s="218" t="e">
        <f>'[3]12. Prostredie pre život'!#REF!</f>
        <v>#REF!</v>
      </c>
      <c r="N149" s="218" t="e">
        <f>'[3]12. Prostredie pre život'!#REF!</f>
        <v>#REF!</v>
      </c>
      <c r="O149" s="219" t="e">
        <f>'[3]12. Prostredie pre život'!#REF!</f>
        <v>#REF!</v>
      </c>
      <c r="P149" s="260">
        <v>12844.74</v>
      </c>
      <c r="Q149" s="261">
        <v>12844.74</v>
      </c>
      <c r="R149" s="261">
        <v>0</v>
      </c>
      <c r="S149" s="262">
        <v>0</v>
      </c>
      <c r="T149" s="220">
        <f t="shared" si="73"/>
        <v>37430</v>
      </c>
      <c r="U149" s="218">
        <f>'[3]12. Prostredie pre život'!$H$69</f>
        <v>28950</v>
      </c>
      <c r="V149" s="218">
        <f>'[3]12. Prostredie pre život'!$I$69</f>
        <v>8480</v>
      </c>
      <c r="W149" s="219">
        <f>'[3]12. Prostredie pre život'!$J$69</f>
        <v>0</v>
      </c>
    </row>
    <row r="150" spans="1:23" ht="16.5" thickBot="1" x14ac:dyDescent="0.3">
      <c r="A150" s="108"/>
      <c r="B150" s="250" t="s">
        <v>338</v>
      </c>
      <c r="C150" s="222" t="s">
        <v>339</v>
      </c>
      <c r="D150" s="215" t="e">
        <f t="shared" si="70"/>
        <v>#REF!</v>
      </c>
      <c r="E150" s="216">
        <v>4000</v>
      </c>
      <c r="F150" s="216" t="e">
        <f>'[3]12. Prostredie pre život'!#REF!</f>
        <v>#REF!</v>
      </c>
      <c r="G150" s="217" t="e">
        <f>'[3]12. Prostredie pre život'!#REF!</f>
        <v>#REF!</v>
      </c>
      <c r="H150" s="223">
        <f t="shared" si="71"/>
        <v>0</v>
      </c>
      <c r="I150" s="218">
        <v>0</v>
      </c>
      <c r="J150" s="218">
        <v>0</v>
      </c>
      <c r="K150" s="219">
        <v>0</v>
      </c>
      <c r="L150" s="224" t="e">
        <f t="shared" si="72"/>
        <v>#REF!</v>
      </c>
      <c r="M150" s="216" t="e">
        <f>'[3]12. Prostredie pre život'!#REF!</f>
        <v>#REF!</v>
      </c>
      <c r="N150" s="216" t="e">
        <f>'[3]12. Prostredie pre život'!#REF!</f>
        <v>#REF!</v>
      </c>
      <c r="O150" s="225" t="e">
        <f>'[3]12. Prostredie pre život'!#REF!</f>
        <v>#REF!</v>
      </c>
      <c r="P150" s="265">
        <v>0</v>
      </c>
      <c r="Q150" s="266">
        <v>0</v>
      </c>
      <c r="R150" s="266">
        <v>0</v>
      </c>
      <c r="S150" s="267">
        <v>0</v>
      </c>
      <c r="T150" s="224">
        <f t="shared" si="73"/>
        <v>0</v>
      </c>
      <c r="U150" s="216">
        <f>'[3]12. Prostredie pre život'!$H$98</f>
        <v>0</v>
      </c>
      <c r="V150" s="216">
        <f>'[3]12. Prostredie pre život'!$I$98</f>
        <v>0</v>
      </c>
      <c r="W150" s="225">
        <f>'[3]12. Prostredie pre život'!$J$98</f>
        <v>0</v>
      </c>
    </row>
    <row r="151" spans="1:23" s="82" customFormat="1" ht="14.25" x14ac:dyDescent="0.2">
      <c r="A151" s="116"/>
      <c r="B151" s="195" t="s">
        <v>340</v>
      </c>
      <c r="C151" s="196" t="s">
        <v>341</v>
      </c>
      <c r="D151" s="184" t="e">
        <f t="shared" ref="D151:W151" si="74">D152+D156+D161+D165+D169+D170+D171+D173</f>
        <v>#REF!</v>
      </c>
      <c r="E151" s="185">
        <f t="shared" si="74"/>
        <v>478345</v>
      </c>
      <c r="F151" s="185" t="e">
        <f t="shared" si="74"/>
        <v>#REF!</v>
      </c>
      <c r="G151" s="186" t="e">
        <f t="shared" si="74"/>
        <v>#REF!</v>
      </c>
      <c r="H151" s="184" t="e">
        <f t="shared" si="74"/>
        <v>#REF!</v>
      </c>
      <c r="I151" s="185" t="e">
        <f t="shared" si="74"/>
        <v>#REF!</v>
      </c>
      <c r="J151" s="185">
        <f t="shared" si="74"/>
        <v>0</v>
      </c>
      <c r="K151" s="187">
        <f t="shared" si="74"/>
        <v>0</v>
      </c>
      <c r="L151" s="188" t="e">
        <f t="shared" si="74"/>
        <v>#REF!</v>
      </c>
      <c r="M151" s="185" t="e">
        <f t="shared" si="74"/>
        <v>#REF!</v>
      </c>
      <c r="N151" s="185" t="e">
        <f t="shared" si="74"/>
        <v>#REF!</v>
      </c>
      <c r="O151" s="187" t="e">
        <f t="shared" si="74"/>
        <v>#REF!</v>
      </c>
      <c r="P151" s="263">
        <v>568946.19999999995</v>
      </c>
      <c r="Q151" s="264">
        <v>554686.36</v>
      </c>
      <c r="R151" s="264">
        <v>14259.84</v>
      </c>
      <c r="S151" s="268">
        <v>0</v>
      </c>
      <c r="T151" s="188" t="e">
        <f t="shared" si="74"/>
        <v>#REF!</v>
      </c>
      <c r="U151" s="185">
        <f t="shared" si="74"/>
        <v>27768</v>
      </c>
      <c r="V151" s="185" t="e">
        <f t="shared" si="74"/>
        <v>#REF!</v>
      </c>
      <c r="W151" s="187" t="e">
        <f t="shared" si="74"/>
        <v>#REF!</v>
      </c>
    </row>
    <row r="152" spans="1:23" ht="15.75" x14ac:dyDescent="0.25">
      <c r="A152" s="108"/>
      <c r="B152" s="230" t="s">
        <v>342</v>
      </c>
      <c r="C152" s="221" t="s">
        <v>343</v>
      </c>
      <c r="D152" s="207" t="e">
        <f t="shared" ref="D152:W152" si="75">SUM(D153:D155)</f>
        <v>#REF!</v>
      </c>
      <c r="E152" s="208">
        <f t="shared" si="75"/>
        <v>16490</v>
      </c>
      <c r="F152" s="208" t="e">
        <f t="shared" si="75"/>
        <v>#REF!</v>
      </c>
      <c r="G152" s="209" t="e">
        <f t="shared" si="75"/>
        <v>#REF!</v>
      </c>
      <c r="H152" s="207">
        <f t="shared" si="75"/>
        <v>21830</v>
      </c>
      <c r="I152" s="208">
        <f t="shared" si="75"/>
        <v>21830</v>
      </c>
      <c r="J152" s="208">
        <f t="shared" si="75"/>
        <v>0</v>
      </c>
      <c r="K152" s="210">
        <f t="shared" si="75"/>
        <v>0</v>
      </c>
      <c r="L152" s="211" t="e">
        <f t="shared" si="75"/>
        <v>#REF!</v>
      </c>
      <c r="M152" s="208" t="e">
        <f t="shared" si="75"/>
        <v>#REF!</v>
      </c>
      <c r="N152" s="208" t="e">
        <f t="shared" si="75"/>
        <v>#REF!</v>
      </c>
      <c r="O152" s="210" t="e">
        <f t="shared" si="75"/>
        <v>#REF!</v>
      </c>
      <c r="P152" s="255">
        <v>34492.82</v>
      </c>
      <c r="Q152" s="256">
        <v>34492.82</v>
      </c>
      <c r="R152" s="256">
        <v>0</v>
      </c>
      <c r="S152" s="257">
        <v>0</v>
      </c>
      <c r="T152" s="211" t="e">
        <f t="shared" si="75"/>
        <v>#REF!</v>
      </c>
      <c r="U152" s="208">
        <f t="shared" si="75"/>
        <v>2000</v>
      </c>
      <c r="V152" s="208" t="e">
        <f t="shared" si="75"/>
        <v>#REF!</v>
      </c>
      <c r="W152" s="210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5">
        <v>15210</v>
      </c>
      <c r="Q153" s="258">
        <v>15210</v>
      </c>
      <c r="R153" s="258">
        <v>0</v>
      </c>
      <c r="S153" s="259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5">
        <v>18000</v>
      </c>
      <c r="Q154" s="258">
        <v>18000</v>
      </c>
      <c r="R154" s="258">
        <v>0</v>
      </c>
      <c r="S154" s="259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5">
        <v>1282.82</v>
      </c>
      <c r="Q155" s="258">
        <v>1282.82</v>
      </c>
      <c r="R155" s="258">
        <v>0</v>
      </c>
      <c r="S155" s="259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30" t="s">
        <v>347</v>
      </c>
      <c r="C156" s="221" t="s">
        <v>348</v>
      </c>
      <c r="D156" s="207" t="e">
        <f t="shared" ref="D156:W156" si="76">SUM(D157:D160)</f>
        <v>#REF!</v>
      </c>
      <c r="E156" s="208">
        <f t="shared" si="76"/>
        <v>174640</v>
      </c>
      <c r="F156" s="208" t="e">
        <f t="shared" si="76"/>
        <v>#REF!</v>
      </c>
      <c r="G156" s="209" t="e">
        <f t="shared" si="76"/>
        <v>#REF!</v>
      </c>
      <c r="H156" s="207">
        <f t="shared" si="76"/>
        <v>284247</v>
      </c>
      <c r="I156" s="208">
        <f t="shared" si="76"/>
        <v>284247</v>
      </c>
      <c r="J156" s="208">
        <f t="shared" si="76"/>
        <v>0</v>
      </c>
      <c r="K156" s="210">
        <f t="shared" si="76"/>
        <v>0</v>
      </c>
      <c r="L156" s="211" t="e">
        <f t="shared" si="76"/>
        <v>#REF!</v>
      </c>
      <c r="M156" s="208" t="e">
        <f t="shared" si="76"/>
        <v>#REF!</v>
      </c>
      <c r="N156" s="208" t="e">
        <f t="shared" si="76"/>
        <v>#REF!</v>
      </c>
      <c r="O156" s="210" t="e">
        <f t="shared" si="76"/>
        <v>#REF!</v>
      </c>
      <c r="P156" s="255">
        <v>326578.67</v>
      </c>
      <c r="Q156" s="256">
        <v>315061.67</v>
      </c>
      <c r="R156" s="256">
        <v>11517</v>
      </c>
      <c r="S156" s="257">
        <v>0</v>
      </c>
      <c r="T156" s="211" t="e">
        <f t="shared" si="76"/>
        <v>#REF!</v>
      </c>
      <c r="U156" s="208">
        <f t="shared" si="76"/>
        <v>7850</v>
      </c>
      <c r="V156" s="208" t="e">
        <f t="shared" si="76"/>
        <v>#REF!</v>
      </c>
      <c r="W156" s="210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5">
        <v>237717</v>
      </c>
      <c r="Q157" s="258">
        <v>226200</v>
      </c>
      <c r="R157" s="258">
        <v>11517</v>
      </c>
      <c r="S157" s="259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5">
        <v>52150</v>
      </c>
      <c r="Q158" s="258">
        <v>52150</v>
      </c>
      <c r="R158" s="258">
        <v>0</v>
      </c>
      <c r="S158" s="259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5">
        <v>10011.67</v>
      </c>
      <c r="Q159" s="258">
        <v>10011.67</v>
      </c>
      <c r="R159" s="258">
        <v>0</v>
      </c>
      <c r="S159" s="259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5">
        <v>26700</v>
      </c>
      <c r="Q160" s="258">
        <v>26700</v>
      </c>
      <c r="R160" s="258">
        <v>0</v>
      </c>
      <c r="S160" s="259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30" t="s">
        <v>353</v>
      </c>
      <c r="C161" s="221" t="s">
        <v>354</v>
      </c>
      <c r="D161" s="207" t="e">
        <f t="shared" ref="D161:W161" si="77">SUM(D162:D164)</f>
        <v>#REF!</v>
      </c>
      <c r="E161" s="208">
        <f t="shared" si="77"/>
        <v>198930</v>
      </c>
      <c r="F161" s="208" t="e">
        <f t="shared" si="77"/>
        <v>#REF!</v>
      </c>
      <c r="G161" s="209" t="e">
        <f t="shared" si="77"/>
        <v>#REF!</v>
      </c>
      <c r="H161" s="207">
        <f t="shared" si="77"/>
        <v>167500</v>
      </c>
      <c r="I161" s="208">
        <f t="shared" si="77"/>
        <v>167500</v>
      </c>
      <c r="J161" s="208">
        <f t="shared" si="77"/>
        <v>0</v>
      </c>
      <c r="K161" s="210">
        <f t="shared" si="77"/>
        <v>0</v>
      </c>
      <c r="L161" s="211" t="e">
        <f t="shared" si="77"/>
        <v>#REF!</v>
      </c>
      <c r="M161" s="208">
        <f t="shared" si="77"/>
        <v>158480</v>
      </c>
      <c r="N161" s="208" t="e">
        <f t="shared" si="77"/>
        <v>#REF!</v>
      </c>
      <c r="O161" s="210" t="e">
        <f t="shared" si="77"/>
        <v>#REF!</v>
      </c>
      <c r="P161" s="255">
        <v>161222.84</v>
      </c>
      <c r="Q161" s="256">
        <v>158480</v>
      </c>
      <c r="R161" s="256">
        <v>2742.84</v>
      </c>
      <c r="S161" s="257">
        <v>0</v>
      </c>
      <c r="T161" s="211" t="e">
        <f t="shared" si="77"/>
        <v>#REF!</v>
      </c>
      <c r="U161" s="208">
        <f t="shared" si="77"/>
        <v>0</v>
      </c>
      <c r="V161" s="208" t="e">
        <f t="shared" si="77"/>
        <v>#REF!</v>
      </c>
      <c r="W161" s="210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5">
        <v>32570</v>
      </c>
      <c r="Q162" s="258">
        <v>32570</v>
      </c>
      <c r="R162" s="258">
        <v>0</v>
      </c>
      <c r="S162" s="259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5">
        <v>40310</v>
      </c>
      <c r="Q163" s="258">
        <v>40310</v>
      </c>
      <c r="R163" s="258">
        <v>0</v>
      </c>
      <c r="S163" s="259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5">
        <v>88342.84</v>
      </c>
      <c r="Q164" s="258">
        <v>85600</v>
      </c>
      <c r="R164" s="258">
        <v>2742.84</v>
      </c>
      <c r="S164" s="259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30" t="s">
        <v>358</v>
      </c>
      <c r="C165" s="221" t="s">
        <v>359</v>
      </c>
      <c r="D165" s="207" t="e">
        <f t="shared" ref="D165:W165" si="78">SUM(D166:D168)</f>
        <v>#REF!</v>
      </c>
      <c r="E165" s="208">
        <f t="shared" si="78"/>
        <v>34760</v>
      </c>
      <c r="F165" s="208" t="e">
        <f t="shared" si="78"/>
        <v>#REF!</v>
      </c>
      <c r="G165" s="209" t="e">
        <f t="shared" si="78"/>
        <v>#REF!</v>
      </c>
      <c r="H165" s="207">
        <f t="shared" si="78"/>
        <v>28926</v>
      </c>
      <c r="I165" s="208">
        <f t="shared" si="78"/>
        <v>28926</v>
      </c>
      <c r="J165" s="208">
        <f t="shared" si="78"/>
        <v>0</v>
      </c>
      <c r="K165" s="210">
        <f t="shared" si="78"/>
        <v>0</v>
      </c>
      <c r="L165" s="211" t="e">
        <f t="shared" si="78"/>
        <v>#REF!</v>
      </c>
      <c r="M165" s="208" t="e">
        <f t="shared" si="78"/>
        <v>#REF!</v>
      </c>
      <c r="N165" s="208" t="e">
        <f t="shared" si="78"/>
        <v>#REF!</v>
      </c>
      <c r="O165" s="210" t="e">
        <f t="shared" si="78"/>
        <v>#REF!</v>
      </c>
      <c r="P165" s="255">
        <v>25010</v>
      </c>
      <c r="Q165" s="256">
        <v>25010</v>
      </c>
      <c r="R165" s="256">
        <v>0</v>
      </c>
      <c r="S165" s="257">
        <v>0</v>
      </c>
      <c r="T165" s="211" t="e">
        <f t="shared" si="78"/>
        <v>#REF!</v>
      </c>
      <c r="U165" s="208">
        <f t="shared" si="78"/>
        <v>0</v>
      </c>
      <c r="V165" s="208" t="e">
        <f t="shared" si="78"/>
        <v>#REF!</v>
      </c>
      <c r="W165" s="210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5">
        <v>18020</v>
      </c>
      <c r="Q166" s="258">
        <v>18020</v>
      </c>
      <c r="R166" s="258">
        <v>0</v>
      </c>
      <c r="S166" s="259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5">
        <v>0</v>
      </c>
      <c r="Q167" s="258">
        <v>0</v>
      </c>
      <c r="R167" s="258">
        <v>0</v>
      </c>
      <c r="S167" s="259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5">
        <v>6990</v>
      </c>
      <c r="Q168" s="258">
        <v>6990</v>
      </c>
      <c r="R168" s="258">
        <v>0</v>
      </c>
      <c r="S168" s="259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30" t="s">
        <v>363</v>
      </c>
      <c r="C169" s="221" t="s">
        <v>364</v>
      </c>
      <c r="D169" s="207" t="e">
        <f>SUM(E169:G169)</f>
        <v>#REF!</v>
      </c>
      <c r="E169" s="208">
        <v>5720</v>
      </c>
      <c r="F169" s="208" t="e">
        <f>'[3]13. Sociálna starostlivosť'!#REF!</f>
        <v>#REF!</v>
      </c>
      <c r="G169" s="209" t="e">
        <f>'[3]13. Sociálna starostlivosť'!#REF!</f>
        <v>#REF!</v>
      </c>
      <c r="H169" s="207">
        <f>SUM(I169:K169)</f>
        <v>6280</v>
      </c>
      <c r="I169" s="208">
        <v>6280</v>
      </c>
      <c r="J169" s="208">
        <v>0</v>
      </c>
      <c r="K169" s="210">
        <v>0</v>
      </c>
      <c r="L169" s="211" t="e">
        <f>SUM(M169:O169)</f>
        <v>#REF!</v>
      </c>
      <c r="M169" s="208">
        <v>6250</v>
      </c>
      <c r="N169" s="208" t="e">
        <f>'[3]13. Sociálna starostlivosť'!#REF!</f>
        <v>#REF!</v>
      </c>
      <c r="O169" s="210" t="e">
        <f>'[3]13. Sociálna starostlivosť'!#REF!</f>
        <v>#REF!</v>
      </c>
      <c r="P169" s="255">
        <v>6250</v>
      </c>
      <c r="Q169" s="256">
        <v>6250</v>
      </c>
      <c r="R169" s="256">
        <v>0</v>
      </c>
      <c r="S169" s="257">
        <v>0</v>
      </c>
      <c r="T169" s="211" t="e">
        <f>SUM(U169:W169)</f>
        <v>#REF!</v>
      </c>
      <c r="U169" s="208">
        <f>'[3]13. Sociálna starostlivosť'!$H$44</f>
        <v>0</v>
      </c>
      <c r="V169" s="208" t="e">
        <f>'[3]13. Sociálna starostlivosť'!$I$44</f>
        <v>#REF!</v>
      </c>
      <c r="W169" s="210" t="e">
        <f>'[3]13. Sociálna starostlivosť'!$J$44</f>
        <v>#REF!</v>
      </c>
    </row>
    <row r="170" spans="1:23" ht="16.5" x14ac:dyDescent="0.3">
      <c r="A170" s="108"/>
      <c r="B170" s="230" t="s">
        <v>365</v>
      </c>
      <c r="C170" s="226" t="s">
        <v>366</v>
      </c>
      <c r="D170" s="207" t="e">
        <f>SUM(E170:G170)</f>
        <v>#REF!</v>
      </c>
      <c r="E170" s="208">
        <v>11274</v>
      </c>
      <c r="F170" s="208" t="e">
        <f>'[3]13. Sociálna starostlivosť'!#REF!</f>
        <v>#REF!</v>
      </c>
      <c r="G170" s="209" t="e">
        <f>'[3]13. Sociálna starostlivosť'!#REF!</f>
        <v>#REF!</v>
      </c>
      <c r="H170" s="207">
        <f>SUM(I170:K170)</f>
        <v>10658.49</v>
      </c>
      <c r="I170" s="208">
        <v>10658.49</v>
      </c>
      <c r="J170" s="208">
        <v>0</v>
      </c>
      <c r="K170" s="210">
        <v>0</v>
      </c>
      <c r="L170" s="211" t="e">
        <f>SUM(M170:O170)</f>
        <v>#REF!</v>
      </c>
      <c r="M170" s="208" t="e">
        <f>'[3]13. Sociálna starostlivosť'!#REF!</f>
        <v>#REF!</v>
      </c>
      <c r="N170" s="208" t="e">
        <f>'[3]13. Sociálna starostlivosť'!#REF!</f>
        <v>#REF!</v>
      </c>
      <c r="O170" s="210" t="e">
        <f>'[3]13. Sociálna starostlivosť'!#REF!</f>
        <v>#REF!</v>
      </c>
      <c r="P170" s="255">
        <v>10946.4</v>
      </c>
      <c r="Q170" s="256">
        <v>10946.4</v>
      </c>
      <c r="R170" s="256">
        <v>0</v>
      </c>
      <c r="S170" s="257">
        <v>0</v>
      </c>
      <c r="T170" s="211">
        <f>SUM(U170:W170)</f>
        <v>16468</v>
      </c>
      <c r="U170" s="208">
        <f>'[3]13. Sociálna starostlivosť'!$H$45</f>
        <v>16468</v>
      </c>
      <c r="V170" s="208">
        <f>'[3]13. Sociálna starostlivosť'!$I$45</f>
        <v>0</v>
      </c>
      <c r="W170" s="210">
        <f>'[3]13. Sociálna starostlivosť'!$J$45</f>
        <v>0</v>
      </c>
    </row>
    <row r="171" spans="1:23" ht="15.75" x14ac:dyDescent="0.25">
      <c r="A171" s="84"/>
      <c r="B171" s="230" t="s">
        <v>367</v>
      </c>
      <c r="C171" s="221" t="s">
        <v>368</v>
      </c>
      <c r="D171" s="207" t="e">
        <f>SUM(D172:D172)</f>
        <v>#REF!</v>
      </c>
      <c r="E171" s="208">
        <f>SUM(E172:E172)</f>
        <v>35699</v>
      </c>
      <c r="F171" s="208" t="e">
        <f>SUM(F172:F172)</f>
        <v>#REF!</v>
      </c>
      <c r="G171" s="209" t="e">
        <f t="shared" ref="G171:W171" si="79">SUM(G172)</f>
        <v>#REF!</v>
      </c>
      <c r="H171" s="207">
        <f t="shared" si="79"/>
        <v>11959.49</v>
      </c>
      <c r="I171" s="208">
        <f t="shared" si="79"/>
        <v>11959.49</v>
      </c>
      <c r="J171" s="208">
        <f t="shared" si="79"/>
        <v>0</v>
      </c>
      <c r="K171" s="210">
        <f t="shared" si="79"/>
        <v>0</v>
      </c>
      <c r="L171" s="211" t="e">
        <f t="shared" si="79"/>
        <v>#REF!</v>
      </c>
      <c r="M171" s="208" t="e">
        <f t="shared" si="79"/>
        <v>#REF!</v>
      </c>
      <c r="N171" s="208" t="e">
        <f t="shared" si="79"/>
        <v>#REF!</v>
      </c>
      <c r="O171" s="210" t="e">
        <f t="shared" si="79"/>
        <v>#REF!</v>
      </c>
      <c r="P171" s="255">
        <v>4445.47</v>
      </c>
      <c r="Q171" s="256">
        <v>4445.47</v>
      </c>
      <c r="R171" s="256">
        <v>0</v>
      </c>
      <c r="S171" s="257">
        <v>0</v>
      </c>
      <c r="T171" s="211" t="e">
        <f t="shared" si="79"/>
        <v>#REF!</v>
      </c>
      <c r="U171" s="208">
        <f t="shared" si="79"/>
        <v>150</v>
      </c>
      <c r="V171" s="208" t="e">
        <f t="shared" si="79"/>
        <v>#REF!</v>
      </c>
      <c r="W171" s="210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5">
        <v>4445.47</v>
      </c>
      <c r="Q172" s="258">
        <v>4445.47</v>
      </c>
      <c r="R172" s="258">
        <v>0</v>
      </c>
      <c r="S172" s="259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7" t="s">
        <v>370</v>
      </c>
      <c r="C173" s="228" t="s">
        <v>371</v>
      </c>
      <c r="D173" s="215" t="e">
        <f>SUM(E173:G173)</f>
        <v>#REF!</v>
      </c>
      <c r="E173" s="216">
        <v>832</v>
      </c>
      <c r="F173" s="216" t="e">
        <f>'[3]13. Sociálna starostlivosť'!#REF!</f>
        <v>#REF!</v>
      </c>
      <c r="G173" s="217" t="e">
        <f>'[3]13. Sociálna starostlivosť'!#REF!</f>
        <v>#REF!</v>
      </c>
      <c r="H173" s="215" t="e">
        <f>SUM(I173:K173)</f>
        <v>#REF!</v>
      </c>
      <c r="I173" s="216" t="e">
        <f>'[3]13. Sociálna starostlivosť'!#REF!</f>
        <v>#REF!</v>
      </c>
      <c r="J173" s="216">
        <v>0</v>
      </c>
      <c r="K173" s="225">
        <v>0</v>
      </c>
      <c r="L173" s="224" t="e">
        <f>SUM(M173:O173)</f>
        <v>#REF!</v>
      </c>
      <c r="M173" s="216" t="e">
        <f>'[3]13. Sociálna starostlivosť'!#REF!</f>
        <v>#REF!</v>
      </c>
      <c r="N173" s="216" t="e">
        <f>'[3]13. Sociálna starostlivosť'!#REF!</f>
        <v>#REF!</v>
      </c>
      <c r="O173" s="225" t="e">
        <f>'[3]13. Sociálna starostlivosť'!#REF!</f>
        <v>#REF!</v>
      </c>
      <c r="P173" s="265">
        <v>0</v>
      </c>
      <c r="Q173" s="266">
        <v>0</v>
      </c>
      <c r="R173" s="266">
        <v>0</v>
      </c>
      <c r="S173" s="267">
        <v>0</v>
      </c>
      <c r="T173" s="224" t="e">
        <f>SUM(U173:W173)</f>
        <v>#REF!</v>
      </c>
      <c r="U173" s="216">
        <f>'[3]13. Sociálna starostlivosť'!$H$75</f>
        <v>1300</v>
      </c>
      <c r="V173" s="216" t="e">
        <f>'[3]13. Sociálna starostlivosť'!$I$75</f>
        <v>#REF!</v>
      </c>
      <c r="W173" s="225" t="e">
        <f>'[3]13. Sociálna starostlivosť'!$J$75</f>
        <v>#REF!</v>
      </c>
    </row>
    <row r="174" spans="1:23" s="82" customFormat="1" ht="17.25" thickBot="1" x14ac:dyDescent="0.35">
      <c r="A174" s="116"/>
      <c r="B174" s="197" t="s">
        <v>372</v>
      </c>
      <c r="C174" s="198"/>
      <c r="D174" s="199" t="e">
        <f>SUM(E174:G174)</f>
        <v>#REF!</v>
      </c>
      <c r="E174" s="200">
        <v>303254</v>
      </c>
      <c r="F174" s="200" t="e">
        <f>'[3]14. Bývanie'!#REF!</f>
        <v>#REF!</v>
      </c>
      <c r="G174" s="201">
        <v>112360</v>
      </c>
      <c r="H174" s="202">
        <f>SUM(I174:K174)</f>
        <v>423841</v>
      </c>
      <c r="I174" s="203">
        <v>308731</v>
      </c>
      <c r="J174" s="203">
        <v>0</v>
      </c>
      <c r="K174" s="204">
        <v>115110</v>
      </c>
      <c r="L174" s="199" t="e">
        <f>SUM(M174:O174)</f>
        <v>#REF!</v>
      </c>
      <c r="M174" s="200" t="e">
        <f>'[3]14. Bývanie'!#REF!</f>
        <v>#REF!</v>
      </c>
      <c r="N174" s="200" t="e">
        <f>'[3]14. Bývanie'!#REF!</f>
        <v>#REF!</v>
      </c>
      <c r="O174" s="200" t="e">
        <f>'[3]14. Bývanie'!#REF!</f>
        <v>#REF!</v>
      </c>
      <c r="P174" s="284">
        <v>407863.46</v>
      </c>
      <c r="Q174" s="285">
        <v>289949.36</v>
      </c>
      <c r="R174" s="285">
        <v>0</v>
      </c>
      <c r="S174" s="285">
        <v>117914.1</v>
      </c>
      <c r="T174" s="199">
        <f>SUM(U174:W174)</f>
        <v>450923</v>
      </c>
      <c r="U174" s="200">
        <f>'[3]14. Bývanie'!$H$18</f>
        <v>329843</v>
      </c>
      <c r="V174" s="200">
        <f>'[3]14. Bývanie'!$I$18</f>
        <v>0</v>
      </c>
      <c r="W174" s="200">
        <f>'[3]14. Bývanie'!$J$18</f>
        <v>121080</v>
      </c>
    </row>
    <row r="175" spans="1:23" s="82" customFormat="1" ht="14.25" x14ac:dyDescent="0.2">
      <c r="A175" s="116"/>
      <c r="B175" s="189" t="s">
        <v>373</v>
      </c>
      <c r="C175" s="194"/>
      <c r="D175" s="184" t="e">
        <f t="shared" ref="D175:W175" si="80">SUM(D176:D178)</f>
        <v>#REF!</v>
      </c>
      <c r="E175" s="185" t="e">
        <f t="shared" si="80"/>
        <v>#REF!</v>
      </c>
      <c r="F175" s="185" t="e">
        <f t="shared" si="80"/>
        <v>#REF!</v>
      </c>
      <c r="G175" s="186" t="e">
        <f t="shared" si="80"/>
        <v>#REF!</v>
      </c>
      <c r="H175" s="184" t="e">
        <f t="shared" si="80"/>
        <v>#REF!</v>
      </c>
      <c r="I175" s="185">
        <f t="shared" si="80"/>
        <v>1482459.49</v>
      </c>
      <c r="J175" s="185">
        <f t="shared" si="80"/>
        <v>12620.49</v>
      </c>
      <c r="K175" s="187" t="e">
        <f t="shared" si="80"/>
        <v>#REF!</v>
      </c>
      <c r="L175" s="188" t="e">
        <f t="shared" si="80"/>
        <v>#REF!</v>
      </c>
      <c r="M175" s="185" t="e">
        <f t="shared" si="80"/>
        <v>#REF!</v>
      </c>
      <c r="N175" s="185" t="e">
        <f t="shared" si="80"/>
        <v>#REF!</v>
      </c>
      <c r="O175" s="187" t="e">
        <f t="shared" si="80"/>
        <v>#REF!</v>
      </c>
      <c r="P175" s="263">
        <v>1574450.76</v>
      </c>
      <c r="Q175" s="264">
        <v>1574450.76</v>
      </c>
      <c r="R175" s="264">
        <v>0</v>
      </c>
      <c r="S175" s="268">
        <v>0</v>
      </c>
      <c r="T175" s="188" t="e">
        <f t="shared" si="80"/>
        <v>#REF!</v>
      </c>
      <c r="U175" s="185" t="e">
        <f t="shared" si="80"/>
        <v>#REF!</v>
      </c>
      <c r="V175" s="185" t="e">
        <f t="shared" si="80"/>
        <v>#REF!</v>
      </c>
      <c r="W175" s="187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6">
        <v>441956.04</v>
      </c>
      <c r="Q176" s="258">
        <v>441956.04</v>
      </c>
      <c r="R176" s="258">
        <v>0</v>
      </c>
      <c r="S176" s="259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6">
        <v>0</v>
      </c>
      <c r="Q177" s="258">
        <v>0</v>
      </c>
      <c r="R177" s="258">
        <v>0</v>
      </c>
      <c r="S177" s="259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7">
        <v>1132494.72</v>
      </c>
      <c r="Q178" s="273">
        <v>1132494.72</v>
      </c>
      <c r="R178" s="273">
        <v>0</v>
      </c>
      <c r="S178" s="274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773" t="s">
        <v>392</v>
      </c>
      <c r="B1" s="773"/>
      <c r="C1" s="773"/>
      <c r="D1" s="773"/>
      <c r="E1" s="773"/>
      <c r="F1" s="773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5.75" x14ac:dyDescent="0.25"/>
  <cols>
    <col min="1" max="1" width="9.140625" style="685"/>
    <col min="2" max="2" width="17.140625" style="685" bestFit="1" customWidth="1"/>
    <col min="3" max="3" width="63.140625" style="685" bestFit="1" customWidth="1"/>
    <col min="4" max="4" width="17.5703125" bestFit="1" customWidth="1"/>
    <col min="5" max="5" width="20.140625" bestFit="1" customWidth="1"/>
    <col min="6" max="6" width="17.5703125" bestFit="1" customWidth="1"/>
  </cols>
  <sheetData>
    <row r="1" spans="1:6" ht="16.5" thickBot="1" x14ac:dyDescent="0.3">
      <c r="A1" s="774" t="s">
        <v>691</v>
      </c>
      <c r="B1" s="774"/>
      <c r="C1" s="774"/>
      <c r="D1" s="774"/>
      <c r="E1" s="774"/>
      <c r="F1" s="774"/>
    </row>
    <row r="2" spans="1:6" s="514" customFormat="1" ht="16.5" thickBot="1" x14ac:dyDescent="0.3">
      <c r="A2" s="778" t="s">
        <v>524</v>
      </c>
      <c r="B2" s="779"/>
      <c r="C2" s="672" t="s">
        <v>381</v>
      </c>
      <c r="D2" s="687" t="s">
        <v>641</v>
      </c>
      <c r="E2" s="713" t="s">
        <v>677</v>
      </c>
      <c r="F2" s="673" t="s">
        <v>678</v>
      </c>
    </row>
    <row r="3" spans="1:6" x14ac:dyDescent="0.25">
      <c r="A3" s="777" t="s">
        <v>452</v>
      </c>
      <c r="B3" s="674" t="s">
        <v>453</v>
      </c>
      <c r="C3" s="675" t="s">
        <v>510</v>
      </c>
      <c r="D3" s="688">
        <v>55000</v>
      </c>
      <c r="E3" s="688"/>
      <c r="F3" s="716"/>
    </row>
    <row r="4" spans="1:6" x14ac:dyDescent="0.25">
      <c r="A4" s="775"/>
      <c r="B4" s="676" t="s">
        <v>453</v>
      </c>
      <c r="C4" s="677" t="s">
        <v>465</v>
      </c>
      <c r="D4" s="686">
        <v>70000</v>
      </c>
      <c r="E4" s="686">
        <v>50000</v>
      </c>
      <c r="F4" s="678">
        <v>50000</v>
      </c>
    </row>
    <row r="5" spans="1:6" x14ac:dyDescent="0.25">
      <c r="A5" s="776" t="s">
        <v>522</v>
      </c>
      <c r="B5" s="676" t="s">
        <v>455</v>
      </c>
      <c r="C5" s="677" t="s">
        <v>456</v>
      </c>
      <c r="D5" s="686">
        <v>115000</v>
      </c>
      <c r="E5" s="686">
        <v>115000</v>
      </c>
      <c r="F5" s="678">
        <v>115000</v>
      </c>
    </row>
    <row r="6" spans="1:6" x14ac:dyDescent="0.25">
      <c r="A6" s="777"/>
      <c r="B6" s="676" t="s">
        <v>692</v>
      </c>
      <c r="C6" s="677" t="s">
        <v>214</v>
      </c>
      <c r="D6" s="686">
        <v>9000</v>
      </c>
      <c r="E6" s="686"/>
      <c r="F6" s="715"/>
    </row>
    <row r="7" spans="1:6" x14ac:dyDescent="0.25">
      <c r="A7" s="681" t="s">
        <v>478</v>
      </c>
      <c r="B7" s="676" t="s">
        <v>461</v>
      </c>
      <c r="C7" s="677" t="s">
        <v>485</v>
      </c>
      <c r="D7" s="686">
        <v>200000</v>
      </c>
      <c r="E7" s="686">
        <v>250000</v>
      </c>
      <c r="F7" s="678">
        <v>250000</v>
      </c>
    </row>
    <row r="8" spans="1:6" x14ac:dyDescent="0.25">
      <c r="A8" s="775" t="s">
        <v>457</v>
      </c>
      <c r="B8" s="676" t="s">
        <v>458</v>
      </c>
      <c r="C8" s="677" t="s">
        <v>663</v>
      </c>
      <c r="D8" s="686">
        <v>200000</v>
      </c>
      <c r="E8" s="686">
        <v>200000</v>
      </c>
      <c r="F8" s="678">
        <v>200000</v>
      </c>
    </row>
    <row r="9" spans="1:6" x14ac:dyDescent="0.25">
      <c r="A9" s="775"/>
      <c r="B9" s="676" t="s">
        <v>458</v>
      </c>
      <c r="C9" s="677" t="s">
        <v>487</v>
      </c>
      <c r="D9" s="686">
        <v>20000</v>
      </c>
      <c r="E9" s="686">
        <v>20000</v>
      </c>
      <c r="F9" s="678">
        <v>20000</v>
      </c>
    </row>
    <row r="10" spans="1:6" x14ac:dyDescent="0.25">
      <c r="A10" s="775"/>
      <c r="B10" s="676" t="s">
        <v>458</v>
      </c>
      <c r="C10" s="677" t="s">
        <v>526</v>
      </c>
      <c r="D10" s="686"/>
      <c r="E10" s="686">
        <v>10000</v>
      </c>
      <c r="F10" s="678">
        <v>10000</v>
      </c>
    </row>
    <row r="11" spans="1:6" x14ac:dyDescent="0.25">
      <c r="A11" s="775"/>
      <c r="B11" s="676" t="s">
        <v>460</v>
      </c>
      <c r="C11" s="677" t="s">
        <v>671</v>
      </c>
      <c r="D11" s="686">
        <v>4000</v>
      </c>
      <c r="E11" s="686"/>
      <c r="F11" s="715"/>
    </row>
    <row r="12" spans="1:6" x14ac:dyDescent="0.25">
      <c r="A12" s="775"/>
      <c r="B12" s="676" t="s">
        <v>460</v>
      </c>
      <c r="C12" s="677" t="s">
        <v>672</v>
      </c>
      <c r="D12" s="686">
        <v>8000</v>
      </c>
      <c r="E12" s="686"/>
      <c r="F12" s="715"/>
    </row>
    <row r="13" spans="1:6" x14ac:dyDescent="0.25">
      <c r="A13" s="775"/>
      <c r="B13" s="676" t="s">
        <v>460</v>
      </c>
      <c r="C13" s="677" t="s">
        <v>673</v>
      </c>
      <c r="D13" s="686">
        <v>4000</v>
      </c>
      <c r="E13" s="686"/>
      <c r="F13" s="715"/>
    </row>
    <row r="14" spans="1:6" x14ac:dyDescent="0.25">
      <c r="A14" s="775"/>
      <c r="B14" s="676" t="s">
        <v>460</v>
      </c>
      <c r="C14" s="677" t="s">
        <v>674</v>
      </c>
      <c r="D14" s="686">
        <v>45000</v>
      </c>
      <c r="E14" s="686"/>
      <c r="F14" s="715"/>
    </row>
    <row r="15" spans="1:6" x14ac:dyDescent="0.25">
      <c r="A15" s="775"/>
      <c r="B15" s="676" t="s">
        <v>460</v>
      </c>
      <c r="C15" s="677" t="s">
        <v>669</v>
      </c>
      <c r="D15" s="686">
        <v>20000</v>
      </c>
      <c r="E15" s="686"/>
      <c r="F15" s="715"/>
    </row>
    <row r="16" spans="1:6" x14ac:dyDescent="0.25">
      <c r="A16" s="775"/>
      <c r="B16" s="676" t="s">
        <v>460</v>
      </c>
      <c r="C16" s="677" t="s">
        <v>664</v>
      </c>
      <c r="D16" s="686">
        <v>53900</v>
      </c>
      <c r="E16" s="686"/>
      <c r="F16" s="715"/>
    </row>
    <row r="17" spans="1:6" x14ac:dyDescent="0.25">
      <c r="A17" s="775"/>
      <c r="B17" s="676" t="s">
        <v>460</v>
      </c>
      <c r="C17" s="677" t="s">
        <v>670</v>
      </c>
      <c r="D17" s="686">
        <v>5500</v>
      </c>
      <c r="E17" s="686"/>
      <c r="F17" s="715"/>
    </row>
    <row r="18" spans="1:6" x14ac:dyDescent="0.25">
      <c r="A18" s="775"/>
      <c r="B18" s="676" t="s">
        <v>460</v>
      </c>
      <c r="C18" s="677" t="s">
        <v>637</v>
      </c>
      <c r="D18" s="686">
        <v>108110</v>
      </c>
      <c r="E18" s="686"/>
      <c r="F18" s="715"/>
    </row>
    <row r="19" spans="1:6" x14ac:dyDescent="0.25">
      <c r="A19" s="775"/>
      <c r="B19" s="676" t="s">
        <v>460</v>
      </c>
      <c r="C19" s="680" t="s">
        <v>638</v>
      </c>
      <c r="D19" s="686">
        <v>51735</v>
      </c>
      <c r="E19" s="686"/>
      <c r="F19" s="715"/>
    </row>
    <row r="20" spans="1:6" x14ac:dyDescent="0.25">
      <c r="A20" s="775"/>
      <c r="B20" s="676" t="s">
        <v>460</v>
      </c>
      <c r="C20" s="677" t="s">
        <v>523</v>
      </c>
      <c r="D20" s="686">
        <v>13500</v>
      </c>
      <c r="E20" s="686">
        <v>100000</v>
      </c>
      <c r="F20" s="678">
        <v>120000</v>
      </c>
    </row>
    <row r="21" spans="1:6" x14ac:dyDescent="0.25">
      <c r="A21" s="776"/>
      <c r="B21" s="676" t="s">
        <v>693</v>
      </c>
      <c r="C21" s="680" t="s">
        <v>661</v>
      </c>
      <c r="D21" s="686">
        <v>100000</v>
      </c>
      <c r="E21" s="686">
        <v>100000</v>
      </c>
      <c r="F21" s="678">
        <v>100000</v>
      </c>
    </row>
    <row r="22" spans="1:6" x14ac:dyDescent="0.25">
      <c r="A22" s="777"/>
      <c r="B22" s="676" t="s">
        <v>693</v>
      </c>
      <c r="C22" s="680" t="s">
        <v>632</v>
      </c>
      <c r="D22" s="686"/>
      <c r="E22" s="686"/>
      <c r="F22" s="678">
        <v>35000</v>
      </c>
    </row>
    <row r="23" spans="1:6" x14ac:dyDescent="0.25">
      <c r="A23" s="709"/>
      <c r="B23" s="676" t="s">
        <v>488</v>
      </c>
      <c r="C23" s="680" t="s">
        <v>525</v>
      </c>
      <c r="D23" s="686">
        <v>2000000</v>
      </c>
      <c r="E23" s="686">
        <v>200000</v>
      </c>
      <c r="F23" s="678">
        <v>200000</v>
      </c>
    </row>
    <row r="24" spans="1:6" x14ac:dyDescent="0.25">
      <c r="A24" s="775"/>
      <c r="B24" s="676" t="s">
        <v>461</v>
      </c>
      <c r="C24" s="677" t="s">
        <v>489</v>
      </c>
      <c r="D24" s="686">
        <v>10000</v>
      </c>
      <c r="E24" s="686">
        <v>15000</v>
      </c>
      <c r="F24" s="678">
        <v>15000</v>
      </c>
    </row>
    <row r="25" spans="1:6" x14ac:dyDescent="0.25">
      <c r="A25" s="775"/>
      <c r="B25" s="676" t="s">
        <v>694</v>
      </c>
      <c r="C25" s="677" t="s">
        <v>662</v>
      </c>
      <c r="D25" s="686">
        <v>50000</v>
      </c>
      <c r="E25" s="686"/>
      <c r="F25" s="715"/>
    </row>
    <row r="26" spans="1:6" x14ac:dyDescent="0.25">
      <c r="A26" s="775"/>
      <c r="B26" s="676" t="s">
        <v>642</v>
      </c>
      <c r="C26" s="680" t="s">
        <v>490</v>
      </c>
      <c r="D26" s="686">
        <v>100000</v>
      </c>
      <c r="E26" s="686">
        <v>100000</v>
      </c>
      <c r="F26" s="678">
        <v>100000</v>
      </c>
    </row>
    <row r="27" spans="1:6" x14ac:dyDescent="0.25">
      <c r="A27" s="775"/>
      <c r="B27" s="676" t="s">
        <v>461</v>
      </c>
      <c r="C27" s="677" t="s">
        <v>415</v>
      </c>
      <c r="D27" s="686">
        <v>6000</v>
      </c>
      <c r="E27" s="686">
        <v>5000</v>
      </c>
      <c r="F27" s="678">
        <v>5000</v>
      </c>
    </row>
    <row r="28" spans="1:6" x14ac:dyDescent="0.25">
      <c r="A28" s="679" t="s">
        <v>630</v>
      </c>
      <c r="B28" s="676"/>
      <c r="C28" s="677" t="s">
        <v>631</v>
      </c>
      <c r="D28" s="686">
        <v>5000</v>
      </c>
      <c r="E28" s="686">
        <v>5000</v>
      </c>
      <c r="F28" s="678">
        <v>5000</v>
      </c>
    </row>
    <row r="29" spans="1:6" ht="16.5" thickBot="1" x14ac:dyDescent="0.3">
      <c r="A29" s="681" t="s">
        <v>462</v>
      </c>
      <c r="B29" s="682" t="s">
        <v>454</v>
      </c>
      <c r="C29" s="683" t="s">
        <v>463</v>
      </c>
      <c r="D29" s="689">
        <v>100000</v>
      </c>
      <c r="E29" s="689">
        <v>100000</v>
      </c>
      <c r="F29" s="717">
        <v>100000</v>
      </c>
    </row>
    <row r="30" spans="1:6" s="425" customFormat="1" ht="16.5" thickBot="1" x14ac:dyDescent="0.3">
      <c r="A30" s="718"/>
      <c r="B30" s="719"/>
      <c r="C30" s="720" t="s">
        <v>464</v>
      </c>
      <c r="D30" s="684">
        <f>SUM(D3:D29)</f>
        <v>3353745</v>
      </c>
      <c r="E30" s="714">
        <f>SUM(E3:E29)</f>
        <v>1270000</v>
      </c>
      <c r="F30" s="684">
        <f>SUM(F3:F29)</f>
        <v>1325000</v>
      </c>
    </row>
  </sheetData>
  <mergeCells count="8">
    <mergeCell ref="A1:F1"/>
    <mergeCell ref="A24:A27"/>
    <mergeCell ref="A21:A22"/>
    <mergeCell ref="A5:A6"/>
    <mergeCell ref="A2:B2"/>
    <mergeCell ref="A3:A4"/>
    <mergeCell ref="A8:A10"/>
    <mergeCell ref="A11:A20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H1"/>
    </sheetView>
  </sheetViews>
  <sheetFormatPr defaultRowHeight="15" x14ac:dyDescent="0.25"/>
  <cols>
    <col min="1" max="1" width="9" style="649" customWidth="1"/>
    <col min="2" max="2" width="59.7109375" style="650" customWidth="1"/>
    <col min="3" max="3" width="15.7109375" style="650" customWidth="1"/>
    <col min="4" max="7" width="15.7109375" style="651" customWidth="1"/>
    <col min="8" max="8" width="15.7109375" style="650" customWidth="1"/>
    <col min="9" max="9" width="9.85546875" bestFit="1" customWidth="1"/>
  </cols>
  <sheetData>
    <row r="1" spans="1:10" ht="21" thickBot="1" x14ac:dyDescent="0.35">
      <c r="A1" s="806" t="s">
        <v>695</v>
      </c>
      <c r="B1" s="806"/>
      <c r="C1" s="806"/>
      <c r="D1" s="806"/>
      <c r="E1" s="806"/>
      <c r="F1" s="806"/>
      <c r="G1" s="806"/>
      <c r="H1" s="806"/>
    </row>
    <row r="2" spans="1:10" ht="16.5" thickBot="1" x14ac:dyDescent="0.3">
      <c r="A2" s="812" t="s">
        <v>529</v>
      </c>
      <c r="B2" s="813"/>
      <c r="C2" s="809" t="s">
        <v>679</v>
      </c>
      <c r="D2" s="818" t="s">
        <v>645</v>
      </c>
      <c r="E2" s="819"/>
      <c r="F2" s="819"/>
      <c r="G2" s="819"/>
      <c r="H2" s="820"/>
    </row>
    <row r="3" spans="1:10" ht="16.5" customHeight="1" thickBot="1" x14ac:dyDescent="0.3">
      <c r="A3" s="814"/>
      <c r="B3" s="815"/>
      <c r="C3" s="810"/>
      <c r="D3" s="798" t="s">
        <v>511</v>
      </c>
      <c r="E3" s="799"/>
      <c r="F3" s="798" t="s">
        <v>512</v>
      </c>
      <c r="G3" s="799"/>
      <c r="H3" s="800"/>
    </row>
    <row r="4" spans="1:10" ht="63.75" thickBot="1" x14ac:dyDescent="0.3">
      <c r="A4" s="816"/>
      <c r="B4" s="817"/>
      <c r="C4" s="811"/>
      <c r="D4" s="606" t="s">
        <v>513</v>
      </c>
      <c r="E4" s="607" t="s">
        <v>514</v>
      </c>
      <c r="F4" s="608" t="s">
        <v>527</v>
      </c>
      <c r="G4" s="609" t="s">
        <v>528</v>
      </c>
      <c r="H4" s="610" t="s">
        <v>680</v>
      </c>
    </row>
    <row r="5" spans="1:10" ht="16.5" thickBot="1" x14ac:dyDescent="0.3">
      <c r="A5" s="807" t="s">
        <v>378</v>
      </c>
      <c r="B5" s="808"/>
      <c r="C5" s="611">
        <v>20027585</v>
      </c>
      <c r="D5" s="612"/>
      <c r="E5" s="613"/>
      <c r="F5" s="614">
        <v>19952385</v>
      </c>
      <c r="G5" s="613"/>
      <c r="H5" s="697">
        <v>75200</v>
      </c>
      <c r="I5" s="1"/>
    </row>
    <row r="6" spans="1:10" ht="16.5" thickBot="1" x14ac:dyDescent="0.3">
      <c r="A6" s="807" t="s">
        <v>381</v>
      </c>
      <c r="B6" s="808"/>
      <c r="C6" s="694">
        <f t="shared" ref="C6:H6" si="0">SUM(C7:C31)</f>
        <v>3353745</v>
      </c>
      <c r="D6" s="695">
        <f t="shared" si="0"/>
        <v>1330000</v>
      </c>
      <c r="E6" s="696">
        <f t="shared" si="0"/>
        <v>1012050</v>
      </c>
      <c r="F6" s="695">
        <f t="shared" si="0"/>
        <v>292695</v>
      </c>
      <c r="G6" s="696">
        <f t="shared" si="0"/>
        <v>86000</v>
      </c>
      <c r="H6" s="697">
        <f t="shared" si="0"/>
        <v>633000</v>
      </c>
      <c r="I6" s="1"/>
    </row>
    <row r="7" spans="1:10" x14ac:dyDescent="0.25">
      <c r="A7" s="797" t="s">
        <v>452</v>
      </c>
      <c r="B7" s="615" t="s">
        <v>510</v>
      </c>
      <c r="C7" s="616">
        <v>55000</v>
      </c>
      <c r="D7" s="617">
        <v>55000</v>
      </c>
      <c r="E7" s="618"/>
      <c r="F7" s="617"/>
      <c r="G7" s="618"/>
      <c r="H7" s="619"/>
      <c r="I7" s="1"/>
    </row>
    <row r="8" spans="1:10" s="513" customFormat="1" x14ac:dyDescent="0.25">
      <c r="A8" s="796"/>
      <c r="B8" s="620" t="s">
        <v>465</v>
      </c>
      <c r="C8" s="621">
        <v>70000</v>
      </c>
      <c r="D8" s="622">
        <v>29000</v>
      </c>
      <c r="E8" s="623"/>
      <c r="F8" s="628">
        <v>41000</v>
      </c>
      <c r="G8" s="624"/>
      <c r="H8" s="625"/>
      <c r="I8" s="1"/>
    </row>
    <row r="9" spans="1:10" x14ac:dyDescent="0.25">
      <c r="A9" s="710"/>
      <c r="B9" s="626" t="s">
        <v>214</v>
      </c>
      <c r="C9" s="627">
        <v>9000</v>
      </c>
      <c r="D9" s="628"/>
      <c r="E9" s="629">
        <v>9000</v>
      </c>
      <c r="F9" s="628"/>
      <c r="G9" s="629"/>
      <c r="H9" s="631"/>
      <c r="I9" s="1"/>
    </row>
    <row r="10" spans="1:10" x14ac:dyDescent="0.25">
      <c r="A10" s="710" t="s">
        <v>522</v>
      </c>
      <c r="B10" s="626" t="s">
        <v>456</v>
      </c>
      <c r="C10" s="627">
        <v>115000</v>
      </c>
      <c r="D10" s="628"/>
      <c r="E10" s="629"/>
      <c r="F10" s="628"/>
      <c r="G10" s="629"/>
      <c r="H10" s="630">
        <v>115000</v>
      </c>
      <c r="I10" s="1"/>
    </row>
    <row r="11" spans="1:10" x14ac:dyDescent="0.25">
      <c r="A11" s="712" t="s">
        <v>478</v>
      </c>
      <c r="B11" s="626" t="s">
        <v>485</v>
      </c>
      <c r="C11" s="693">
        <v>200000</v>
      </c>
      <c r="D11" s="628">
        <v>46000</v>
      </c>
      <c r="E11" s="629"/>
      <c r="F11" s="628"/>
      <c r="G11" s="629">
        <v>21000</v>
      </c>
      <c r="H11" s="630">
        <v>133000</v>
      </c>
      <c r="I11" s="1"/>
    </row>
    <row r="12" spans="1:10" x14ac:dyDescent="0.25">
      <c r="A12" s="795" t="s">
        <v>457</v>
      </c>
      <c r="B12" s="626" t="s">
        <v>486</v>
      </c>
      <c r="C12" s="693">
        <v>200000</v>
      </c>
      <c r="D12" s="628">
        <v>50000</v>
      </c>
      <c r="E12" s="629"/>
      <c r="F12" s="628"/>
      <c r="G12" s="629"/>
      <c r="H12" s="630">
        <v>150000</v>
      </c>
      <c r="I12" s="1"/>
    </row>
    <row r="13" spans="1:10" x14ac:dyDescent="0.25">
      <c r="A13" s="796"/>
      <c r="B13" s="626" t="s">
        <v>487</v>
      </c>
      <c r="C13" s="627">
        <v>20000</v>
      </c>
      <c r="D13" s="628"/>
      <c r="E13" s="629"/>
      <c r="F13" s="628">
        <v>20000</v>
      </c>
      <c r="G13" s="629"/>
      <c r="H13" s="631"/>
      <c r="I13" s="1"/>
    </row>
    <row r="14" spans="1:10" x14ac:dyDescent="0.25">
      <c r="A14" s="805" t="s">
        <v>459</v>
      </c>
      <c r="B14" s="626" t="s">
        <v>671</v>
      </c>
      <c r="C14" s="627">
        <v>4000</v>
      </c>
      <c r="D14" s="628"/>
      <c r="E14" s="629"/>
      <c r="F14" s="627">
        <v>4000</v>
      </c>
      <c r="G14" s="629"/>
      <c r="H14" s="631"/>
      <c r="I14" s="1"/>
    </row>
    <row r="15" spans="1:10" x14ac:dyDescent="0.25">
      <c r="A15" s="805"/>
      <c r="B15" s="626" t="s">
        <v>672</v>
      </c>
      <c r="C15" s="627">
        <v>8000</v>
      </c>
      <c r="D15" s="628"/>
      <c r="E15" s="629"/>
      <c r="F15" s="627">
        <v>8000</v>
      </c>
      <c r="G15" s="629"/>
      <c r="H15" s="631"/>
      <c r="I15" s="1"/>
      <c r="J15" s="1"/>
    </row>
    <row r="16" spans="1:10" x14ac:dyDescent="0.25">
      <c r="A16" s="805"/>
      <c r="B16" s="626" t="s">
        <v>673</v>
      </c>
      <c r="C16" s="627">
        <v>4000</v>
      </c>
      <c r="D16" s="628"/>
      <c r="E16" s="629"/>
      <c r="F16" s="627">
        <v>4000</v>
      </c>
      <c r="G16" s="629"/>
      <c r="H16" s="631"/>
      <c r="I16" s="1"/>
      <c r="J16" s="1"/>
    </row>
    <row r="17" spans="1:10" x14ac:dyDescent="0.25">
      <c r="A17" s="805"/>
      <c r="B17" s="626" t="s">
        <v>674</v>
      </c>
      <c r="C17" s="627">
        <v>45000</v>
      </c>
      <c r="D17" s="628"/>
      <c r="E17" s="629"/>
      <c r="F17" s="627">
        <v>45000</v>
      </c>
      <c r="G17" s="629"/>
      <c r="H17" s="631"/>
      <c r="I17" s="1"/>
      <c r="J17" s="1"/>
    </row>
    <row r="18" spans="1:10" x14ac:dyDescent="0.25">
      <c r="A18" s="805"/>
      <c r="B18" s="626" t="s">
        <v>669</v>
      </c>
      <c r="C18" s="627">
        <v>20000</v>
      </c>
      <c r="D18" s="628"/>
      <c r="E18" s="629"/>
      <c r="F18" s="627">
        <v>20000</v>
      </c>
      <c r="G18" s="629"/>
      <c r="H18" s="631"/>
      <c r="I18" s="1"/>
    </row>
    <row r="19" spans="1:10" x14ac:dyDescent="0.25">
      <c r="A19" s="805"/>
      <c r="B19" s="626" t="s">
        <v>681</v>
      </c>
      <c r="C19" s="627">
        <v>53900</v>
      </c>
      <c r="D19" s="628"/>
      <c r="E19" s="629">
        <v>51205</v>
      </c>
      <c r="F19" s="627">
        <v>2695</v>
      </c>
      <c r="G19" s="629"/>
      <c r="H19" s="631"/>
      <c r="I19" s="1"/>
    </row>
    <row r="20" spans="1:10" x14ac:dyDescent="0.25">
      <c r="A20" s="805"/>
      <c r="B20" s="626" t="s">
        <v>670</v>
      </c>
      <c r="C20" s="627">
        <v>5500</v>
      </c>
      <c r="D20" s="628"/>
      <c r="E20" s="629"/>
      <c r="F20" s="627">
        <v>5500</v>
      </c>
      <c r="G20" s="629"/>
      <c r="H20" s="631"/>
      <c r="I20" s="1"/>
    </row>
    <row r="21" spans="1:10" x14ac:dyDescent="0.25">
      <c r="A21" s="805"/>
      <c r="B21" s="626" t="s">
        <v>682</v>
      </c>
      <c r="C21" s="627">
        <v>108110</v>
      </c>
      <c r="D21" s="628"/>
      <c r="E21" s="629">
        <v>102700</v>
      </c>
      <c r="F21" s="627">
        <v>5410</v>
      </c>
      <c r="G21" s="629"/>
      <c r="H21" s="631"/>
      <c r="I21" s="1"/>
    </row>
    <row r="22" spans="1:10" x14ac:dyDescent="0.25">
      <c r="A22" s="805"/>
      <c r="B22" s="626" t="s">
        <v>683</v>
      </c>
      <c r="C22" s="627">
        <v>51735</v>
      </c>
      <c r="D22" s="628"/>
      <c r="E22" s="629">
        <v>49145</v>
      </c>
      <c r="F22" s="627">
        <v>2590</v>
      </c>
      <c r="G22" s="629"/>
      <c r="H22" s="631"/>
      <c r="I22" s="1"/>
    </row>
    <row r="23" spans="1:10" x14ac:dyDescent="0.25">
      <c r="A23" s="805"/>
      <c r="B23" s="626" t="s">
        <v>684</v>
      </c>
      <c r="C23" s="627">
        <v>13500</v>
      </c>
      <c r="D23" s="628"/>
      <c r="E23" s="629"/>
      <c r="F23" s="627">
        <v>13500</v>
      </c>
      <c r="G23" s="629"/>
      <c r="H23" s="631"/>
      <c r="I23" s="1"/>
    </row>
    <row r="24" spans="1:10" x14ac:dyDescent="0.25">
      <c r="A24" s="712" t="s">
        <v>466</v>
      </c>
      <c r="B24" s="626" t="s">
        <v>661</v>
      </c>
      <c r="C24" s="627">
        <v>100000</v>
      </c>
      <c r="D24" s="628"/>
      <c r="E24" s="629"/>
      <c r="F24" s="628"/>
      <c r="G24" s="629"/>
      <c r="H24" s="630">
        <v>100000</v>
      </c>
      <c r="I24" s="1"/>
    </row>
    <row r="25" spans="1:10" x14ac:dyDescent="0.25">
      <c r="A25" s="712" t="s">
        <v>685</v>
      </c>
      <c r="B25" s="626" t="s">
        <v>643</v>
      </c>
      <c r="C25" s="627">
        <v>2000000</v>
      </c>
      <c r="D25" s="628">
        <v>1000000</v>
      </c>
      <c r="E25" s="629">
        <v>800000</v>
      </c>
      <c r="F25" s="628">
        <v>50000</v>
      </c>
      <c r="G25" s="629">
        <v>50000</v>
      </c>
      <c r="H25" s="630">
        <v>100000</v>
      </c>
      <c r="I25" s="1"/>
    </row>
    <row r="26" spans="1:10" x14ac:dyDescent="0.25">
      <c r="A26" s="805" t="s">
        <v>686</v>
      </c>
      <c r="B26" s="626" t="s">
        <v>489</v>
      </c>
      <c r="C26" s="627">
        <v>10000</v>
      </c>
      <c r="D26" s="628"/>
      <c r="E26" s="629"/>
      <c r="F26" s="628">
        <v>10000</v>
      </c>
      <c r="G26" s="629"/>
      <c r="H26" s="631"/>
      <c r="I26" s="1"/>
    </row>
    <row r="27" spans="1:10" x14ac:dyDescent="0.25">
      <c r="A27" s="805"/>
      <c r="B27" s="626" t="s">
        <v>662</v>
      </c>
      <c r="C27" s="627">
        <v>50000</v>
      </c>
      <c r="D27" s="628">
        <v>50000</v>
      </c>
      <c r="E27" s="629"/>
      <c r="F27" s="628"/>
      <c r="G27" s="629"/>
      <c r="H27" s="631"/>
      <c r="I27" s="1"/>
    </row>
    <row r="28" spans="1:10" x14ac:dyDescent="0.25">
      <c r="A28" s="805"/>
      <c r="B28" s="626" t="s">
        <v>646</v>
      </c>
      <c r="C28" s="627">
        <v>100000</v>
      </c>
      <c r="D28" s="628">
        <v>50000</v>
      </c>
      <c r="E28" s="629"/>
      <c r="F28" s="628"/>
      <c r="G28" s="638">
        <v>15000</v>
      </c>
      <c r="H28" s="631">
        <v>35000</v>
      </c>
      <c r="I28" s="1"/>
    </row>
    <row r="29" spans="1:10" x14ac:dyDescent="0.25">
      <c r="A29" s="805"/>
      <c r="B29" s="626" t="s">
        <v>415</v>
      </c>
      <c r="C29" s="627">
        <v>6000</v>
      </c>
      <c r="D29" s="628"/>
      <c r="E29" s="629"/>
      <c r="F29" s="628">
        <v>6000</v>
      </c>
      <c r="G29" s="629"/>
      <c r="H29" s="631"/>
      <c r="I29" s="1"/>
    </row>
    <row r="30" spans="1:10" x14ac:dyDescent="0.25">
      <c r="A30" s="712" t="s">
        <v>630</v>
      </c>
      <c r="B30" s="626" t="s">
        <v>357</v>
      </c>
      <c r="C30" s="627">
        <v>5000</v>
      </c>
      <c r="D30" s="628"/>
      <c r="E30" s="629"/>
      <c r="F30" s="628">
        <v>5000</v>
      </c>
      <c r="G30" s="629"/>
      <c r="H30" s="631"/>
      <c r="I30" s="1"/>
    </row>
    <row r="31" spans="1:10" ht="15.75" thickBot="1" x14ac:dyDescent="0.3">
      <c r="A31" s="711" t="s">
        <v>462</v>
      </c>
      <c r="B31" s="632" t="s">
        <v>463</v>
      </c>
      <c r="C31" s="633">
        <v>100000</v>
      </c>
      <c r="D31" s="634">
        <v>50000</v>
      </c>
      <c r="E31" s="635"/>
      <c r="F31" s="634">
        <v>50000</v>
      </c>
      <c r="G31" s="635"/>
      <c r="H31" s="636"/>
      <c r="I31" s="1"/>
    </row>
    <row r="32" spans="1:10" ht="16.5" thickBot="1" x14ac:dyDescent="0.3">
      <c r="A32" s="803" t="s">
        <v>530</v>
      </c>
      <c r="B32" s="804"/>
      <c r="C32" s="700">
        <f>SUM(C33:C36)</f>
        <v>1105000</v>
      </c>
      <c r="D32" s="701">
        <f>SUM(D33:D36)</f>
        <v>500000</v>
      </c>
      <c r="E32" s="703">
        <f>SUM(E33:E36)</f>
        <v>400000</v>
      </c>
      <c r="F32" s="703">
        <f>SUM(F33:F36)</f>
        <v>205000</v>
      </c>
      <c r="G32" s="702"/>
      <c r="H32" s="704">
        <f>SUM(H33:H36)</f>
        <v>0</v>
      </c>
      <c r="I32" s="1"/>
    </row>
    <row r="33" spans="1:9" x14ac:dyDescent="0.25">
      <c r="A33" s="801" t="s">
        <v>531</v>
      </c>
      <c r="B33" s="802"/>
      <c r="C33" s="698">
        <v>4500</v>
      </c>
      <c r="D33" s="617"/>
      <c r="E33" s="618"/>
      <c r="F33" s="699">
        <v>4500</v>
      </c>
      <c r="G33" s="618"/>
      <c r="H33" s="619"/>
      <c r="I33" s="1"/>
    </row>
    <row r="34" spans="1:9" x14ac:dyDescent="0.25">
      <c r="A34" s="780" t="s">
        <v>515</v>
      </c>
      <c r="B34" s="781"/>
      <c r="C34" s="637">
        <v>200500</v>
      </c>
      <c r="D34" s="628"/>
      <c r="E34" s="629"/>
      <c r="F34" s="638">
        <v>200500</v>
      </c>
      <c r="G34" s="629"/>
      <c r="H34" s="630"/>
      <c r="I34" s="1"/>
    </row>
    <row r="35" spans="1:9" x14ac:dyDescent="0.25">
      <c r="A35" s="793" t="s">
        <v>644</v>
      </c>
      <c r="B35" s="794"/>
      <c r="C35" s="692">
        <v>500000</v>
      </c>
      <c r="D35" s="634">
        <v>500000</v>
      </c>
      <c r="E35" s="635"/>
      <c r="F35" s="641"/>
      <c r="G35" s="635"/>
      <c r="H35" s="640"/>
      <c r="I35" s="1"/>
    </row>
    <row r="36" spans="1:9" ht="15.75" thickBot="1" x14ac:dyDescent="0.3">
      <c r="A36" s="782" t="s">
        <v>687</v>
      </c>
      <c r="B36" s="783"/>
      <c r="C36" s="639">
        <v>400000</v>
      </c>
      <c r="D36" s="691"/>
      <c r="E36" s="690">
        <v>400000</v>
      </c>
      <c r="F36" s="641"/>
      <c r="G36" s="635"/>
      <c r="H36" s="640"/>
      <c r="I36" s="1"/>
    </row>
    <row r="37" spans="1:9" s="515" customFormat="1" ht="19.5" thickBot="1" x14ac:dyDescent="0.35">
      <c r="A37" s="789" t="s">
        <v>532</v>
      </c>
      <c r="B37" s="790"/>
      <c r="C37" s="784">
        <f>C32+C6+C5</f>
        <v>24486330</v>
      </c>
      <c r="D37" s="642">
        <f>D5+D6+D32</f>
        <v>1830000</v>
      </c>
      <c r="E37" s="643">
        <f>E5+E6+E32</f>
        <v>1412050</v>
      </c>
      <c r="F37" s="644">
        <f>F5+F6+F32</f>
        <v>20450080</v>
      </c>
      <c r="G37" s="643">
        <f>G5+G6+G32</f>
        <v>86000</v>
      </c>
      <c r="H37" s="645">
        <f>H5+H6+H32</f>
        <v>708200</v>
      </c>
    </row>
    <row r="38" spans="1:9" ht="18.75" thickBot="1" x14ac:dyDescent="0.3">
      <c r="A38" s="791"/>
      <c r="B38" s="792"/>
      <c r="C38" s="785"/>
      <c r="D38" s="786">
        <f>SUM(D37:H37)</f>
        <v>24486330</v>
      </c>
      <c r="E38" s="787"/>
      <c r="F38" s="787"/>
      <c r="G38" s="787"/>
      <c r="H38" s="788"/>
    </row>
    <row r="42" spans="1:9" s="425" customFormat="1" ht="15.75" x14ac:dyDescent="0.25">
      <c r="A42" s="646"/>
      <c r="B42" s="647"/>
      <c r="C42" s="647"/>
      <c r="D42" s="648"/>
      <c r="E42" s="648"/>
      <c r="F42" s="648"/>
      <c r="G42" s="648"/>
      <c r="H42" s="647"/>
    </row>
  </sheetData>
  <mergeCells count="20">
    <mergeCell ref="A1:H1"/>
    <mergeCell ref="A5:B5"/>
    <mergeCell ref="A6:B6"/>
    <mergeCell ref="C2:C4"/>
    <mergeCell ref="A2:B4"/>
    <mergeCell ref="D2:H2"/>
    <mergeCell ref="D3:E3"/>
    <mergeCell ref="A12:A13"/>
    <mergeCell ref="A7:A8"/>
    <mergeCell ref="F3:H3"/>
    <mergeCell ref="A33:B33"/>
    <mergeCell ref="A32:B32"/>
    <mergeCell ref="A14:A23"/>
    <mergeCell ref="A26:A29"/>
    <mergeCell ref="A34:B34"/>
    <mergeCell ref="A36:B36"/>
    <mergeCell ref="C37:C38"/>
    <mergeCell ref="D38:H38"/>
    <mergeCell ref="A37:B38"/>
    <mergeCell ref="A35:B35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sqref="A1:N1"/>
    </sheetView>
  </sheetViews>
  <sheetFormatPr defaultRowHeight="15" x14ac:dyDescent="0.25"/>
  <cols>
    <col min="2" max="2" width="23.42578125" bestFit="1" customWidth="1"/>
    <col min="4" max="4" width="10" bestFit="1" customWidth="1"/>
    <col min="6" max="9" width="10" customWidth="1"/>
    <col min="10" max="10" width="9.7109375" bestFit="1" customWidth="1"/>
    <col min="14" max="14" width="12.42578125" customWidth="1"/>
  </cols>
  <sheetData>
    <row r="1" spans="1:18" ht="16.5" thickBot="1" x14ac:dyDescent="0.3">
      <c r="A1" s="836" t="s">
        <v>640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8" t="s">
        <v>533</v>
      </c>
      <c r="P1" s="839"/>
      <c r="Q1" s="839"/>
      <c r="R1" s="840"/>
    </row>
    <row r="2" spans="1:18" x14ac:dyDescent="0.25">
      <c r="A2" s="841" t="s">
        <v>534</v>
      </c>
      <c r="B2" s="844" t="s">
        <v>535</v>
      </c>
      <c r="C2" s="847" t="s">
        <v>378</v>
      </c>
      <c r="D2" s="848"/>
      <c r="E2" s="848"/>
      <c r="F2" s="848"/>
      <c r="G2" s="848"/>
      <c r="H2" s="848"/>
      <c r="I2" s="848"/>
      <c r="J2" s="848"/>
      <c r="K2" s="849"/>
      <c r="L2" s="844" t="s">
        <v>536</v>
      </c>
      <c r="M2" s="844" t="s">
        <v>537</v>
      </c>
      <c r="N2" s="850" t="s">
        <v>538</v>
      </c>
      <c r="O2" s="853"/>
      <c r="P2" s="854"/>
      <c r="Q2" s="854"/>
      <c r="R2" s="855"/>
    </row>
    <row r="3" spans="1:18" ht="15.75" thickBot="1" x14ac:dyDescent="0.3">
      <c r="A3" s="842"/>
      <c r="B3" s="845"/>
      <c r="C3" s="859" t="s">
        <v>539</v>
      </c>
      <c r="D3" s="860"/>
      <c r="E3" s="861"/>
      <c r="F3" s="862" t="s">
        <v>540</v>
      </c>
      <c r="G3" s="863"/>
      <c r="H3" s="864"/>
      <c r="I3" s="826" t="s">
        <v>675</v>
      </c>
      <c r="J3" s="865" t="s">
        <v>541</v>
      </c>
      <c r="K3" s="516" t="s">
        <v>542</v>
      </c>
      <c r="L3" s="845"/>
      <c r="M3" s="845"/>
      <c r="N3" s="851"/>
      <c r="O3" s="856"/>
      <c r="P3" s="857"/>
      <c r="Q3" s="857"/>
      <c r="R3" s="858"/>
    </row>
    <row r="4" spans="1:18" x14ac:dyDescent="0.25">
      <c r="A4" s="842"/>
      <c r="B4" s="845"/>
      <c r="C4" s="865" t="s">
        <v>395</v>
      </c>
      <c r="D4" s="862" t="s">
        <v>543</v>
      </c>
      <c r="E4" s="864"/>
      <c r="F4" s="868" t="s">
        <v>544</v>
      </c>
      <c r="G4" s="824" t="s">
        <v>545</v>
      </c>
      <c r="H4" s="823" t="s">
        <v>546</v>
      </c>
      <c r="I4" s="827"/>
      <c r="J4" s="866"/>
      <c r="K4" s="826" t="s">
        <v>547</v>
      </c>
      <c r="L4" s="845"/>
      <c r="M4" s="845"/>
      <c r="N4" s="851"/>
      <c r="O4" s="517"/>
      <c r="P4" s="518"/>
      <c r="Q4" s="518"/>
      <c r="R4" s="519"/>
    </row>
    <row r="5" spans="1:18" x14ac:dyDescent="0.25">
      <c r="A5" s="842"/>
      <c r="B5" s="845"/>
      <c r="C5" s="866"/>
      <c r="D5" s="829" t="s">
        <v>548</v>
      </c>
      <c r="E5" s="831" t="s">
        <v>549</v>
      </c>
      <c r="F5" s="868"/>
      <c r="G5" s="824"/>
      <c r="H5" s="824"/>
      <c r="I5" s="827"/>
      <c r="J5" s="866"/>
      <c r="K5" s="827"/>
      <c r="L5" s="845"/>
      <c r="M5" s="845"/>
      <c r="N5" s="851"/>
      <c r="O5" s="520" t="s">
        <v>135</v>
      </c>
      <c r="P5" s="833" t="s">
        <v>550</v>
      </c>
      <c r="Q5" s="834"/>
      <c r="R5" s="835"/>
    </row>
    <row r="6" spans="1:18" ht="15.75" thickBot="1" x14ac:dyDescent="0.3">
      <c r="A6" s="843"/>
      <c r="B6" s="846"/>
      <c r="C6" s="867"/>
      <c r="D6" s="830"/>
      <c r="E6" s="832"/>
      <c r="F6" s="869"/>
      <c r="G6" s="825"/>
      <c r="H6" s="825"/>
      <c r="I6" s="828"/>
      <c r="J6" s="867"/>
      <c r="K6" s="828"/>
      <c r="L6" s="846"/>
      <c r="M6" s="846"/>
      <c r="N6" s="852"/>
      <c r="O6" s="521" t="s">
        <v>551</v>
      </c>
      <c r="P6" s="522" t="s">
        <v>141</v>
      </c>
      <c r="Q6" s="523" t="s">
        <v>142</v>
      </c>
      <c r="R6" s="524" t="s">
        <v>143</v>
      </c>
    </row>
    <row r="7" spans="1:18" x14ac:dyDescent="0.25">
      <c r="A7" s="525" t="s">
        <v>552</v>
      </c>
      <c r="B7" s="526"/>
      <c r="C7" s="527">
        <f>C9+C18+C25+C43</f>
        <v>4930900</v>
      </c>
      <c r="D7" s="527">
        <f>D18+D43</f>
        <v>4600000</v>
      </c>
      <c r="E7" s="527">
        <f>E9+E18+E25+E43</f>
        <v>330900</v>
      </c>
      <c r="F7" s="527">
        <f>F9+F18+F25+F8+F43</f>
        <v>3769000</v>
      </c>
      <c r="G7" s="527">
        <f>G9+G18+G25+G43</f>
        <v>460000</v>
      </c>
      <c r="H7" s="527">
        <f>H9+H18+H43</f>
        <v>280000</v>
      </c>
      <c r="I7" s="527">
        <f>I9+I18+I43</f>
        <v>423100</v>
      </c>
      <c r="J7" s="527">
        <f>J9+J18+J25+J43+J8</f>
        <v>9863000</v>
      </c>
      <c r="K7" s="527">
        <f>K9+K18+K25</f>
        <v>8205000</v>
      </c>
      <c r="L7" s="527">
        <f>L9+L18+L25</f>
        <v>213745</v>
      </c>
      <c r="M7" s="527">
        <f>M9+M18+M25+M43</f>
        <v>100000</v>
      </c>
      <c r="N7" s="528">
        <f>N9+N18+N25+N43+N8</f>
        <v>10176745</v>
      </c>
      <c r="O7" s="605">
        <f>O9+O18+O25+O29+O42+O43+O44</f>
        <v>9622461</v>
      </c>
      <c r="P7" s="529">
        <f>P9+P18+P25+P29+P42+P44</f>
        <v>9600961</v>
      </c>
      <c r="Q7" s="529">
        <f>Q9+Q18+Q25+Q29+Q42</f>
        <v>21500</v>
      </c>
      <c r="R7" s="530"/>
    </row>
    <row r="8" spans="1:18" ht="15.75" thickBot="1" x14ac:dyDescent="0.3">
      <c r="A8" s="531" t="s">
        <v>553</v>
      </c>
      <c r="B8" s="532" t="s">
        <v>554</v>
      </c>
      <c r="C8" s="533"/>
      <c r="D8" s="534"/>
      <c r="E8" s="535"/>
      <c r="F8" s="536">
        <v>4000</v>
      </c>
      <c r="G8" s="537"/>
      <c r="H8" s="537"/>
      <c r="I8" s="537"/>
      <c r="J8" s="538">
        <f>F8</f>
        <v>4000</v>
      </c>
      <c r="K8" s="536"/>
      <c r="L8" s="536"/>
      <c r="M8" s="539"/>
      <c r="N8" s="540">
        <f>J8</f>
        <v>4000</v>
      </c>
      <c r="O8" s="541"/>
      <c r="P8" s="542"/>
      <c r="Q8" s="542"/>
      <c r="R8" s="543"/>
    </row>
    <row r="9" spans="1:18" ht="15.75" thickBot="1" x14ac:dyDescent="0.3">
      <c r="A9" s="544" t="s">
        <v>555</v>
      </c>
      <c r="B9" s="545" t="s">
        <v>556</v>
      </c>
      <c r="C9" s="546">
        <f>C10+C11+C12+C13+C14+C15+C16+C17</f>
        <v>27964</v>
      </c>
      <c r="D9" s="546"/>
      <c r="E9" s="546">
        <f t="shared" ref="E9:Q9" si="0">E10+E11+E12+E13+E14+E15+E16+E17</f>
        <v>27964</v>
      </c>
      <c r="F9" s="546">
        <f>F10+F11+F12+F13+F14+F15+F16+F17</f>
        <v>1722000</v>
      </c>
      <c r="G9" s="546">
        <f t="shared" si="0"/>
        <v>105670</v>
      </c>
      <c r="H9" s="546">
        <f t="shared" si="0"/>
        <v>112950</v>
      </c>
      <c r="I9" s="546">
        <f t="shared" si="0"/>
        <v>62160</v>
      </c>
      <c r="J9" s="546">
        <f>J10+J11+J12+J13+J14+J15+J16+J17</f>
        <v>2030744</v>
      </c>
      <c r="K9" s="546">
        <f t="shared" si="0"/>
        <v>1722000</v>
      </c>
      <c r="L9" s="546"/>
      <c r="M9" s="546">
        <f t="shared" si="0"/>
        <v>61000</v>
      </c>
      <c r="N9" s="547">
        <f t="shared" si="0"/>
        <v>2091744</v>
      </c>
      <c r="O9" s="548">
        <f t="shared" si="0"/>
        <v>1676000</v>
      </c>
      <c r="P9" s="549">
        <f t="shared" si="0"/>
        <v>1660000</v>
      </c>
      <c r="Q9" s="549">
        <f t="shared" si="0"/>
        <v>16000</v>
      </c>
      <c r="R9" s="550"/>
    </row>
    <row r="10" spans="1:18" s="44" customFormat="1" x14ac:dyDescent="0.25">
      <c r="A10" s="551" t="s">
        <v>557</v>
      </c>
      <c r="B10" s="552" t="s">
        <v>558</v>
      </c>
      <c r="C10" s="553">
        <f>E10</f>
        <v>4253</v>
      </c>
      <c r="D10" s="554"/>
      <c r="E10" s="554">
        <v>4253</v>
      </c>
      <c r="F10" s="554">
        <v>187000</v>
      </c>
      <c r="G10" s="554">
        <v>10460</v>
      </c>
      <c r="H10" s="554">
        <v>11600</v>
      </c>
      <c r="I10" s="554">
        <v>9400</v>
      </c>
      <c r="J10" s="554">
        <f>C10+F10+G10+H10+I10</f>
        <v>222713</v>
      </c>
      <c r="K10" s="555">
        <f>F10</f>
        <v>187000</v>
      </c>
      <c r="L10" s="555"/>
      <c r="M10" s="555">
        <v>4000</v>
      </c>
      <c r="N10" s="556">
        <f>J10+M10</f>
        <v>226713</v>
      </c>
      <c r="O10" s="557">
        <f>P10+Q10</f>
        <v>191000</v>
      </c>
      <c r="P10" s="558">
        <f t="shared" ref="P10:P16" si="1">K10</f>
        <v>187000</v>
      </c>
      <c r="Q10" s="558">
        <f t="shared" ref="Q10:Q17" si="2">M10</f>
        <v>4000</v>
      </c>
      <c r="R10" s="559"/>
    </row>
    <row r="11" spans="1:18" s="44" customFormat="1" x14ac:dyDescent="0.25">
      <c r="A11" s="560" t="s">
        <v>559</v>
      </c>
      <c r="B11" s="561" t="s">
        <v>560</v>
      </c>
      <c r="C11" s="561">
        <f t="shared" ref="C11:C17" si="3">E11</f>
        <v>5095</v>
      </c>
      <c r="D11" s="562"/>
      <c r="E11" s="562">
        <v>5095</v>
      </c>
      <c r="F11" s="562">
        <v>265000</v>
      </c>
      <c r="G11" s="562">
        <v>15560</v>
      </c>
      <c r="H11" s="562">
        <v>24350</v>
      </c>
      <c r="I11" s="554">
        <v>11650</v>
      </c>
      <c r="J11" s="554">
        <f t="shared" ref="J11:J17" si="4">C11+F11+G11+H11+I11</f>
        <v>321655</v>
      </c>
      <c r="K11" s="562">
        <f t="shared" ref="K11:K17" si="5">F11</f>
        <v>265000</v>
      </c>
      <c r="L11" s="562"/>
      <c r="M11" s="562">
        <v>45000</v>
      </c>
      <c r="N11" s="556">
        <f t="shared" ref="N11:N17" si="6">J11+M11</f>
        <v>366655</v>
      </c>
      <c r="O11" s="563">
        <f t="shared" ref="O11:O17" si="7">P11+Q11</f>
        <v>265000</v>
      </c>
      <c r="P11" s="564">
        <f t="shared" si="1"/>
        <v>265000</v>
      </c>
      <c r="Q11" s="564"/>
      <c r="R11" s="565"/>
    </row>
    <row r="12" spans="1:18" s="44" customFormat="1" x14ac:dyDescent="0.25">
      <c r="A12" s="560" t="s">
        <v>561</v>
      </c>
      <c r="B12" s="561" t="s">
        <v>562</v>
      </c>
      <c r="C12" s="561">
        <f t="shared" si="3"/>
        <v>7286</v>
      </c>
      <c r="D12" s="562"/>
      <c r="E12" s="562">
        <v>7286</v>
      </c>
      <c r="F12" s="562">
        <v>456000</v>
      </c>
      <c r="G12" s="562">
        <v>33100</v>
      </c>
      <c r="H12" s="562">
        <v>27950</v>
      </c>
      <c r="I12" s="554">
        <v>16050</v>
      </c>
      <c r="J12" s="554">
        <f t="shared" si="4"/>
        <v>540386</v>
      </c>
      <c r="K12" s="562">
        <f t="shared" si="5"/>
        <v>456000</v>
      </c>
      <c r="L12" s="562"/>
      <c r="M12" s="562">
        <v>4000</v>
      </c>
      <c r="N12" s="556">
        <f t="shared" si="6"/>
        <v>544386</v>
      </c>
      <c r="O12" s="563">
        <f t="shared" si="7"/>
        <v>460000</v>
      </c>
      <c r="P12" s="564">
        <f t="shared" si="1"/>
        <v>456000</v>
      </c>
      <c r="Q12" s="564">
        <f t="shared" si="2"/>
        <v>4000</v>
      </c>
      <c r="R12" s="565"/>
    </row>
    <row r="13" spans="1:18" s="44" customFormat="1" x14ac:dyDescent="0.25">
      <c r="A13" s="560" t="s">
        <v>563</v>
      </c>
      <c r="B13" s="561" t="s">
        <v>564</v>
      </c>
      <c r="C13" s="561">
        <v>0</v>
      </c>
      <c r="D13" s="562"/>
      <c r="E13" s="562">
        <v>0</v>
      </c>
      <c r="F13" s="562">
        <v>0</v>
      </c>
      <c r="G13" s="562">
        <v>0</v>
      </c>
      <c r="H13" s="566"/>
      <c r="I13" s="581"/>
      <c r="J13" s="554">
        <f t="shared" si="4"/>
        <v>0</v>
      </c>
      <c r="K13" s="562">
        <f t="shared" si="5"/>
        <v>0</v>
      </c>
      <c r="L13" s="562"/>
      <c r="M13" s="562">
        <v>0</v>
      </c>
      <c r="N13" s="556">
        <f t="shared" si="6"/>
        <v>0</v>
      </c>
      <c r="O13" s="567">
        <f t="shared" si="7"/>
        <v>0</v>
      </c>
      <c r="P13" s="568">
        <f t="shared" si="1"/>
        <v>0</v>
      </c>
      <c r="Q13" s="564">
        <f t="shared" si="2"/>
        <v>0</v>
      </c>
      <c r="R13" s="565"/>
    </row>
    <row r="14" spans="1:18" s="44" customFormat="1" x14ac:dyDescent="0.25">
      <c r="A14" s="560" t="s">
        <v>565</v>
      </c>
      <c r="B14" s="561" t="s">
        <v>566</v>
      </c>
      <c r="C14" s="561">
        <f t="shared" si="3"/>
        <v>3876</v>
      </c>
      <c r="D14" s="562"/>
      <c r="E14" s="562">
        <v>3876</v>
      </c>
      <c r="F14" s="562">
        <v>256000</v>
      </c>
      <c r="G14" s="562">
        <v>16560</v>
      </c>
      <c r="H14" s="562">
        <v>18650</v>
      </c>
      <c r="I14" s="554">
        <v>9400</v>
      </c>
      <c r="J14" s="554">
        <f t="shared" si="4"/>
        <v>304486</v>
      </c>
      <c r="K14" s="562">
        <f t="shared" si="5"/>
        <v>256000</v>
      </c>
      <c r="L14" s="562"/>
      <c r="M14" s="562"/>
      <c r="N14" s="556">
        <f t="shared" si="6"/>
        <v>304486</v>
      </c>
      <c r="O14" s="563">
        <f t="shared" si="7"/>
        <v>256000</v>
      </c>
      <c r="P14" s="564">
        <f t="shared" si="1"/>
        <v>256000</v>
      </c>
      <c r="Q14" s="564">
        <f t="shared" si="2"/>
        <v>0</v>
      </c>
      <c r="R14" s="565"/>
    </row>
    <row r="15" spans="1:18" s="44" customFormat="1" x14ac:dyDescent="0.25">
      <c r="A15" s="560" t="s">
        <v>567</v>
      </c>
      <c r="B15" s="561" t="s">
        <v>568</v>
      </c>
      <c r="C15" s="561">
        <f t="shared" si="3"/>
        <v>4381</v>
      </c>
      <c r="D15" s="562"/>
      <c r="E15" s="562">
        <v>4381</v>
      </c>
      <c r="F15" s="562">
        <v>260000</v>
      </c>
      <c r="G15" s="562">
        <v>14670</v>
      </c>
      <c r="H15" s="562">
        <v>16600</v>
      </c>
      <c r="I15" s="554">
        <v>8460</v>
      </c>
      <c r="J15" s="554">
        <f t="shared" si="4"/>
        <v>304111</v>
      </c>
      <c r="K15" s="562">
        <f t="shared" si="5"/>
        <v>260000</v>
      </c>
      <c r="L15" s="562"/>
      <c r="M15" s="562">
        <v>8000</v>
      </c>
      <c r="N15" s="556">
        <f t="shared" si="6"/>
        <v>312111</v>
      </c>
      <c r="O15" s="563">
        <f t="shared" si="7"/>
        <v>268000</v>
      </c>
      <c r="P15" s="564">
        <f t="shared" si="1"/>
        <v>260000</v>
      </c>
      <c r="Q15" s="564">
        <f t="shared" si="2"/>
        <v>8000</v>
      </c>
      <c r="R15" s="565"/>
    </row>
    <row r="16" spans="1:18" s="44" customFormat="1" x14ac:dyDescent="0.25">
      <c r="A16" s="569" t="s">
        <v>569</v>
      </c>
      <c r="B16" s="570" t="s">
        <v>570</v>
      </c>
      <c r="C16" s="570">
        <f t="shared" si="3"/>
        <v>3073</v>
      </c>
      <c r="D16" s="571"/>
      <c r="E16" s="571">
        <v>3073</v>
      </c>
      <c r="F16" s="571">
        <v>236000</v>
      </c>
      <c r="G16" s="571">
        <v>15320</v>
      </c>
      <c r="H16" s="571">
        <v>13800</v>
      </c>
      <c r="I16" s="562">
        <v>7200</v>
      </c>
      <c r="J16" s="554">
        <f t="shared" si="4"/>
        <v>275393</v>
      </c>
      <c r="K16" s="571">
        <f>F16</f>
        <v>236000</v>
      </c>
      <c r="L16" s="571"/>
      <c r="M16" s="562"/>
      <c r="N16" s="556">
        <f t="shared" si="6"/>
        <v>275393</v>
      </c>
      <c r="O16" s="563">
        <f t="shared" si="7"/>
        <v>236000</v>
      </c>
      <c r="P16" s="564">
        <f t="shared" si="1"/>
        <v>236000</v>
      </c>
      <c r="Q16" s="564">
        <f t="shared" si="2"/>
        <v>0</v>
      </c>
      <c r="R16" s="565"/>
    </row>
    <row r="17" spans="1:18" ht="15.75" thickBot="1" x14ac:dyDescent="0.3">
      <c r="A17" s="569" t="s">
        <v>571</v>
      </c>
      <c r="B17" s="570" t="s">
        <v>572</v>
      </c>
      <c r="C17" s="570">
        <f t="shared" si="3"/>
        <v>0</v>
      </c>
      <c r="D17" s="571"/>
      <c r="E17" s="571">
        <v>0</v>
      </c>
      <c r="F17" s="571">
        <v>62000</v>
      </c>
      <c r="G17" s="571">
        <v>0</v>
      </c>
      <c r="H17" s="571"/>
      <c r="I17" s="708"/>
      <c r="J17" s="554">
        <f t="shared" si="4"/>
        <v>62000</v>
      </c>
      <c r="K17" s="572">
        <f t="shared" si="5"/>
        <v>62000</v>
      </c>
      <c r="L17" s="572"/>
      <c r="M17" s="572">
        <v>0</v>
      </c>
      <c r="N17" s="556">
        <f t="shared" si="6"/>
        <v>62000</v>
      </c>
      <c r="O17" s="541">
        <f t="shared" si="7"/>
        <v>0</v>
      </c>
      <c r="P17" s="542"/>
      <c r="Q17" s="542">
        <f t="shared" si="2"/>
        <v>0</v>
      </c>
      <c r="R17" s="543"/>
    </row>
    <row r="18" spans="1:18" ht="15.75" thickBot="1" x14ac:dyDescent="0.3">
      <c r="A18" s="573" t="s">
        <v>573</v>
      </c>
      <c r="B18" s="574" t="s">
        <v>574</v>
      </c>
      <c r="C18" s="549">
        <f t="shared" ref="C18:K18" si="8">C19+C20+C21+C22+C23+C24</f>
        <v>4734251</v>
      </c>
      <c r="D18" s="549">
        <f t="shared" si="8"/>
        <v>4450000</v>
      </c>
      <c r="E18" s="549">
        <f t="shared" si="8"/>
        <v>284251</v>
      </c>
      <c r="F18" s="549">
        <f t="shared" si="8"/>
        <v>1216000</v>
      </c>
      <c r="G18" s="549">
        <f t="shared" si="8"/>
        <v>248380</v>
      </c>
      <c r="H18" s="549">
        <f t="shared" si="8"/>
        <v>158750</v>
      </c>
      <c r="I18" s="549">
        <f t="shared" si="8"/>
        <v>360940</v>
      </c>
      <c r="J18" s="549">
        <f>J19+J20+J21+J22+J23+J24</f>
        <v>6718321</v>
      </c>
      <c r="K18" s="549">
        <f t="shared" si="8"/>
        <v>5666000</v>
      </c>
      <c r="L18" s="549">
        <f>SUM(L19:L24)</f>
        <v>213745</v>
      </c>
      <c r="M18" s="549">
        <f>M19+M20+M21+M22+M23+M24</f>
        <v>25500</v>
      </c>
      <c r="N18" s="575">
        <f>N19+N20+N21+N22+N23+N24</f>
        <v>6957566</v>
      </c>
      <c r="O18" s="548">
        <f>O19+O20+O21+O22+O23+O24</f>
        <v>5671500</v>
      </c>
      <c r="P18" s="549">
        <f>P19+P20+P21+P22+P23+P24</f>
        <v>5666000</v>
      </c>
      <c r="Q18" s="549">
        <f>Q19+Q20+Q21+Q22+Q23+Q24</f>
        <v>5500</v>
      </c>
      <c r="R18" s="550"/>
    </row>
    <row r="19" spans="1:18" s="44" customFormat="1" x14ac:dyDescent="0.25">
      <c r="A19" s="551" t="s">
        <v>575</v>
      </c>
      <c r="B19" s="552" t="s">
        <v>576</v>
      </c>
      <c r="C19" s="554">
        <f t="shared" ref="C19:C24" si="9">D19+E19</f>
        <v>353572</v>
      </c>
      <c r="D19" s="554">
        <v>330000</v>
      </c>
      <c r="E19" s="554">
        <v>23572</v>
      </c>
      <c r="F19" s="554">
        <v>230000</v>
      </c>
      <c r="G19" s="554">
        <v>27500</v>
      </c>
      <c r="H19" s="554">
        <v>13450</v>
      </c>
      <c r="I19" s="554">
        <v>22800</v>
      </c>
      <c r="J19" s="554">
        <f>C19+F19+G19+H19+I19</f>
        <v>647322</v>
      </c>
      <c r="K19" s="554">
        <f t="shared" ref="K19:K24" si="10">D19+F19</f>
        <v>560000</v>
      </c>
      <c r="L19" s="554"/>
      <c r="M19" s="554">
        <v>20000</v>
      </c>
      <c r="N19" s="576">
        <f t="shared" ref="N19:N24" si="11">J19+M19+L19</f>
        <v>667322</v>
      </c>
      <c r="O19" s="557">
        <f t="shared" ref="O19:O24" si="12">P19+Q19</f>
        <v>560000</v>
      </c>
      <c r="P19" s="558">
        <f t="shared" ref="P19:P24" si="13">K19</f>
        <v>560000</v>
      </c>
      <c r="Q19" s="558"/>
      <c r="R19" s="559"/>
    </row>
    <row r="20" spans="1:18" s="44" customFormat="1" x14ac:dyDescent="0.25">
      <c r="A20" s="560" t="s">
        <v>577</v>
      </c>
      <c r="B20" s="561" t="s">
        <v>578</v>
      </c>
      <c r="C20" s="562">
        <f t="shared" si="9"/>
        <v>752681</v>
      </c>
      <c r="D20" s="562">
        <v>730000</v>
      </c>
      <c r="E20" s="562">
        <v>22681</v>
      </c>
      <c r="F20" s="562">
        <v>147000</v>
      </c>
      <c r="G20" s="562">
        <v>31300</v>
      </c>
      <c r="H20" s="562">
        <v>17040</v>
      </c>
      <c r="I20" s="554">
        <v>73710</v>
      </c>
      <c r="J20" s="554">
        <f t="shared" ref="J20:J24" si="14">C20+F20+G20+H20+I20</f>
        <v>1021731</v>
      </c>
      <c r="K20" s="562">
        <f t="shared" si="10"/>
        <v>877000</v>
      </c>
      <c r="L20" s="562"/>
      <c r="M20" s="562"/>
      <c r="N20" s="576">
        <f t="shared" si="11"/>
        <v>1021731</v>
      </c>
      <c r="O20" s="563">
        <f t="shared" si="12"/>
        <v>877000</v>
      </c>
      <c r="P20" s="564">
        <f t="shared" si="13"/>
        <v>877000</v>
      </c>
      <c r="Q20" s="558">
        <f>M20</f>
        <v>0</v>
      </c>
      <c r="R20" s="565"/>
    </row>
    <row r="21" spans="1:18" s="44" customFormat="1" x14ac:dyDescent="0.25">
      <c r="A21" s="560" t="s">
        <v>579</v>
      </c>
      <c r="B21" s="561" t="s">
        <v>580</v>
      </c>
      <c r="C21" s="562">
        <f t="shared" si="9"/>
        <v>1245051</v>
      </c>
      <c r="D21" s="562">
        <v>1160000</v>
      </c>
      <c r="E21" s="562">
        <v>85051</v>
      </c>
      <c r="F21" s="562">
        <v>343000</v>
      </c>
      <c r="G21" s="562">
        <v>55650</v>
      </c>
      <c r="H21" s="562">
        <v>48660</v>
      </c>
      <c r="I21" s="554">
        <v>98950</v>
      </c>
      <c r="J21" s="554">
        <f t="shared" si="14"/>
        <v>1791311</v>
      </c>
      <c r="K21" s="562">
        <f t="shared" si="10"/>
        <v>1503000</v>
      </c>
      <c r="L21" s="562">
        <v>53900</v>
      </c>
      <c r="M21" s="562"/>
      <c r="N21" s="576">
        <f t="shared" si="11"/>
        <v>1845211</v>
      </c>
      <c r="O21" s="563">
        <f t="shared" si="12"/>
        <v>1503000</v>
      </c>
      <c r="P21" s="564">
        <f t="shared" si="13"/>
        <v>1503000</v>
      </c>
      <c r="Q21" s="558"/>
      <c r="R21" s="565"/>
    </row>
    <row r="22" spans="1:18" s="44" customFormat="1" x14ac:dyDescent="0.25">
      <c r="A22" s="560" t="s">
        <v>581</v>
      </c>
      <c r="B22" s="561" t="s">
        <v>582</v>
      </c>
      <c r="C22" s="562">
        <f t="shared" si="9"/>
        <v>1012058</v>
      </c>
      <c r="D22" s="562">
        <v>930000</v>
      </c>
      <c r="E22" s="562">
        <v>82058</v>
      </c>
      <c r="F22" s="562">
        <v>186000</v>
      </c>
      <c r="G22" s="562">
        <v>58600</v>
      </c>
      <c r="H22" s="562">
        <v>37100</v>
      </c>
      <c r="I22" s="554">
        <v>64200</v>
      </c>
      <c r="J22" s="554">
        <f t="shared" si="14"/>
        <v>1357958</v>
      </c>
      <c r="K22" s="562">
        <f t="shared" si="10"/>
        <v>1116000</v>
      </c>
      <c r="L22" s="562"/>
      <c r="M22" s="562">
        <v>5500</v>
      </c>
      <c r="N22" s="576">
        <f t="shared" si="11"/>
        <v>1363458</v>
      </c>
      <c r="O22" s="563">
        <f t="shared" si="12"/>
        <v>1121500</v>
      </c>
      <c r="P22" s="564">
        <f t="shared" si="13"/>
        <v>1116000</v>
      </c>
      <c r="Q22" s="558">
        <v>5500</v>
      </c>
      <c r="R22" s="565"/>
    </row>
    <row r="23" spans="1:18" s="44" customFormat="1" x14ac:dyDescent="0.25">
      <c r="A23" s="560" t="s">
        <v>583</v>
      </c>
      <c r="B23" s="561" t="s">
        <v>584</v>
      </c>
      <c r="C23" s="562">
        <f t="shared" si="9"/>
        <v>830895</v>
      </c>
      <c r="D23" s="562">
        <v>790000</v>
      </c>
      <c r="E23" s="562">
        <v>40895</v>
      </c>
      <c r="F23" s="562">
        <v>205000</v>
      </c>
      <c r="G23" s="562">
        <v>59650</v>
      </c>
      <c r="H23" s="562">
        <v>42500</v>
      </c>
      <c r="I23" s="554">
        <v>59520</v>
      </c>
      <c r="J23" s="554">
        <f t="shared" si="14"/>
        <v>1197565</v>
      </c>
      <c r="K23" s="562">
        <f t="shared" si="10"/>
        <v>995000</v>
      </c>
      <c r="L23" s="562">
        <v>108110</v>
      </c>
      <c r="M23" s="562"/>
      <c r="N23" s="576">
        <f t="shared" si="11"/>
        <v>1305675</v>
      </c>
      <c r="O23" s="563">
        <f t="shared" si="12"/>
        <v>995000</v>
      </c>
      <c r="P23" s="564">
        <f t="shared" si="13"/>
        <v>995000</v>
      </c>
      <c r="Q23" s="564"/>
      <c r="R23" s="565"/>
    </row>
    <row r="24" spans="1:18" s="44" customFormat="1" ht="15.75" thickBot="1" x14ac:dyDescent="0.3">
      <c r="A24" s="569" t="s">
        <v>585</v>
      </c>
      <c r="B24" s="570" t="s">
        <v>586</v>
      </c>
      <c r="C24" s="571">
        <f t="shared" si="9"/>
        <v>539994</v>
      </c>
      <c r="D24" s="571">
        <v>510000</v>
      </c>
      <c r="E24" s="571">
        <v>29994</v>
      </c>
      <c r="F24" s="571">
        <v>105000</v>
      </c>
      <c r="G24" s="571">
        <v>15680</v>
      </c>
      <c r="H24" s="571"/>
      <c r="I24" s="708">
        <v>41760</v>
      </c>
      <c r="J24" s="554">
        <f t="shared" si="14"/>
        <v>702434</v>
      </c>
      <c r="K24" s="571">
        <f t="shared" si="10"/>
        <v>615000</v>
      </c>
      <c r="L24" s="571">
        <v>51735</v>
      </c>
      <c r="M24" s="571"/>
      <c r="N24" s="576">
        <f t="shared" si="11"/>
        <v>754169</v>
      </c>
      <c r="O24" s="541">
        <f t="shared" si="12"/>
        <v>615000</v>
      </c>
      <c r="P24" s="542">
        <f t="shared" si="13"/>
        <v>615000</v>
      </c>
      <c r="Q24" s="542"/>
      <c r="R24" s="543"/>
    </row>
    <row r="25" spans="1:18" ht="15.75" thickBot="1" x14ac:dyDescent="0.3">
      <c r="A25" s="577" t="s">
        <v>587</v>
      </c>
      <c r="B25" s="578" t="s">
        <v>588</v>
      </c>
      <c r="C25" s="549">
        <f>C27+C28</f>
        <v>966</v>
      </c>
      <c r="D25" s="549"/>
      <c r="E25" s="549">
        <f>E26+E27+E28</f>
        <v>966</v>
      </c>
      <c r="F25" s="549">
        <f>F26+F27</f>
        <v>817000</v>
      </c>
      <c r="G25" s="549">
        <f>G26+G27</f>
        <v>96000</v>
      </c>
      <c r="H25" s="549"/>
      <c r="I25" s="549"/>
      <c r="J25" s="549">
        <f>J26+J27+J28</f>
        <v>913966</v>
      </c>
      <c r="K25" s="549">
        <f>K26+K27</f>
        <v>817000</v>
      </c>
      <c r="L25" s="549"/>
      <c r="M25" s="549">
        <f>M26+M27</f>
        <v>0</v>
      </c>
      <c r="N25" s="575">
        <f>N26+N27+N28</f>
        <v>913966</v>
      </c>
      <c r="O25" s="548">
        <f>O26+O27</f>
        <v>817000</v>
      </c>
      <c r="P25" s="549">
        <f>P26+P27</f>
        <v>817000</v>
      </c>
      <c r="Q25" s="549">
        <f>Q26+Q27</f>
        <v>0</v>
      </c>
      <c r="R25" s="550"/>
    </row>
    <row r="26" spans="1:18" s="44" customFormat="1" x14ac:dyDescent="0.25">
      <c r="A26" s="551" t="s">
        <v>589</v>
      </c>
      <c r="B26" s="552" t="s">
        <v>590</v>
      </c>
      <c r="C26" s="554"/>
      <c r="D26" s="554"/>
      <c r="E26" s="554">
        <v>0</v>
      </c>
      <c r="F26" s="554">
        <v>587000</v>
      </c>
      <c r="G26" s="554">
        <v>45500</v>
      </c>
      <c r="H26" s="554"/>
      <c r="I26" s="554"/>
      <c r="J26" s="554">
        <f>F26+G26</f>
        <v>632500</v>
      </c>
      <c r="K26" s="554">
        <f>F26</f>
        <v>587000</v>
      </c>
      <c r="L26" s="554"/>
      <c r="M26" s="554">
        <v>0</v>
      </c>
      <c r="N26" s="576">
        <f>J26+M26</f>
        <v>632500</v>
      </c>
      <c r="O26" s="557">
        <f>P26+Q26</f>
        <v>587000</v>
      </c>
      <c r="P26" s="558">
        <f>K26</f>
        <v>587000</v>
      </c>
      <c r="Q26" s="558">
        <f>M26</f>
        <v>0</v>
      </c>
      <c r="R26" s="559"/>
    </row>
    <row r="27" spans="1:18" s="44" customFormat="1" x14ac:dyDescent="0.25">
      <c r="A27" s="560" t="s">
        <v>591</v>
      </c>
      <c r="B27" s="561" t="s">
        <v>592</v>
      </c>
      <c r="C27" s="562">
        <f>E27</f>
        <v>896</v>
      </c>
      <c r="D27" s="562"/>
      <c r="E27" s="562">
        <v>896</v>
      </c>
      <c r="F27" s="562">
        <v>230000</v>
      </c>
      <c r="G27" s="562">
        <v>50500</v>
      </c>
      <c r="H27" s="562"/>
      <c r="I27" s="562"/>
      <c r="J27" s="562">
        <f>C27+F27+G27</f>
        <v>281396</v>
      </c>
      <c r="K27" s="562">
        <f>F27</f>
        <v>230000</v>
      </c>
      <c r="L27" s="562"/>
      <c r="M27" s="562"/>
      <c r="N27" s="579">
        <f>J27+M27</f>
        <v>281396</v>
      </c>
      <c r="O27" s="563">
        <f>P27+Q27</f>
        <v>230000</v>
      </c>
      <c r="P27" s="564">
        <f>K27</f>
        <v>230000</v>
      </c>
      <c r="Q27" s="564"/>
      <c r="R27" s="580"/>
    </row>
    <row r="28" spans="1:18" s="44" customFormat="1" ht="15.75" thickBot="1" x14ac:dyDescent="0.3">
      <c r="A28" s="551"/>
      <c r="B28" s="552" t="s">
        <v>593</v>
      </c>
      <c r="C28" s="554">
        <f>E28</f>
        <v>70</v>
      </c>
      <c r="D28" s="554"/>
      <c r="E28" s="554">
        <v>70</v>
      </c>
      <c r="F28" s="581"/>
      <c r="G28" s="554"/>
      <c r="H28" s="554"/>
      <c r="I28" s="554"/>
      <c r="J28" s="554">
        <f>C28+F28+G28</f>
        <v>70</v>
      </c>
      <c r="K28" s="554"/>
      <c r="L28" s="554"/>
      <c r="M28" s="554"/>
      <c r="N28" s="576">
        <f>J28+M28</f>
        <v>70</v>
      </c>
      <c r="O28" s="557"/>
      <c r="P28" s="558"/>
      <c r="Q28" s="558"/>
      <c r="R28" s="559"/>
    </row>
    <row r="29" spans="1:18" ht="15.75" thickBot="1" x14ac:dyDescent="0.3">
      <c r="A29" s="582" t="s">
        <v>594</v>
      </c>
      <c r="B29" s="583" t="s">
        <v>595</v>
      </c>
      <c r="C29" s="584"/>
      <c r="D29" s="584"/>
      <c r="E29" s="584">
        <f>E30+E31+E32+E33+E34+E35+E36+E37+E38+E39+E40+E41</f>
        <v>313181</v>
      </c>
      <c r="F29" s="584"/>
      <c r="G29" s="584"/>
      <c r="H29" s="584"/>
      <c r="I29" s="584"/>
      <c r="J29" s="584"/>
      <c r="K29" s="584"/>
      <c r="L29" s="584"/>
      <c r="M29" s="584"/>
      <c r="N29" s="585"/>
      <c r="O29" s="548">
        <f>O30+O31+O32+O33+O34+O35+O36+O37+O38+O39+O40+O41</f>
        <v>313111</v>
      </c>
      <c r="P29" s="586">
        <f>P30+P31+P32+P33+P34+P35+P36+P37+P38+P39+P40+P41</f>
        <v>313111</v>
      </c>
      <c r="Q29" s="587"/>
      <c r="R29" s="588"/>
    </row>
    <row r="30" spans="1:18" x14ac:dyDescent="0.25">
      <c r="A30" s="589"/>
      <c r="B30" s="590" t="s">
        <v>596</v>
      </c>
      <c r="C30" s="554"/>
      <c r="D30" s="554"/>
      <c r="E30" s="591">
        <v>27892</v>
      </c>
      <c r="F30" s="554"/>
      <c r="G30" s="554"/>
      <c r="H30" s="554"/>
      <c r="I30" s="554"/>
      <c r="J30" s="554"/>
      <c r="K30" s="554"/>
      <c r="L30" s="554"/>
      <c r="M30" s="554"/>
      <c r="N30" s="576"/>
      <c r="O30" s="592">
        <f>SUM(P30:R30)</f>
        <v>27892</v>
      </c>
      <c r="P30" s="593">
        <f>E30</f>
        <v>27892</v>
      </c>
      <c r="Q30" s="558"/>
      <c r="R30" s="594"/>
    </row>
    <row r="31" spans="1:18" x14ac:dyDescent="0.25">
      <c r="A31" s="595"/>
      <c r="B31" s="596" t="s">
        <v>597</v>
      </c>
      <c r="C31" s="562"/>
      <c r="D31" s="562"/>
      <c r="E31" s="597">
        <v>33029</v>
      </c>
      <c r="F31" s="562"/>
      <c r="G31" s="562"/>
      <c r="H31" s="562"/>
      <c r="I31" s="562"/>
      <c r="J31" s="562"/>
      <c r="K31" s="562"/>
      <c r="L31" s="562"/>
      <c r="M31" s="562"/>
      <c r="N31" s="579"/>
      <c r="O31" s="592">
        <f t="shared" ref="O31:O41" si="15">SUM(P31:R31)</f>
        <v>33029</v>
      </c>
      <c r="P31" s="598">
        <f t="shared" ref="P31:P41" si="16">E31</f>
        <v>33029</v>
      </c>
      <c r="Q31" s="564"/>
      <c r="R31" s="580"/>
    </row>
    <row r="32" spans="1:18" x14ac:dyDescent="0.25">
      <c r="A32" s="595"/>
      <c r="B32" s="596" t="s">
        <v>598</v>
      </c>
      <c r="C32" s="562"/>
      <c r="D32" s="562"/>
      <c r="E32" s="597">
        <v>48736</v>
      </c>
      <c r="F32" s="562"/>
      <c r="G32" s="562"/>
      <c r="H32" s="562"/>
      <c r="I32" s="562"/>
      <c r="J32" s="562"/>
      <c r="K32" s="562"/>
      <c r="L32" s="562"/>
      <c r="M32" s="562"/>
      <c r="N32" s="579"/>
      <c r="O32" s="592">
        <f t="shared" si="15"/>
        <v>48736</v>
      </c>
      <c r="P32" s="598">
        <f t="shared" si="16"/>
        <v>48736</v>
      </c>
      <c r="Q32" s="564"/>
      <c r="R32" s="580"/>
    </row>
    <row r="33" spans="1:18" x14ac:dyDescent="0.25">
      <c r="A33" s="595"/>
      <c r="B33" s="596" t="s">
        <v>599</v>
      </c>
      <c r="C33" s="562"/>
      <c r="D33" s="562"/>
      <c r="E33" s="597">
        <v>0</v>
      </c>
      <c r="F33" s="562"/>
      <c r="G33" s="562"/>
      <c r="H33" s="562"/>
      <c r="I33" s="562"/>
      <c r="J33" s="562"/>
      <c r="K33" s="562"/>
      <c r="L33" s="562"/>
      <c r="M33" s="562"/>
      <c r="N33" s="579"/>
      <c r="O33" s="592">
        <f t="shared" si="15"/>
        <v>0</v>
      </c>
      <c r="P33" s="598">
        <f t="shared" si="16"/>
        <v>0</v>
      </c>
      <c r="Q33" s="564"/>
      <c r="R33" s="580"/>
    </row>
    <row r="34" spans="1:18" x14ac:dyDescent="0.25">
      <c r="A34" s="595"/>
      <c r="B34" s="596" t="s">
        <v>600</v>
      </c>
      <c r="C34" s="562"/>
      <c r="D34" s="562"/>
      <c r="E34" s="597">
        <v>0</v>
      </c>
      <c r="F34" s="562"/>
      <c r="G34" s="562"/>
      <c r="H34" s="562"/>
      <c r="I34" s="562"/>
      <c r="J34" s="562"/>
      <c r="K34" s="562"/>
      <c r="L34" s="562"/>
      <c r="M34" s="562"/>
      <c r="N34" s="579"/>
      <c r="O34" s="592">
        <f t="shared" si="15"/>
        <v>0</v>
      </c>
      <c r="P34" s="598">
        <f t="shared" si="16"/>
        <v>0</v>
      </c>
      <c r="Q34" s="564"/>
      <c r="R34" s="580"/>
    </row>
    <row r="35" spans="1:18" x14ac:dyDescent="0.25">
      <c r="A35" s="595"/>
      <c r="B35" s="596" t="s">
        <v>601</v>
      </c>
      <c r="C35" s="562"/>
      <c r="D35" s="562"/>
      <c r="E35" s="597">
        <v>1260</v>
      </c>
      <c r="F35" s="562"/>
      <c r="G35" s="562"/>
      <c r="H35" s="562"/>
      <c r="I35" s="562"/>
      <c r="J35" s="562"/>
      <c r="K35" s="562"/>
      <c r="L35" s="562"/>
      <c r="M35" s="562"/>
      <c r="N35" s="579"/>
      <c r="O35" s="592">
        <f t="shared" si="15"/>
        <v>1190</v>
      </c>
      <c r="P35" s="598">
        <f>E35-E28</f>
        <v>1190</v>
      </c>
      <c r="Q35" s="564"/>
      <c r="R35" s="580"/>
    </row>
    <row r="36" spans="1:18" x14ac:dyDescent="0.25">
      <c r="A36" s="595"/>
      <c r="B36" s="596" t="s">
        <v>602</v>
      </c>
      <c r="C36" s="562"/>
      <c r="D36" s="562"/>
      <c r="E36" s="597">
        <v>133056</v>
      </c>
      <c r="F36" s="562"/>
      <c r="G36" s="562"/>
      <c r="H36" s="562"/>
      <c r="I36" s="562"/>
      <c r="J36" s="562"/>
      <c r="K36" s="562"/>
      <c r="L36" s="562"/>
      <c r="M36" s="562"/>
      <c r="N36" s="579"/>
      <c r="O36" s="592">
        <f t="shared" si="15"/>
        <v>133056</v>
      </c>
      <c r="P36" s="598">
        <f t="shared" si="16"/>
        <v>133056</v>
      </c>
      <c r="Q36" s="564"/>
      <c r="R36" s="580"/>
    </row>
    <row r="37" spans="1:18" x14ac:dyDescent="0.25">
      <c r="A37" s="595"/>
      <c r="B37" s="596" t="s">
        <v>603</v>
      </c>
      <c r="C37" s="562"/>
      <c r="D37" s="562"/>
      <c r="E37" s="597">
        <v>23300</v>
      </c>
      <c r="F37" s="562"/>
      <c r="G37" s="562"/>
      <c r="H37" s="562"/>
      <c r="I37" s="562"/>
      <c r="J37" s="562"/>
      <c r="K37" s="562"/>
      <c r="L37" s="562"/>
      <c r="M37" s="562"/>
      <c r="N37" s="579"/>
      <c r="O37" s="592">
        <f t="shared" si="15"/>
        <v>23300</v>
      </c>
      <c r="P37" s="598">
        <f t="shared" si="16"/>
        <v>23300</v>
      </c>
      <c r="Q37" s="564"/>
      <c r="R37" s="580"/>
    </row>
    <row r="38" spans="1:18" x14ac:dyDescent="0.25">
      <c r="A38" s="595"/>
      <c r="B38" s="596" t="s">
        <v>604</v>
      </c>
      <c r="C38" s="562"/>
      <c r="D38" s="562"/>
      <c r="E38" s="597">
        <v>32850</v>
      </c>
      <c r="F38" s="562"/>
      <c r="G38" s="562"/>
      <c r="H38" s="562"/>
      <c r="I38" s="562"/>
      <c r="J38" s="562"/>
      <c r="K38" s="562"/>
      <c r="L38" s="562"/>
      <c r="M38" s="562"/>
      <c r="N38" s="579"/>
      <c r="O38" s="592">
        <f t="shared" si="15"/>
        <v>32850</v>
      </c>
      <c r="P38" s="598">
        <f t="shared" si="16"/>
        <v>32850</v>
      </c>
      <c r="Q38" s="564"/>
      <c r="R38" s="580"/>
    </row>
    <row r="39" spans="1:18" x14ac:dyDescent="0.25">
      <c r="A39" s="599"/>
      <c r="B39" s="596" t="s">
        <v>605</v>
      </c>
      <c r="C39" s="571"/>
      <c r="D39" s="571"/>
      <c r="E39" s="600">
        <v>8448</v>
      </c>
      <c r="F39" s="571"/>
      <c r="G39" s="571"/>
      <c r="H39" s="571"/>
      <c r="I39" s="571"/>
      <c r="J39" s="571"/>
      <c r="K39" s="571"/>
      <c r="L39" s="571"/>
      <c r="M39" s="571"/>
      <c r="N39" s="601"/>
      <c r="O39" s="592">
        <f t="shared" si="15"/>
        <v>8448</v>
      </c>
      <c r="P39" s="598">
        <f t="shared" si="16"/>
        <v>8448</v>
      </c>
      <c r="Q39" s="564"/>
      <c r="R39" s="580"/>
    </row>
    <row r="40" spans="1:18" x14ac:dyDescent="0.25">
      <c r="A40" s="599"/>
      <c r="B40" s="596" t="s">
        <v>606</v>
      </c>
      <c r="C40" s="571"/>
      <c r="D40" s="571"/>
      <c r="E40" s="600">
        <v>1010</v>
      </c>
      <c r="F40" s="571"/>
      <c r="G40" s="571"/>
      <c r="H40" s="571"/>
      <c r="I40" s="571"/>
      <c r="J40" s="571"/>
      <c r="K40" s="571"/>
      <c r="L40" s="571"/>
      <c r="M40" s="571"/>
      <c r="N40" s="601"/>
      <c r="O40" s="592">
        <f t="shared" si="15"/>
        <v>1010</v>
      </c>
      <c r="P40" s="598">
        <f t="shared" si="16"/>
        <v>1010</v>
      </c>
      <c r="Q40" s="564"/>
      <c r="R40" s="580"/>
    </row>
    <row r="41" spans="1:18" ht="15.75" thickBot="1" x14ac:dyDescent="0.3">
      <c r="A41" s="599"/>
      <c r="B41" s="596" t="s">
        <v>607</v>
      </c>
      <c r="C41" s="571"/>
      <c r="D41" s="571"/>
      <c r="E41" s="600">
        <v>3600</v>
      </c>
      <c r="F41" s="571"/>
      <c r="G41" s="571"/>
      <c r="H41" s="571"/>
      <c r="I41" s="571"/>
      <c r="J41" s="571"/>
      <c r="K41" s="571"/>
      <c r="L41" s="571"/>
      <c r="M41" s="571"/>
      <c r="N41" s="601"/>
      <c r="O41" s="592">
        <f t="shared" si="15"/>
        <v>3600</v>
      </c>
      <c r="P41" s="602">
        <f t="shared" si="16"/>
        <v>3600</v>
      </c>
      <c r="Q41" s="542"/>
      <c r="R41" s="603"/>
    </row>
    <row r="42" spans="1:18" ht="15.75" thickBot="1" x14ac:dyDescent="0.3">
      <c r="A42" s="582" t="s">
        <v>608</v>
      </c>
      <c r="B42" s="583" t="s">
        <v>545</v>
      </c>
      <c r="C42" s="584"/>
      <c r="D42" s="584"/>
      <c r="E42" s="584"/>
      <c r="F42" s="584"/>
      <c r="G42" s="584">
        <f>G9+G18+G25</f>
        <v>450050</v>
      </c>
      <c r="H42" s="584"/>
      <c r="I42" s="584"/>
      <c r="J42" s="584"/>
      <c r="K42" s="584"/>
      <c r="L42" s="584"/>
      <c r="M42" s="584"/>
      <c r="N42" s="585"/>
      <c r="O42" s="548">
        <f>SUM(P42:R42)</f>
        <v>450050</v>
      </c>
      <c r="P42" s="586">
        <f>G42</f>
        <v>450050</v>
      </c>
      <c r="Q42" s="549">
        <f>M42</f>
        <v>0</v>
      </c>
      <c r="R42" s="588"/>
    </row>
    <row r="43" spans="1:18" ht="15.75" thickBot="1" x14ac:dyDescent="0.3">
      <c r="A43" s="582" t="s">
        <v>609</v>
      </c>
      <c r="B43" s="604" t="s">
        <v>295</v>
      </c>
      <c r="C43" s="584">
        <f>D43+E43</f>
        <v>167719</v>
      </c>
      <c r="D43" s="584">
        <v>150000</v>
      </c>
      <c r="E43" s="584">
        <v>17719</v>
      </c>
      <c r="F43" s="584">
        <v>10000</v>
      </c>
      <c r="G43" s="584">
        <v>9950</v>
      </c>
      <c r="H43" s="584">
        <v>8300</v>
      </c>
      <c r="I43" s="584"/>
      <c r="J43" s="584">
        <f>D43+E43+G43+H43+F43</f>
        <v>195969</v>
      </c>
      <c r="K43" s="584"/>
      <c r="L43" s="584"/>
      <c r="M43" s="584">
        <v>13500</v>
      </c>
      <c r="N43" s="585">
        <f>D43+E43+G43+H43+F43+M43</f>
        <v>209469</v>
      </c>
      <c r="O43" s="548">
        <v>0</v>
      </c>
      <c r="P43" s="549">
        <v>0</v>
      </c>
      <c r="Q43" s="587"/>
      <c r="R43" s="588"/>
    </row>
    <row r="44" spans="1:18" ht="15.75" thickBot="1" x14ac:dyDescent="0.3">
      <c r="A44" s="582" t="s">
        <v>610</v>
      </c>
      <c r="B44" s="604" t="s">
        <v>611</v>
      </c>
      <c r="C44" s="584"/>
      <c r="D44" s="584"/>
      <c r="E44" s="584"/>
      <c r="F44" s="584"/>
      <c r="G44" s="584"/>
      <c r="H44" s="584">
        <f>H9+H18</f>
        <v>271700</v>
      </c>
      <c r="I44" s="584">
        <f>I9+I18</f>
        <v>423100</v>
      </c>
      <c r="J44" s="584"/>
      <c r="K44" s="584"/>
      <c r="L44" s="584"/>
      <c r="M44" s="584"/>
      <c r="N44" s="585"/>
      <c r="O44" s="548">
        <f>P44</f>
        <v>694800</v>
      </c>
      <c r="P44" s="549">
        <f>H44+I44</f>
        <v>694800</v>
      </c>
      <c r="Q44" s="587"/>
      <c r="R44" s="588"/>
    </row>
    <row r="45" spans="1:18" ht="15.75" thickBot="1" x14ac:dyDescent="0.3">
      <c r="A45" s="821" t="s">
        <v>612</v>
      </c>
      <c r="B45" s="822"/>
      <c r="C45" s="584">
        <f>C9+C18+C25+C43</f>
        <v>4930900</v>
      </c>
      <c r="D45" s="584">
        <f>D18+D43</f>
        <v>4600000</v>
      </c>
      <c r="E45" s="584">
        <f>E30+E31+E32+E33+E34+E35+E36+E37+E38+E39+E40+E41+E43</f>
        <v>330900</v>
      </c>
      <c r="F45" s="584">
        <f>F9+F18+F25+F8+F43</f>
        <v>3769000</v>
      </c>
      <c r="G45" s="584">
        <f>G9+G18+G25+G43</f>
        <v>460000</v>
      </c>
      <c r="H45" s="584">
        <f>H9+H18+H43</f>
        <v>280000</v>
      </c>
      <c r="I45" s="584">
        <f>I9+I18+I43</f>
        <v>423100</v>
      </c>
      <c r="J45" s="584">
        <f>J9+J18+J25</f>
        <v>9663031</v>
      </c>
      <c r="K45" s="584">
        <f>K9+K18+K25</f>
        <v>8205000</v>
      </c>
      <c r="L45" s="584">
        <f>L9+L18+L25+L43</f>
        <v>213745</v>
      </c>
      <c r="M45" s="584">
        <f>M9+M18+M25</f>
        <v>86500</v>
      </c>
      <c r="N45" s="585">
        <f>N9+N18+N25+N8+N43</f>
        <v>10176745</v>
      </c>
      <c r="O45" s="548">
        <f>O44+O42+O29+O25+O18+O9</f>
        <v>9622461</v>
      </c>
      <c r="P45" s="549">
        <f>P44+P42+P29+P25+P18+P9</f>
        <v>9600961</v>
      </c>
      <c r="Q45" s="549">
        <f>Q9+Q18+Q25</f>
        <v>21500</v>
      </c>
      <c r="R45" s="588"/>
    </row>
    <row r="46" spans="1:18" x14ac:dyDescent="0.25">
      <c r="N46" s="1"/>
      <c r="O46" s="1"/>
    </row>
  </sheetData>
  <mergeCells count="23">
    <mergeCell ref="P5:R5"/>
    <mergeCell ref="A1:N1"/>
    <mergeCell ref="O1:R1"/>
    <mergeCell ref="A2:A6"/>
    <mergeCell ref="B2:B6"/>
    <mergeCell ref="C2:K2"/>
    <mergeCell ref="L2:L6"/>
    <mergeCell ref="M2:M6"/>
    <mergeCell ref="N2:N6"/>
    <mergeCell ref="O2:R3"/>
    <mergeCell ref="C3:E3"/>
    <mergeCell ref="F3:H3"/>
    <mergeCell ref="J3:J6"/>
    <mergeCell ref="C4:C6"/>
    <mergeCell ref="D4:E4"/>
    <mergeCell ref="F4:F6"/>
    <mergeCell ref="A45:B45"/>
    <mergeCell ref="H4:H6"/>
    <mergeCell ref="K4:K6"/>
    <mergeCell ref="D5:D6"/>
    <mergeCell ref="E5:E6"/>
    <mergeCell ref="G4:G6"/>
    <mergeCell ref="I3:I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zdroje financovania 2020</vt:lpstr>
      <vt:lpstr>Program 9. Vzdelávanie 2020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2019-11-28T12:25:06Z</cp:lastPrinted>
  <dcterms:created xsi:type="dcterms:W3CDTF">2013-01-26T12:47:58Z</dcterms:created>
  <dcterms:modified xsi:type="dcterms:W3CDTF">2019-11-28T12:25:08Z</dcterms:modified>
</cp:coreProperties>
</file>