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AppData\Local\Microsoft\Windows\Temporary Internet Files\Content.Outlook\AX7WV1AJ\"/>
    </mc:Choice>
  </mc:AlternateContent>
  <bookViews>
    <workbookView xWindow="-1560" yWindow="-30" windowWidth="10785" windowHeight="8055" tabRatio="638" activeTab="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zdroje financovania" sheetId="11" r:id="rId8"/>
    <sheet name="Program 9. Vzdelávanie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H61" i="5" l="1"/>
  <c r="G61" i="5"/>
  <c r="H43" i="11" l="1"/>
  <c r="H6" i="11"/>
  <c r="D48" i="11"/>
  <c r="C43" i="11"/>
  <c r="C6" i="11"/>
  <c r="J6" i="11"/>
  <c r="H48" i="11"/>
  <c r="J43" i="11"/>
  <c r="D43" i="11"/>
  <c r="G6" i="11"/>
  <c r="G48" i="11" s="1"/>
  <c r="F52" i="12"/>
  <c r="E52" i="12"/>
  <c r="P35" i="7"/>
  <c r="P27" i="7"/>
  <c r="P26" i="7"/>
  <c r="P25" i="7"/>
  <c r="P29" i="7"/>
  <c r="Q29" i="7"/>
  <c r="P28" i="7"/>
  <c r="Q28" i="7"/>
  <c r="R29" i="7"/>
  <c r="R28" i="7"/>
  <c r="S29" i="7"/>
  <c r="M7" i="13" l="1"/>
  <c r="M44" i="13"/>
  <c r="I44" i="13"/>
  <c r="P14" i="13"/>
  <c r="F46" i="13"/>
  <c r="F7" i="13"/>
  <c r="F9" i="13"/>
  <c r="E46" i="13"/>
  <c r="F61" i="5" l="1"/>
  <c r="D52" i="12" l="1"/>
  <c r="K182" i="6" l="1"/>
  <c r="J182" i="6"/>
  <c r="I182" i="6"/>
  <c r="K157" i="6"/>
  <c r="J157" i="6"/>
  <c r="I157" i="6"/>
  <c r="K119" i="6"/>
  <c r="K117" i="6"/>
  <c r="K116" i="6"/>
  <c r="K107" i="6"/>
  <c r="K106" i="6"/>
  <c r="K105" i="6"/>
  <c r="K104" i="6"/>
  <c r="K102" i="6"/>
  <c r="K101" i="6"/>
  <c r="J101" i="6"/>
  <c r="K100" i="6"/>
  <c r="J119" i="6"/>
  <c r="J117" i="6"/>
  <c r="J116" i="6"/>
  <c r="J102" i="6"/>
  <c r="J107" i="6"/>
  <c r="J106" i="6"/>
  <c r="J100" i="6"/>
  <c r="K103" i="6"/>
  <c r="J103" i="6"/>
  <c r="I103" i="6"/>
  <c r="K53" i="6"/>
  <c r="J53" i="6"/>
  <c r="I53" i="6"/>
  <c r="AI183" i="6" l="1"/>
  <c r="AI182" i="6"/>
  <c r="AI181" i="6"/>
  <c r="AI179" i="6"/>
  <c r="AI178" i="6"/>
  <c r="AI177" i="6"/>
  <c r="AI176" i="6"/>
  <c r="AI174" i="6"/>
  <c r="AI173" i="6"/>
  <c r="AI172" i="6"/>
  <c r="AI171" i="6"/>
  <c r="AI170" i="6"/>
  <c r="AI168" i="6"/>
  <c r="AI167" i="6"/>
  <c r="AI166" i="6"/>
  <c r="AI165" i="6"/>
  <c r="AI163" i="6"/>
  <c r="AI162" i="6"/>
  <c r="AI161" i="6"/>
  <c r="AI160" i="6"/>
  <c r="AI158" i="6"/>
  <c r="AI157" i="6"/>
  <c r="AI156" i="6"/>
  <c r="AI153" i="6"/>
  <c r="AI152" i="6"/>
  <c r="AI151" i="6"/>
  <c r="AI150" i="6"/>
  <c r="AI149" i="6"/>
  <c r="AI148" i="6"/>
  <c r="AI147" i="6"/>
  <c r="AI146" i="6"/>
  <c r="AI145" i="6"/>
  <c r="AI144" i="6"/>
  <c r="AI141" i="6"/>
  <c r="AI140" i="6"/>
  <c r="AI139" i="6"/>
  <c r="AI138" i="6"/>
  <c r="AI137" i="6"/>
  <c r="AI136" i="6"/>
  <c r="AI134" i="6"/>
  <c r="AI132" i="6"/>
  <c r="AI131" i="6"/>
  <c r="AI130" i="6"/>
  <c r="AI129" i="6"/>
  <c r="AI128" i="6"/>
  <c r="AI127" i="6"/>
  <c r="AI126" i="6"/>
  <c r="AI125" i="6"/>
  <c r="AI123" i="6"/>
  <c r="AI121" i="6"/>
  <c r="AI120" i="6"/>
  <c r="AI119" i="6"/>
  <c r="AI118" i="6"/>
  <c r="AI117" i="6"/>
  <c r="AI116" i="6"/>
  <c r="AI114" i="6"/>
  <c r="AI113" i="6"/>
  <c r="AI112" i="6"/>
  <c r="AI111" i="6"/>
  <c r="AI110" i="6"/>
  <c r="AI109" i="6"/>
  <c r="AI107" i="6"/>
  <c r="AI106" i="6"/>
  <c r="AI105" i="6"/>
  <c r="AI104" i="6"/>
  <c r="AI103" i="6"/>
  <c r="AI102" i="6"/>
  <c r="AI101" i="6"/>
  <c r="AI100" i="6"/>
  <c r="AI98" i="6"/>
  <c r="AI96" i="6"/>
  <c r="AI94" i="6"/>
  <c r="AI92" i="6"/>
  <c r="AI91" i="6"/>
  <c r="AI89" i="6"/>
  <c r="AI88" i="6"/>
  <c r="AI86" i="6"/>
  <c r="AI85" i="6"/>
  <c r="AI84" i="6"/>
  <c r="AI83" i="6"/>
  <c r="AI82" i="6"/>
  <c r="AI81" i="6"/>
  <c r="AI80" i="6"/>
  <c r="AI77" i="6"/>
  <c r="AI76" i="6"/>
  <c r="AI75" i="6"/>
  <c r="AI73" i="6"/>
  <c r="AI72" i="6"/>
  <c r="AI69" i="6"/>
  <c r="AI68" i="6"/>
  <c r="AI66" i="6"/>
  <c r="AI65" i="6"/>
  <c r="AI64" i="6"/>
  <c r="AI63" i="6"/>
  <c r="AI61" i="6"/>
  <c r="AI60" i="6"/>
  <c r="AI59" i="6"/>
  <c r="AI58" i="6"/>
  <c r="AI57" i="6"/>
  <c r="AI56" i="6"/>
  <c r="AI53" i="6"/>
  <c r="AI52" i="6"/>
  <c r="AI51" i="6"/>
  <c r="AI49" i="6"/>
  <c r="AI47" i="6"/>
  <c r="AI46" i="6"/>
  <c r="AI45" i="6"/>
  <c r="AI44" i="6"/>
  <c r="AI43" i="6"/>
  <c r="AI42" i="6"/>
  <c r="AI40" i="6"/>
  <c r="AI39" i="6"/>
  <c r="Y183" i="6"/>
  <c r="Y182" i="6"/>
  <c r="Y181" i="6"/>
  <c r="Y179" i="6"/>
  <c r="Y178" i="6"/>
  <c r="Y177" i="6"/>
  <c r="Y176" i="6"/>
  <c r="Y174" i="6"/>
  <c r="Y173" i="6"/>
  <c r="Y172" i="6"/>
  <c r="Y171" i="6"/>
  <c r="Y170" i="6"/>
  <c r="Y168" i="6"/>
  <c r="Y167" i="6"/>
  <c r="Y166" i="6"/>
  <c r="Y165" i="6"/>
  <c r="Y163" i="6"/>
  <c r="Y162" i="6"/>
  <c r="Y161" i="6"/>
  <c r="Y160" i="6"/>
  <c r="Y158" i="6"/>
  <c r="Y156" i="6"/>
  <c r="Y153" i="6"/>
  <c r="Y152" i="6"/>
  <c r="Y151" i="6"/>
  <c r="Y150" i="6"/>
  <c r="Y149" i="6"/>
  <c r="Y148" i="6"/>
  <c r="Y147" i="6"/>
  <c r="Y146" i="6"/>
  <c r="Y145" i="6"/>
  <c r="Y144" i="6"/>
  <c r="Y141" i="6"/>
  <c r="Y140" i="6"/>
  <c r="Y139" i="6"/>
  <c r="Y138" i="6"/>
  <c r="Y137" i="6"/>
  <c r="Y136" i="6"/>
  <c r="Y134" i="6"/>
  <c r="Y132" i="6"/>
  <c r="Y131" i="6"/>
  <c r="Y130" i="6"/>
  <c r="Y129" i="6"/>
  <c r="Y128" i="6"/>
  <c r="Y127" i="6"/>
  <c r="Y126" i="6"/>
  <c r="Y125" i="6"/>
  <c r="Y123" i="6"/>
  <c r="Y121" i="6"/>
  <c r="Y120" i="6"/>
  <c r="Y119" i="6"/>
  <c r="Y118" i="6"/>
  <c r="Y117" i="6"/>
  <c r="Y116" i="6"/>
  <c r="Y114" i="6"/>
  <c r="Y113" i="6"/>
  <c r="Y112" i="6"/>
  <c r="Y111" i="6"/>
  <c r="Y110" i="6"/>
  <c r="Y109" i="6"/>
  <c r="Y107" i="6"/>
  <c r="Y106" i="6"/>
  <c r="Y105" i="6"/>
  <c r="Y104" i="6"/>
  <c r="Y102" i="6"/>
  <c r="Y101" i="6"/>
  <c r="Y100" i="6"/>
  <c r="Y98" i="6"/>
  <c r="Y96" i="6"/>
  <c r="Y94" i="6"/>
  <c r="Y92" i="6"/>
  <c r="Y91" i="6"/>
  <c r="Y89" i="6"/>
  <c r="Y88" i="6"/>
  <c r="Y86" i="6"/>
  <c r="Y85" i="6"/>
  <c r="Y84" i="6"/>
  <c r="Y83" i="6"/>
  <c r="Y82" i="6"/>
  <c r="Y81" i="6"/>
  <c r="Y80" i="6"/>
  <c r="Y77" i="6"/>
  <c r="Y76" i="6"/>
  <c r="Y75" i="6"/>
  <c r="Y73" i="6"/>
  <c r="Y72" i="6"/>
  <c r="Y69" i="6"/>
  <c r="Y68" i="6"/>
  <c r="Y66" i="6"/>
  <c r="Y65" i="6"/>
  <c r="Y64" i="6"/>
  <c r="Y63" i="6"/>
  <c r="Y61" i="6"/>
  <c r="Y60" i="6"/>
  <c r="Y59" i="6"/>
  <c r="Y58" i="6"/>
  <c r="Y57" i="6"/>
  <c r="Y56" i="6"/>
  <c r="Y52" i="6"/>
  <c r="Y51" i="6"/>
  <c r="Y49" i="6"/>
  <c r="Y47" i="6"/>
  <c r="Y46" i="6"/>
  <c r="Y45" i="6"/>
  <c r="Y44" i="6"/>
  <c r="Y43" i="6"/>
  <c r="Y42" i="6"/>
  <c r="Y40" i="6"/>
  <c r="Y39" i="6"/>
  <c r="Y37" i="6"/>
  <c r="Y53" i="6" l="1"/>
  <c r="Y103" i="6"/>
  <c r="Y157" i="6"/>
  <c r="AH183" i="6"/>
  <c r="AH182" i="6"/>
  <c r="AH181" i="6"/>
  <c r="AH179" i="6"/>
  <c r="AH178" i="6"/>
  <c r="AH177" i="6"/>
  <c r="AH176" i="6"/>
  <c r="AH174" i="6"/>
  <c r="AH173" i="6"/>
  <c r="AH172" i="6"/>
  <c r="AH171" i="6"/>
  <c r="AH170" i="6"/>
  <c r="AH168" i="6"/>
  <c r="AH167" i="6"/>
  <c r="AH166" i="6"/>
  <c r="AH165" i="6"/>
  <c r="AH163" i="6"/>
  <c r="AH162" i="6"/>
  <c r="AH161" i="6"/>
  <c r="AH160" i="6"/>
  <c r="AH158" i="6"/>
  <c r="AH157" i="6"/>
  <c r="AH156" i="6"/>
  <c r="AH153" i="6"/>
  <c r="AH152" i="6"/>
  <c r="AH151" i="6"/>
  <c r="AH150" i="6"/>
  <c r="AH149" i="6"/>
  <c r="AH148" i="6"/>
  <c r="AH147" i="6"/>
  <c r="AH146" i="6"/>
  <c r="AH145" i="6"/>
  <c r="AH144" i="6"/>
  <c r="AH141" i="6"/>
  <c r="AH140" i="6"/>
  <c r="AH139" i="6"/>
  <c r="AH138" i="6"/>
  <c r="AH137" i="6"/>
  <c r="AH136" i="6"/>
  <c r="AH134" i="6"/>
  <c r="AH132" i="6"/>
  <c r="AH131" i="6"/>
  <c r="AH130" i="6"/>
  <c r="AH129" i="6"/>
  <c r="AH128" i="6"/>
  <c r="AH127" i="6"/>
  <c r="AH126" i="6"/>
  <c r="AH125" i="6"/>
  <c r="AH123" i="6"/>
  <c r="AH121" i="6"/>
  <c r="AH120" i="6"/>
  <c r="AH119" i="6"/>
  <c r="AH118" i="6"/>
  <c r="AH117" i="6"/>
  <c r="AH116" i="6"/>
  <c r="AH114" i="6"/>
  <c r="AH113" i="6"/>
  <c r="AH112" i="6"/>
  <c r="AH111" i="6"/>
  <c r="AH110" i="6"/>
  <c r="AH109" i="6"/>
  <c r="AH107" i="6"/>
  <c r="AH106" i="6"/>
  <c r="AH105" i="6"/>
  <c r="AH104" i="6"/>
  <c r="AH103" i="6"/>
  <c r="AH102" i="6"/>
  <c r="AH101" i="6"/>
  <c r="AH100" i="6"/>
  <c r="AH98" i="6"/>
  <c r="AH96" i="6"/>
  <c r="AH94" i="6"/>
  <c r="AH92" i="6"/>
  <c r="AH91" i="6"/>
  <c r="AH89" i="6"/>
  <c r="AH88" i="6"/>
  <c r="AH86" i="6"/>
  <c r="AH85" i="6"/>
  <c r="AH84" i="6"/>
  <c r="AH83" i="6"/>
  <c r="AH82" i="6"/>
  <c r="AH81" i="6"/>
  <c r="AH80" i="6"/>
  <c r="AH77" i="6"/>
  <c r="AH76" i="6"/>
  <c r="AH75" i="6"/>
  <c r="AH73" i="6"/>
  <c r="AH72" i="6"/>
  <c r="AH69" i="6"/>
  <c r="AH68" i="6"/>
  <c r="AH66" i="6"/>
  <c r="AH65" i="6"/>
  <c r="AH64" i="6"/>
  <c r="AH63" i="6"/>
  <c r="AH61" i="6"/>
  <c r="AH60" i="6"/>
  <c r="AH59" i="6"/>
  <c r="AH58" i="6"/>
  <c r="AH57" i="6"/>
  <c r="AH56" i="6"/>
  <c r="AH53" i="6"/>
  <c r="AH52" i="6"/>
  <c r="AH51" i="6"/>
  <c r="AH49" i="6"/>
  <c r="AH47" i="6"/>
  <c r="AH46" i="6"/>
  <c r="AH45" i="6"/>
  <c r="AH44" i="6"/>
  <c r="AH43" i="6"/>
  <c r="AH42" i="6"/>
  <c r="AH40" i="6"/>
  <c r="AH39" i="6"/>
  <c r="AG183" i="6"/>
  <c r="AG182" i="6"/>
  <c r="AG181" i="6"/>
  <c r="AG179" i="6"/>
  <c r="AG178" i="6"/>
  <c r="AG177" i="6"/>
  <c r="AG176" i="6"/>
  <c r="AG174" i="6"/>
  <c r="AG173" i="6"/>
  <c r="AG172" i="6"/>
  <c r="AG171" i="6"/>
  <c r="AG170" i="6"/>
  <c r="AG168" i="6"/>
  <c r="AG167" i="6"/>
  <c r="AG166" i="6"/>
  <c r="AG165" i="6"/>
  <c r="AG163" i="6"/>
  <c r="AG162" i="6"/>
  <c r="AG161" i="6"/>
  <c r="AG160" i="6"/>
  <c r="AG158" i="6"/>
  <c r="AG157" i="6"/>
  <c r="AG156" i="6"/>
  <c r="AG153" i="6"/>
  <c r="AG152" i="6"/>
  <c r="AG151" i="6"/>
  <c r="AG150" i="6"/>
  <c r="AG149" i="6"/>
  <c r="AG148" i="6"/>
  <c r="AG147" i="6"/>
  <c r="AG146" i="6"/>
  <c r="AG145" i="6"/>
  <c r="AG144" i="6"/>
  <c r="AG141" i="6"/>
  <c r="AG140" i="6"/>
  <c r="AG139" i="6"/>
  <c r="AG138" i="6"/>
  <c r="AG137" i="6"/>
  <c r="AG136" i="6"/>
  <c r="AG134" i="6"/>
  <c r="AG132" i="6"/>
  <c r="AG131" i="6"/>
  <c r="AG130" i="6"/>
  <c r="AG129" i="6"/>
  <c r="AG128" i="6"/>
  <c r="AG127" i="6"/>
  <c r="AG126" i="6"/>
  <c r="AG125" i="6"/>
  <c r="AG123" i="6"/>
  <c r="AG121" i="6"/>
  <c r="AG120" i="6"/>
  <c r="AG119" i="6"/>
  <c r="AG118" i="6"/>
  <c r="AG117" i="6"/>
  <c r="AG116" i="6"/>
  <c r="AG114" i="6"/>
  <c r="AG113" i="6"/>
  <c r="AG112" i="6"/>
  <c r="AG111" i="6"/>
  <c r="AG110" i="6"/>
  <c r="AG109" i="6"/>
  <c r="AG107" i="6"/>
  <c r="AG106" i="6"/>
  <c r="AG105" i="6"/>
  <c r="AG104" i="6"/>
  <c r="AG103" i="6"/>
  <c r="AG102" i="6"/>
  <c r="AG101" i="6"/>
  <c r="AG100" i="6"/>
  <c r="AG98" i="6"/>
  <c r="AG96" i="6"/>
  <c r="AG94" i="6"/>
  <c r="AG92" i="6"/>
  <c r="AG91" i="6"/>
  <c r="AG89" i="6"/>
  <c r="AG88" i="6"/>
  <c r="AG86" i="6"/>
  <c r="AG85" i="6"/>
  <c r="AG84" i="6"/>
  <c r="AG83" i="6"/>
  <c r="AG82" i="6"/>
  <c r="AG81" i="6"/>
  <c r="AG80" i="6"/>
  <c r="AG77" i="6"/>
  <c r="AG76" i="6"/>
  <c r="AG75" i="6"/>
  <c r="AG73" i="6"/>
  <c r="AG72" i="6"/>
  <c r="AG69" i="6"/>
  <c r="AG68" i="6"/>
  <c r="AG66" i="6"/>
  <c r="AG65" i="6"/>
  <c r="AG64" i="6"/>
  <c r="AG63" i="6"/>
  <c r="AG61" i="6"/>
  <c r="AG60" i="6"/>
  <c r="AG59" i="6"/>
  <c r="AG58" i="6"/>
  <c r="AG57" i="6"/>
  <c r="AG56" i="6"/>
  <c r="AG53" i="6"/>
  <c r="AG52" i="6"/>
  <c r="AG51" i="6"/>
  <c r="AG49" i="6"/>
  <c r="AG47" i="6"/>
  <c r="AG46" i="6"/>
  <c r="AG45" i="6"/>
  <c r="AG44" i="6"/>
  <c r="AG43" i="6"/>
  <c r="AG42" i="6"/>
  <c r="AG40" i="6"/>
  <c r="AG39" i="6"/>
  <c r="AG12" i="6"/>
  <c r="AE183" i="6"/>
  <c r="AE182" i="6"/>
  <c r="AE181" i="6"/>
  <c r="AE179" i="6"/>
  <c r="AE178" i="6"/>
  <c r="AE177" i="6"/>
  <c r="AE176" i="6"/>
  <c r="AE174" i="6"/>
  <c r="AE173" i="6"/>
  <c r="AE172" i="6"/>
  <c r="AE171" i="6"/>
  <c r="AE170" i="6"/>
  <c r="AE168" i="6"/>
  <c r="AE167" i="6"/>
  <c r="AE166" i="6"/>
  <c r="AE165" i="6"/>
  <c r="AE163" i="6"/>
  <c r="AE162" i="6"/>
  <c r="AE161" i="6"/>
  <c r="AE160" i="6"/>
  <c r="AE158" i="6"/>
  <c r="AE157" i="6"/>
  <c r="AE156" i="6"/>
  <c r="AE153" i="6"/>
  <c r="AE152" i="6"/>
  <c r="AE151" i="6"/>
  <c r="AE150" i="6"/>
  <c r="AE149" i="6"/>
  <c r="AE148" i="6"/>
  <c r="AE147" i="6"/>
  <c r="AE146" i="6"/>
  <c r="AE145" i="6"/>
  <c r="AE144" i="6"/>
  <c r="AE141" i="6"/>
  <c r="AE140" i="6"/>
  <c r="AE139" i="6"/>
  <c r="AE138" i="6"/>
  <c r="AE137" i="6"/>
  <c r="AE136" i="6"/>
  <c r="AE134" i="6"/>
  <c r="AE132" i="6"/>
  <c r="AE131" i="6"/>
  <c r="AE130" i="6"/>
  <c r="AE129" i="6"/>
  <c r="AE128" i="6"/>
  <c r="AE127" i="6"/>
  <c r="AE126" i="6"/>
  <c r="AE125" i="6"/>
  <c r="AE123" i="6"/>
  <c r="AE121" i="6"/>
  <c r="AE120" i="6"/>
  <c r="AE119" i="6"/>
  <c r="AE118" i="6"/>
  <c r="AE117" i="6"/>
  <c r="AE116" i="6"/>
  <c r="AE114" i="6"/>
  <c r="AE113" i="6"/>
  <c r="AE112" i="6"/>
  <c r="AE111" i="6"/>
  <c r="AE110" i="6"/>
  <c r="AE109" i="6"/>
  <c r="AE107" i="6"/>
  <c r="AE106" i="6"/>
  <c r="AE105" i="6"/>
  <c r="AE104" i="6"/>
  <c r="AE103" i="6"/>
  <c r="AE102" i="6"/>
  <c r="AE101" i="6"/>
  <c r="AE100" i="6"/>
  <c r="AE98" i="6"/>
  <c r="AE96" i="6"/>
  <c r="AE94" i="6"/>
  <c r="AE92" i="6"/>
  <c r="AE91" i="6" l="1"/>
  <c r="AE89" i="6"/>
  <c r="AE88" i="6"/>
  <c r="AE86" i="6"/>
  <c r="AE85" i="6"/>
  <c r="AE84" i="6"/>
  <c r="AE83" i="6"/>
  <c r="AE82" i="6"/>
  <c r="AE81" i="6"/>
  <c r="AE80" i="6"/>
  <c r="AE77" i="6"/>
  <c r="AE76" i="6"/>
  <c r="AE75" i="6"/>
  <c r="AE73" i="6"/>
  <c r="AE72" i="6"/>
  <c r="AE69" i="6"/>
  <c r="AE68" i="6"/>
  <c r="AE66" i="6"/>
  <c r="AE65" i="6"/>
  <c r="AE64" i="6"/>
  <c r="AE63" i="6"/>
  <c r="AE61" i="6"/>
  <c r="AE60" i="6"/>
  <c r="AE59" i="6"/>
  <c r="AE58" i="6"/>
  <c r="AE57" i="6"/>
  <c r="AE56" i="6"/>
  <c r="AE53" i="6"/>
  <c r="AE52" i="6"/>
  <c r="AE51" i="6"/>
  <c r="AE49" i="6"/>
  <c r="AE47" i="6"/>
  <c r="AE46" i="6"/>
  <c r="AE45" i="6"/>
  <c r="AE44" i="6"/>
  <c r="AE43" i="6"/>
  <c r="AE42" i="6"/>
  <c r="AE40" i="6"/>
  <c r="AE39" i="6"/>
  <c r="AD183" i="6"/>
  <c r="AD182" i="6"/>
  <c r="AD181" i="6"/>
  <c r="AD179" i="6"/>
  <c r="AD178" i="6"/>
  <c r="AD177" i="6"/>
  <c r="AD176" i="6"/>
  <c r="AD174" i="6"/>
  <c r="AD173" i="6"/>
  <c r="AD172" i="6"/>
  <c r="AD171" i="6"/>
  <c r="AD170" i="6"/>
  <c r="AD168" i="6"/>
  <c r="AD167" i="6"/>
  <c r="AD166" i="6"/>
  <c r="AD165" i="6"/>
  <c r="AD163" i="6"/>
  <c r="AD162" i="6"/>
  <c r="AD161" i="6"/>
  <c r="AD160" i="6"/>
  <c r="AD158" i="6"/>
  <c r="AD157" i="6"/>
  <c r="AD156" i="6"/>
  <c r="AD153" i="6"/>
  <c r="AD152" i="6"/>
  <c r="AD151" i="6"/>
  <c r="AD150" i="6"/>
  <c r="AD149" i="6"/>
  <c r="AD148" i="6"/>
  <c r="AD147" i="6"/>
  <c r="AD146" i="6"/>
  <c r="AD145" i="6"/>
  <c r="AD144" i="6"/>
  <c r="AD141" i="6"/>
  <c r="AD140" i="6"/>
  <c r="AD139" i="6"/>
  <c r="AD138" i="6"/>
  <c r="AD137" i="6"/>
  <c r="AD136" i="6"/>
  <c r="AD134" i="6"/>
  <c r="AD132" i="6"/>
  <c r="AD131" i="6"/>
  <c r="AD130" i="6"/>
  <c r="AD129" i="6"/>
  <c r="AD128" i="6"/>
  <c r="AD127" i="6"/>
  <c r="AD126" i="6"/>
  <c r="AD125" i="6"/>
  <c r="AD123" i="6"/>
  <c r="AD121" i="6"/>
  <c r="AD120" i="6"/>
  <c r="AD119" i="6"/>
  <c r="AD118" i="6"/>
  <c r="AD117" i="6"/>
  <c r="AD116" i="6"/>
  <c r="AD114" i="6"/>
  <c r="AD113" i="6"/>
  <c r="AD112" i="6"/>
  <c r="AD111" i="6"/>
  <c r="AD110" i="6"/>
  <c r="AD109" i="6"/>
  <c r="AD107" i="6"/>
  <c r="AD106" i="6"/>
  <c r="AD105" i="6"/>
  <c r="AD104" i="6"/>
  <c r="AD103" i="6"/>
  <c r="AD102" i="6"/>
  <c r="AD101" i="6"/>
  <c r="AD100" i="6"/>
  <c r="AD98" i="6"/>
  <c r="AD96" i="6"/>
  <c r="AD94" i="6"/>
  <c r="AD92" i="6"/>
  <c r="AD91" i="6"/>
  <c r="AD89" i="6"/>
  <c r="AD88" i="6"/>
  <c r="AD86" i="6"/>
  <c r="AD85" i="6"/>
  <c r="AD84" i="6"/>
  <c r="AD83" i="6"/>
  <c r="AD82" i="6"/>
  <c r="AD81" i="6"/>
  <c r="AD80" i="6"/>
  <c r="AD77" i="6"/>
  <c r="AD76" i="6"/>
  <c r="AD75" i="6"/>
  <c r="AD73" i="6"/>
  <c r="AD72" i="6"/>
  <c r="AD69" i="6"/>
  <c r="AD68" i="6"/>
  <c r="AD66" i="6"/>
  <c r="AD65" i="6"/>
  <c r="AD64" i="6"/>
  <c r="AD63" i="6"/>
  <c r="AD61" i="6"/>
  <c r="AD60" i="6"/>
  <c r="AD59" i="6"/>
  <c r="AD58" i="6"/>
  <c r="AD57" i="6"/>
  <c r="AD56" i="6"/>
  <c r="AD53" i="6"/>
  <c r="AD52" i="6"/>
  <c r="AD51" i="6"/>
  <c r="AD49" i="6"/>
  <c r="AD47" i="6"/>
  <c r="AD46" i="6"/>
  <c r="AD45" i="6"/>
  <c r="AD44" i="6"/>
  <c r="AD43" i="6"/>
  <c r="AD42" i="6"/>
  <c r="AD40" i="6"/>
  <c r="AD39" i="6"/>
  <c r="Z183" i="6"/>
  <c r="Z182" i="6"/>
  <c r="Z181" i="6"/>
  <c r="Z179" i="6"/>
  <c r="Z178" i="6"/>
  <c r="Z177" i="6"/>
  <c r="Z176" i="6"/>
  <c r="Z174" i="6"/>
  <c r="Z173" i="6"/>
  <c r="Z172" i="6"/>
  <c r="Z171" i="6"/>
  <c r="Z170" i="6"/>
  <c r="Z168" i="6"/>
  <c r="Z167" i="6"/>
  <c r="Z166" i="6"/>
  <c r="Z165" i="6"/>
  <c r="Z163" i="6"/>
  <c r="Z162" i="6"/>
  <c r="Z161" i="6"/>
  <c r="Z160" i="6"/>
  <c r="Z158" i="6"/>
  <c r="Z157" i="6"/>
  <c r="Z156" i="6"/>
  <c r="Z153" i="6"/>
  <c r="Z152" i="6"/>
  <c r="Z151" i="6"/>
  <c r="Z150" i="6"/>
  <c r="Z149" i="6"/>
  <c r="Z148" i="6"/>
  <c r="Z147" i="6"/>
  <c r="Z146" i="6"/>
  <c r="Z145" i="6"/>
  <c r="Z144" i="6"/>
  <c r="Z141" i="6"/>
  <c r="Z140" i="6"/>
  <c r="Z139" i="6"/>
  <c r="Z138" i="6"/>
  <c r="Z137" i="6"/>
  <c r="Z136" i="6"/>
  <c r="Z134" i="6"/>
  <c r="Z132" i="6"/>
  <c r="Z131" i="6"/>
  <c r="Z130" i="6"/>
  <c r="Z129" i="6"/>
  <c r="Z128" i="6"/>
  <c r="Z127" i="6"/>
  <c r="Z126" i="6"/>
  <c r="Z125" i="6"/>
  <c r="Z123" i="6"/>
  <c r="Z121" i="6"/>
  <c r="Z120" i="6"/>
  <c r="Z119" i="6"/>
  <c r="Z118" i="6"/>
  <c r="Z117" i="6"/>
  <c r="Z116" i="6"/>
  <c r="Z114" i="6"/>
  <c r="Z113" i="6"/>
  <c r="Z112" i="6"/>
  <c r="Z111" i="6"/>
  <c r="Z110" i="6"/>
  <c r="Z109" i="6"/>
  <c r="Z107" i="6"/>
  <c r="Z106" i="6"/>
  <c r="Z105" i="6"/>
  <c r="Z104" i="6"/>
  <c r="Z103" i="6"/>
  <c r="Z102" i="6"/>
  <c r="Z101" i="6"/>
  <c r="Z100" i="6"/>
  <c r="Z98" i="6"/>
  <c r="Z96" i="6"/>
  <c r="Z94" i="6"/>
  <c r="Z92" i="6"/>
  <c r="Z91" i="6"/>
  <c r="Z89" i="6"/>
  <c r="Z88" i="6"/>
  <c r="Z86" i="6"/>
  <c r="Z85" i="6"/>
  <c r="Z84" i="6"/>
  <c r="Z83" i="6"/>
  <c r="Z82" i="6"/>
  <c r="Z81" i="6"/>
  <c r="Z80" i="6"/>
  <c r="Z77" i="6"/>
  <c r="Z76" i="6"/>
  <c r="Z75" i="6"/>
  <c r="Z73" i="6"/>
  <c r="Z72" i="6"/>
  <c r="Z69" i="6"/>
  <c r="Z68" i="6"/>
  <c r="Z66" i="6"/>
  <c r="Z65" i="6"/>
  <c r="Z64" i="6"/>
  <c r="Z63" i="6"/>
  <c r="Z61" i="6"/>
  <c r="Z60" i="6"/>
  <c r="Z59" i="6"/>
  <c r="Z58" i="6"/>
  <c r="Z57" i="6"/>
  <c r="Z56" i="6"/>
  <c r="Z53" i="6"/>
  <c r="Z52" i="6"/>
  <c r="Z51" i="6"/>
  <c r="Z49" i="6"/>
  <c r="Z47" i="6"/>
  <c r="Z46" i="6"/>
  <c r="Z45" i="6"/>
  <c r="Z44" i="6"/>
  <c r="Z43" i="6"/>
  <c r="Z42" i="6"/>
  <c r="Z40" i="6"/>
  <c r="Z39" i="6"/>
  <c r="Z37" i="6"/>
  <c r="AC183" i="6"/>
  <c r="AC182" i="6"/>
  <c r="AC181" i="6"/>
  <c r="AC179" i="6"/>
  <c r="AC178" i="6"/>
  <c r="AC177" i="6"/>
  <c r="AC176" i="6"/>
  <c r="AC174" i="6"/>
  <c r="AC173" i="6"/>
  <c r="AC172" i="6"/>
  <c r="AC171" i="6"/>
  <c r="AC170" i="6"/>
  <c r="AC168" i="6"/>
  <c r="AC167" i="6"/>
  <c r="AC166" i="6"/>
  <c r="AC165" i="6"/>
  <c r="AC163" i="6"/>
  <c r="AC162" i="6"/>
  <c r="AC161" i="6"/>
  <c r="AC160" i="6"/>
  <c r="AC158" i="6"/>
  <c r="AC157" i="6"/>
  <c r="AC156" i="6"/>
  <c r="AC153" i="6"/>
  <c r="AC152" i="6"/>
  <c r="AC151" i="6"/>
  <c r="AC150" i="6"/>
  <c r="AC149" i="6"/>
  <c r="AC148" i="6"/>
  <c r="AC147" i="6"/>
  <c r="AC146" i="6"/>
  <c r="AC145" i="6"/>
  <c r="AC144" i="6"/>
  <c r="AC141" i="6"/>
  <c r="AC140" i="6"/>
  <c r="AC139" i="6"/>
  <c r="AC138" i="6"/>
  <c r="AC137" i="6"/>
  <c r="AC136" i="6"/>
  <c r="AC134" i="6"/>
  <c r="AC132" i="6"/>
  <c r="AC131" i="6"/>
  <c r="AC130" i="6"/>
  <c r="AC129" i="6"/>
  <c r="AC128" i="6"/>
  <c r="AC127" i="6"/>
  <c r="AC126" i="6"/>
  <c r="AC125" i="6"/>
  <c r="AC123" i="6"/>
  <c r="AC121" i="6"/>
  <c r="AC120" i="6"/>
  <c r="AC119" i="6"/>
  <c r="AC118" i="6"/>
  <c r="AC117" i="6"/>
  <c r="AC116" i="6"/>
  <c r="AC114" i="6"/>
  <c r="AC113" i="6"/>
  <c r="AC112" i="6"/>
  <c r="AC111" i="6"/>
  <c r="AC110" i="6"/>
  <c r="AC109" i="6"/>
  <c r="AC107" i="6"/>
  <c r="AC106" i="6"/>
  <c r="AC105" i="6"/>
  <c r="AC104" i="6"/>
  <c r="AC103" i="6"/>
  <c r="AC102" i="6"/>
  <c r="AC101" i="6"/>
  <c r="AC100" i="6"/>
  <c r="AC98" i="6"/>
  <c r="AC96" i="6"/>
  <c r="AC94" i="6"/>
  <c r="AC92" i="6"/>
  <c r="AC91" i="6"/>
  <c r="AC89" i="6"/>
  <c r="AC88" i="6"/>
  <c r="AC86" i="6"/>
  <c r="AC85" i="6"/>
  <c r="AC84" i="6"/>
  <c r="AC83" i="6"/>
  <c r="AC82" i="6"/>
  <c r="AC81" i="6"/>
  <c r="AC80" i="6"/>
  <c r="AC77" i="6"/>
  <c r="AC76" i="6"/>
  <c r="AC75" i="6"/>
  <c r="AC73" i="6"/>
  <c r="AC72" i="6"/>
  <c r="AC69" i="6"/>
  <c r="AC68" i="6"/>
  <c r="AC66" i="6"/>
  <c r="AC65" i="6"/>
  <c r="AC64" i="6"/>
  <c r="AC63" i="6"/>
  <c r="AC61" i="6"/>
  <c r="AC60" i="6"/>
  <c r="AC59" i="6"/>
  <c r="AC58" i="6"/>
  <c r="AC57" i="6"/>
  <c r="AC56" i="6"/>
  <c r="AC53" i="6"/>
  <c r="AC52" i="6"/>
  <c r="AC51" i="6"/>
  <c r="AC49" i="6"/>
  <c r="AC47" i="6"/>
  <c r="AC46" i="6"/>
  <c r="AC45" i="6"/>
  <c r="AC44" i="6"/>
  <c r="AC43" i="6"/>
  <c r="AC42" i="6"/>
  <c r="AC40" i="6"/>
  <c r="AC39" i="6"/>
  <c r="AA183" i="6"/>
  <c r="AA182" i="6"/>
  <c r="AA181" i="6"/>
  <c r="AA179" i="6"/>
  <c r="AA178" i="6"/>
  <c r="AA177" i="6"/>
  <c r="AA176" i="6"/>
  <c r="AA174" i="6"/>
  <c r="AA173" i="6"/>
  <c r="AA172" i="6"/>
  <c r="AA171" i="6"/>
  <c r="AA170" i="6"/>
  <c r="AA168" i="6"/>
  <c r="AA167" i="6"/>
  <c r="AA166" i="6"/>
  <c r="AA165" i="6"/>
  <c r="AA163" i="6"/>
  <c r="AA162" i="6"/>
  <c r="AA161" i="6"/>
  <c r="AA160" i="6"/>
  <c r="AA158" i="6"/>
  <c r="AA157" i="6"/>
  <c r="AA156" i="6"/>
  <c r="AA153" i="6"/>
  <c r="AA152" i="6"/>
  <c r="AA151" i="6"/>
  <c r="AA150" i="6"/>
  <c r="AA149" i="6"/>
  <c r="AA148" i="6"/>
  <c r="AA147" i="6"/>
  <c r="AA146" i="6"/>
  <c r="AA145" i="6"/>
  <c r="AA144" i="6"/>
  <c r="AA141" i="6"/>
  <c r="AA140" i="6"/>
  <c r="AA139" i="6"/>
  <c r="AA138" i="6"/>
  <c r="AA137" i="6"/>
  <c r="AA136" i="6"/>
  <c r="AA134" i="6"/>
  <c r="AA132" i="6"/>
  <c r="AA131" i="6"/>
  <c r="AA130" i="6"/>
  <c r="AA129" i="6"/>
  <c r="AA128" i="6"/>
  <c r="AA127" i="6"/>
  <c r="AA126" i="6"/>
  <c r="AA125" i="6"/>
  <c r="AA123" i="6"/>
  <c r="AA121" i="6"/>
  <c r="AA120" i="6"/>
  <c r="AA119" i="6"/>
  <c r="AA118" i="6"/>
  <c r="AA117" i="6"/>
  <c r="AA116" i="6"/>
  <c r="AA114" i="6"/>
  <c r="AA113" i="6"/>
  <c r="AA112" i="6"/>
  <c r="AA111" i="6"/>
  <c r="AA110" i="6"/>
  <c r="AA109" i="6"/>
  <c r="AA107" i="6"/>
  <c r="AA106" i="6"/>
  <c r="AA105" i="6"/>
  <c r="AA104" i="6"/>
  <c r="AA103" i="6"/>
  <c r="AA102" i="6"/>
  <c r="AA101" i="6"/>
  <c r="AA100" i="6"/>
  <c r="AA98" i="6"/>
  <c r="AA96" i="6"/>
  <c r="AA94" i="6"/>
  <c r="AA92" i="6"/>
  <c r="AA91" i="6"/>
  <c r="AA89" i="6"/>
  <c r="AA88" i="6"/>
  <c r="AA86" i="6"/>
  <c r="AA85" i="6"/>
  <c r="AA84" i="6"/>
  <c r="AA83" i="6"/>
  <c r="AA82" i="6"/>
  <c r="AA81" i="6"/>
  <c r="AA80" i="6"/>
  <c r="AA77" i="6"/>
  <c r="AA76" i="6"/>
  <c r="AA75" i="6"/>
  <c r="AA73" i="6"/>
  <c r="AA72" i="6"/>
  <c r="AA69" i="6"/>
  <c r="AA68" i="6"/>
  <c r="AA66" i="6"/>
  <c r="AA65" i="6"/>
  <c r="AA64" i="6"/>
  <c r="AA63" i="6"/>
  <c r="AA61" i="6"/>
  <c r="AA60" i="6"/>
  <c r="AA59" i="6"/>
  <c r="AA58" i="6"/>
  <c r="AA57" i="6"/>
  <c r="AA56" i="6"/>
  <c r="AA53" i="6"/>
  <c r="AA52" i="6"/>
  <c r="AA51" i="6"/>
  <c r="AA49" i="6"/>
  <c r="AA47" i="6"/>
  <c r="AA46" i="6"/>
  <c r="AA45" i="6"/>
  <c r="AA44" i="6"/>
  <c r="AA43" i="6"/>
  <c r="AA42" i="6"/>
  <c r="AA40" i="6"/>
  <c r="AA39" i="6"/>
  <c r="W183" i="6"/>
  <c r="W182" i="6"/>
  <c r="W181" i="6"/>
  <c r="W179" i="6"/>
  <c r="W178" i="6"/>
  <c r="W177" i="6"/>
  <c r="W176" i="6"/>
  <c r="W174" i="6"/>
  <c r="W173" i="6"/>
  <c r="W172" i="6"/>
  <c r="W171" i="6"/>
  <c r="W170" i="6"/>
  <c r="W168" i="6"/>
  <c r="W167" i="6"/>
  <c r="W166" i="6"/>
  <c r="W165" i="6"/>
  <c r="W163" i="6"/>
  <c r="W162" i="6"/>
  <c r="W161" i="6"/>
  <c r="W160" i="6"/>
  <c r="W158" i="6"/>
  <c r="W157" i="6"/>
  <c r="W156" i="6"/>
  <c r="W153" i="6"/>
  <c r="W152" i="6"/>
  <c r="W151" i="6"/>
  <c r="W150" i="6"/>
  <c r="W149" i="6"/>
  <c r="W148" i="6"/>
  <c r="W147" i="6"/>
  <c r="W146" i="6"/>
  <c r="W145" i="6"/>
  <c r="W144" i="6"/>
  <c r="W141" i="6"/>
  <c r="W140" i="6"/>
  <c r="W139" i="6"/>
  <c r="W138" i="6"/>
  <c r="W137" i="6"/>
  <c r="W136" i="6"/>
  <c r="W134" i="6"/>
  <c r="W132" i="6"/>
  <c r="W131" i="6"/>
  <c r="W130" i="6"/>
  <c r="W129" i="6"/>
  <c r="W128" i="6"/>
  <c r="W127" i="6"/>
  <c r="W126" i="6"/>
  <c r="W125" i="6"/>
  <c r="W123" i="6"/>
  <c r="W121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W96" i="6"/>
  <c r="W94" i="6"/>
  <c r="W92" i="6"/>
  <c r="W91" i="6"/>
  <c r="W89" i="6"/>
  <c r="W88" i="6"/>
  <c r="W86" i="6"/>
  <c r="W85" i="6"/>
  <c r="W84" i="6"/>
  <c r="W83" i="6"/>
  <c r="W82" i="6"/>
  <c r="W81" i="6"/>
  <c r="W80" i="6"/>
  <c r="W77" i="6"/>
  <c r="W76" i="6"/>
  <c r="W75" i="6"/>
  <c r="W73" i="6"/>
  <c r="W72" i="6"/>
  <c r="W69" i="6"/>
  <c r="W68" i="6"/>
  <c r="W66" i="6"/>
  <c r="W65" i="6"/>
  <c r="W64" i="6"/>
  <c r="W63" i="6"/>
  <c r="W61" i="6"/>
  <c r="W60" i="6"/>
  <c r="W59" i="6"/>
  <c r="W58" i="6"/>
  <c r="W57" i="6"/>
  <c r="W56" i="6"/>
  <c r="W53" i="6"/>
  <c r="W52" i="6"/>
  <c r="W51" i="6"/>
  <c r="W49" i="6"/>
  <c r="W47" i="6"/>
  <c r="W46" i="6"/>
  <c r="W45" i="6"/>
  <c r="W44" i="6"/>
  <c r="W43" i="6"/>
  <c r="W42" i="6"/>
  <c r="W40" i="6"/>
  <c r="W39" i="6"/>
  <c r="V183" i="6"/>
  <c r="V182" i="6"/>
  <c r="V181" i="6"/>
  <c r="V179" i="6"/>
  <c r="V178" i="6"/>
  <c r="V177" i="6"/>
  <c r="V176" i="6"/>
  <c r="V174" i="6"/>
  <c r="V173" i="6"/>
  <c r="V172" i="6"/>
  <c r="V171" i="6"/>
  <c r="V170" i="6"/>
  <c r="V168" i="6"/>
  <c r="V167" i="6"/>
  <c r="V166" i="6"/>
  <c r="V165" i="6"/>
  <c r="V163" i="6"/>
  <c r="V162" i="6"/>
  <c r="V161" i="6"/>
  <c r="V160" i="6"/>
  <c r="V158" i="6"/>
  <c r="V157" i="6"/>
  <c r="V156" i="6"/>
  <c r="V153" i="6"/>
  <c r="V152" i="6"/>
  <c r="V151" i="6"/>
  <c r="V150" i="6"/>
  <c r="V149" i="6"/>
  <c r="V148" i="6"/>
  <c r="V147" i="6"/>
  <c r="V146" i="6"/>
  <c r="V145" i="6"/>
  <c r="V144" i="6"/>
  <c r="V141" i="6"/>
  <c r="V140" i="6"/>
  <c r="V139" i="6"/>
  <c r="V138" i="6"/>
  <c r="V137" i="6"/>
  <c r="V136" i="6"/>
  <c r="V134" i="6"/>
  <c r="V132" i="6"/>
  <c r="V131" i="6"/>
  <c r="V130" i="6"/>
  <c r="V129" i="6"/>
  <c r="V128" i="6"/>
  <c r="V127" i="6"/>
  <c r="V126" i="6"/>
  <c r="V125" i="6"/>
  <c r="V123" i="6"/>
  <c r="V121" i="6"/>
  <c r="V120" i="6"/>
  <c r="V119" i="6"/>
  <c r="V118" i="6"/>
  <c r="V117" i="6"/>
  <c r="V116" i="6"/>
  <c r="V114" i="6"/>
  <c r="X157" i="6" l="1"/>
  <c r="V113" i="6"/>
  <c r="V112" i="6"/>
  <c r="V111" i="6"/>
  <c r="V110" i="6"/>
  <c r="V109" i="6"/>
  <c r="V107" i="6"/>
  <c r="V106" i="6"/>
  <c r="V105" i="6"/>
  <c r="V104" i="6"/>
  <c r="V103" i="6"/>
  <c r="V102" i="6"/>
  <c r="V101" i="6"/>
  <c r="V100" i="6"/>
  <c r="V98" i="6"/>
  <c r="V96" i="6"/>
  <c r="V94" i="6"/>
  <c r="V92" i="6"/>
  <c r="V91" i="6"/>
  <c r="V89" i="6"/>
  <c r="V88" i="6"/>
  <c r="V86" i="6"/>
  <c r="V85" i="6"/>
  <c r="V84" i="6"/>
  <c r="V83" i="6"/>
  <c r="V82" i="6"/>
  <c r="V81" i="6"/>
  <c r="V80" i="6"/>
  <c r="V77" i="6"/>
  <c r="V76" i="6"/>
  <c r="V75" i="6"/>
  <c r="V73" i="6"/>
  <c r="V72" i="6"/>
  <c r="V69" i="6"/>
  <c r="V68" i="6"/>
  <c r="V66" i="6"/>
  <c r="V65" i="6"/>
  <c r="V64" i="6"/>
  <c r="V63" i="6"/>
  <c r="V61" i="6"/>
  <c r="V60" i="6"/>
  <c r="V59" i="6"/>
  <c r="V58" i="6"/>
  <c r="V57" i="6"/>
  <c r="V56" i="6"/>
  <c r="V53" i="6"/>
  <c r="V52" i="6"/>
  <c r="V51" i="6"/>
  <c r="V49" i="6"/>
  <c r="V47" i="6"/>
  <c r="V46" i="6"/>
  <c r="V45" i="6"/>
  <c r="V44" i="6"/>
  <c r="V43" i="6"/>
  <c r="V42" i="6"/>
  <c r="V40" i="6"/>
  <c r="V39" i="6"/>
  <c r="U183" i="6"/>
  <c r="U182" i="6"/>
  <c r="U181" i="6"/>
  <c r="U179" i="6"/>
  <c r="U178" i="6"/>
  <c r="U177" i="6"/>
  <c r="U176" i="6"/>
  <c r="U174" i="6"/>
  <c r="U173" i="6"/>
  <c r="U172" i="6"/>
  <c r="U171" i="6"/>
  <c r="U170" i="6"/>
  <c r="U168" i="6"/>
  <c r="U167" i="6"/>
  <c r="U166" i="6"/>
  <c r="U165" i="6"/>
  <c r="U163" i="6"/>
  <c r="U162" i="6"/>
  <c r="U161" i="6"/>
  <c r="U160" i="6"/>
  <c r="U158" i="6"/>
  <c r="U157" i="6"/>
  <c r="U156" i="6"/>
  <c r="U153" i="6"/>
  <c r="U152" i="6"/>
  <c r="U151" i="6"/>
  <c r="U150" i="6"/>
  <c r="U149" i="6"/>
  <c r="U148" i="6"/>
  <c r="U147" i="6"/>
  <c r="U146" i="6"/>
  <c r="U145" i="6"/>
  <c r="U144" i="6"/>
  <c r="U141" i="6"/>
  <c r="U140" i="6"/>
  <c r="U139" i="6"/>
  <c r="U138" i="6"/>
  <c r="U137" i="6"/>
  <c r="U136" i="6"/>
  <c r="U134" i="6"/>
  <c r="U132" i="6"/>
  <c r="U131" i="6"/>
  <c r="U130" i="6"/>
  <c r="U129" i="6"/>
  <c r="U128" i="6"/>
  <c r="U127" i="6"/>
  <c r="U126" i="6"/>
  <c r="U125" i="6"/>
  <c r="U123" i="6"/>
  <c r="U121" i="6"/>
  <c r="U120" i="6"/>
  <c r="U119" i="6"/>
  <c r="U118" i="6"/>
  <c r="U117" i="6"/>
  <c r="U116" i="6"/>
  <c r="U114" i="6"/>
  <c r="U113" i="6"/>
  <c r="U112" i="6"/>
  <c r="U111" i="6"/>
  <c r="U110" i="6"/>
  <c r="U109" i="6"/>
  <c r="U107" i="6"/>
  <c r="U106" i="6"/>
  <c r="U105" i="6"/>
  <c r="U104" i="6"/>
  <c r="U103" i="6"/>
  <c r="U102" i="6"/>
  <c r="U101" i="6"/>
  <c r="U100" i="6"/>
  <c r="U98" i="6"/>
  <c r="U96" i="6"/>
  <c r="U94" i="6"/>
  <c r="U92" i="6"/>
  <c r="U91" i="6"/>
  <c r="U89" i="6"/>
  <c r="U88" i="6"/>
  <c r="U86" i="6"/>
  <c r="U85" i="6"/>
  <c r="U84" i="6"/>
  <c r="U83" i="6"/>
  <c r="U82" i="6"/>
  <c r="U81" i="6"/>
  <c r="U80" i="6"/>
  <c r="U77" i="6"/>
  <c r="U76" i="6"/>
  <c r="U75" i="6"/>
  <c r="U73" i="6"/>
  <c r="U72" i="6"/>
  <c r="U69" i="6"/>
  <c r="U68" i="6"/>
  <c r="U66" i="6"/>
  <c r="U65" i="6"/>
  <c r="U64" i="6"/>
  <c r="U63" i="6"/>
  <c r="U61" i="6"/>
  <c r="U60" i="6"/>
  <c r="U59" i="6"/>
  <c r="U58" i="6"/>
  <c r="U57" i="6"/>
  <c r="U56" i="6"/>
  <c r="U53" i="6"/>
  <c r="U52" i="6"/>
  <c r="U51" i="6"/>
  <c r="U49" i="6"/>
  <c r="U47" i="6"/>
  <c r="U46" i="6"/>
  <c r="U45" i="6"/>
  <c r="U44" i="6"/>
  <c r="U43" i="6"/>
  <c r="U42" i="6"/>
  <c r="U40" i="6"/>
  <c r="U37" i="6"/>
  <c r="U39" i="6" l="1"/>
  <c r="S183" i="6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R183" i="6"/>
  <c r="R182" i="6"/>
  <c r="R181" i="6"/>
  <c r="R179" i="6"/>
  <c r="R178" i="6"/>
  <c r="R177" i="6"/>
  <c r="R176" i="6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Q183" i="6"/>
  <c r="Q182" i="6"/>
  <c r="Q181" i="6"/>
  <c r="Q179" i="6"/>
  <c r="Q178" i="6"/>
  <c r="Q177" i="6"/>
  <c r="Q176" i="6"/>
  <c r="Q174" i="6"/>
  <c r="Q173" i="6"/>
  <c r="Q172" i="6"/>
  <c r="Q171" i="6"/>
  <c r="Q170" i="6"/>
  <c r="Q168" i="6"/>
  <c r="Q167" i="6"/>
  <c r="Q166" i="6"/>
  <c r="Q165" i="6"/>
  <c r="Q163" i="6"/>
  <c r="Q162" i="6"/>
  <c r="Q161" i="6"/>
  <c r="Q160" i="6"/>
  <c r="Q158" i="6"/>
  <c r="Q157" i="6"/>
  <c r="Q156" i="6"/>
  <c r="Q153" i="6"/>
  <c r="Q152" i="6"/>
  <c r="Q151" i="6"/>
  <c r="Q150" i="6"/>
  <c r="Q149" i="6"/>
  <c r="Q148" i="6"/>
  <c r="Q147" i="6"/>
  <c r="Q146" i="6"/>
  <c r="Q145" i="6"/>
  <c r="Q144" i="6"/>
  <c r="Q141" i="6"/>
  <c r="Q140" i="6"/>
  <c r="Q139" i="6"/>
  <c r="Q138" i="6"/>
  <c r="Q137" i="6"/>
  <c r="Q136" i="6"/>
  <c r="Q134" i="6"/>
  <c r="Q132" i="6"/>
  <c r="Q131" i="6"/>
  <c r="Q130" i="6"/>
  <c r="Q129" i="6"/>
  <c r="Q128" i="6"/>
  <c r="Q127" i="6"/>
  <c r="Q126" i="6"/>
  <c r="Q125" i="6"/>
  <c r="Q123" i="6"/>
  <c r="Q121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Q102" i="6"/>
  <c r="Q101" i="6"/>
  <c r="Q100" i="6"/>
  <c r="Q98" i="6"/>
  <c r="Q96" i="6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8" i="6"/>
  <c r="Q57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O183" i="6" l="1"/>
  <c r="O182" i="6"/>
  <c r="O181" i="6"/>
  <c r="O179" i="6"/>
  <c r="O178" i="6"/>
  <c r="O177" i="6"/>
  <c r="O176" i="6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8" i="6"/>
  <c r="O137" i="6"/>
  <c r="O136" i="6"/>
  <c r="O134" i="6"/>
  <c r="O132" i="6"/>
  <c r="O131" i="6"/>
  <c r="O130" i="6"/>
  <c r="O129" i="6"/>
  <c r="O128" i="6"/>
  <c r="O127" i="6"/>
  <c r="O126" i="6"/>
  <c r="O125" i="6"/>
  <c r="O123" i="6"/>
  <c r="O121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N183" i="6"/>
  <c r="N182" i="6"/>
  <c r="N181" i="6"/>
  <c r="N179" i="6"/>
  <c r="N178" i="6"/>
  <c r="N177" i="6"/>
  <c r="N176" i="6"/>
  <c r="N174" i="6"/>
  <c r="N173" i="6"/>
  <c r="N172" i="6"/>
  <c r="N171" i="6"/>
  <c r="N170" i="6"/>
  <c r="N168" i="6"/>
  <c r="N167" i="6"/>
  <c r="N166" i="6"/>
  <c r="N165" i="6"/>
  <c r="N163" i="6"/>
  <c r="N162" i="6"/>
  <c r="N161" i="6"/>
  <c r="N160" i="6"/>
  <c r="N158" i="6"/>
  <c r="N157" i="6"/>
  <c r="N156" i="6"/>
  <c r="N153" i="6"/>
  <c r="N152" i="6"/>
  <c r="N151" i="6"/>
  <c r="N150" i="6"/>
  <c r="N149" i="6"/>
  <c r="N148" i="6"/>
  <c r="N147" i="6"/>
  <c r="N146" i="6"/>
  <c r="N145" i="6"/>
  <c r="N144" i="6"/>
  <c r="N141" i="6"/>
  <c r="N140" i="6"/>
  <c r="N139" i="6"/>
  <c r="N138" i="6"/>
  <c r="N137" i="6"/>
  <c r="N136" i="6"/>
  <c r="N134" i="6"/>
  <c r="N132" i="6"/>
  <c r="N131" i="6"/>
  <c r="N129" i="6"/>
  <c r="N128" i="6"/>
  <c r="N127" i="6"/>
  <c r="N126" i="6"/>
  <c r="N125" i="6"/>
  <c r="N123" i="6"/>
  <c r="N121" i="6"/>
  <c r="N120" i="6"/>
  <c r="N119" i="6"/>
  <c r="N118" i="6"/>
  <c r="N117" i="6"/>
  <c r="N116" i="6"/>
  <c r="N114" i="6"/>
  <c r="N113" i="6"/>
  <c r="N112" i="6"/>
  <c r="N111" i="6"/>
  <c r="N110" i="6"/>
  <c r="N109" i="6"/>
  <c r="N107" i="6"/>
  <c r="N106" i="6"/>
  <c r="N105" i="6"/>
  <c r="N104" i="6"/>
  <c r="N103" i="6"/>
  <c r="N102" i="6"/>
  <c r="N101" i="6"/>
  <c r="N100" i="6"/>
  <c r="N98" i="6"/>
  <c r="N96" i="6"/>
  <c r="N94" i="6"/>
  <c r="N92" i="6"/>
  <c r="N91" i="6"/>
  <c r="N89" i="6"/>
  <c r="N88" i="6"/>
  <c r="N86" i="6"/>
  <c r="N85" i="6"/>
  <c r="N84" i="6"/>
  <c r="N83" i="6"/>
  <c r="N82" i="6"/>
  <c r="N81" i="6"/>
  <c r="N80" i="6"/>
  <c r="N77" i="6"/>
  <c r="N76" i="6"/>
  <c r="N75" i="6"/>
  <c r="N73" i="6"/>
  <c r="N72" i="6"/>
  <c r="N69" i="6"/>
  <c r="N68" i="6"/>
  <c r="N66" i="6"/>
  <c r="N65" i="6"/>
  <c r="N64" i="6"/>
  <c r="N63" i="6"/>
  <c r="N61" i="6"/>
  <c r="N60" i="6"/>
  <c r="N59" i="6"/>
  <c r="N58" i="6"/>
  <c r="N57" i="6"/>
  <c r="N56" i="6"/>
  <c r="N53" i="6"/>
  <c r="N52" i="6"/>
  <c r="N49" i="6"/>
  <c r="N130" i="6"/>
  <c r="N51" i="6"/>
  <c r="N47" i="6"/>
  <c r="N46" i="6"/>
  <c r="N45" i="6"/>
  <c r="N44" i="6"/>
  <c r="N43" i="6"/>
  <c r="N42" i="6"/>
  <c r="N40" i="6"/>
  <c r="N39" i="6"/>
  <c r="R121" i="6"/>
  <c r="R120" i="6"/>
  <c r="R119" i="6"/>
  <c r="R118" i="6"/>
  <c r="R117" i="6"/>
  <c r="R116" i="6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M39" i="6" l="1"/>
  <c r="M183" i="6"/>
  <c r="L183" i="6" s="1"/>
  <c r="M182" i="6"/>
  <c r="L182" i="6" s="1"/>
  <c r="M181" i="6"/>
  <c r="L181" i="6" s="1"/>
  <c r="M179" i="6"/>
  <c r="L179" i="6" s="1"/>
  <c r="M178" i="6"/>
  <c r="L178" i="6" s="1"/>
  <c r="M177" i="6"/>
  <c r="L177" i="6" s="1"/>
  <c r="M176" i="6"/>
  <c r="L176" i="6" s="1"/>
  <c r="L175" i="6" s="1"/>
  <c r="M174" i="6"/>
  <c r="L174" i="6" s="1"/>
  <c r="M173" i="6"/>
  <c r="L173" i="6" s="1"/>
  <c r="M172" i="6"/>
  <c r="L172" i="6" s="1"/>
  <c r="M171" i="6"/>
  <c r="L171" i="6" s="1"/>
  <c r="M170" i="6"/>
  <c r="M168" i="6"/>
  <c r="L168" i="6" s="1"/>
  <c r="M167" i="6"/>
  <c r="L167" i="6" s="1"/>
  <c r="M166" i="6"/>
  <c r="L166" i="6" s="1"/>
  <c r="M165" i="6"/>
  <c r="L165" i="6" s="1"/>
  <c r="M163" i="6"/>
  <c r="L163" i="6" s="1"/>
  <c r="M162" i="6"/>
  <c r="L162" i="6" s="1"/>
  <c r="M161" i="6"/>
  <c r="L161" i="6" s="1"/>
  <c r="M160" i="6"/>
  <c r="M158" i="6"/>
  <c r="L158" i="6" s="1"/>
  <c r="M157" i="6"/>
  <c r="L157" i="6" s="1"/>
  <c r="M156" i="6"/>
  <c r="M153" i="6"/>
  <c r="L153" i="6" s="1"/>
  <c r="M152" i="6"/>
  <c r="L152" i="6" s="1"/>
  <c r="M151" i="6"/>
  <c r="L151" i="6" s="1"/>
  <c r="M150" i="6"/>
  <c r="L150" i="6" s="1"/>
  <c r="M149" i="6"/>
  <c r="L149" i="6" s="1"/>
  <c r="M148" i="6"/>
  <c r="L148" i="6" s="1"/>
  <c r="M147" i="6"/>
  <c r="L147" i="6" s="1"/>
  <c r="M146" i="6"/>
  <c r="L146" i="6" s="1"/>
  <c r="M145" i="6"/>
  <c r="L145" i="6" s="1"/>
  <c r="M144" i="6"/>
  <c r="L144" i="6" s="1"/>
  <c r="M141" i="6"/>
  <c r="L141" i="6" s="1"/>
  <c r="M140" i="6"/>
  <c r="L140" i="6" s="1"/>
  <c r="M139" i="6"/>
  <c r="L139" i="6" s="1"/>
  <c r="M138" i="6"/>
  <c r="L138" i="6" s="1"/>
  <c r="M137" i="6"/>
  <c r="L137" i="6" s="1"/>
  <c r="M136" i="6"/>
  <c r="L136" i="6" s="1"/>
  <c r="M134" i="6"/>
  <c r="AF121" i="6"/>
  <c r="AB121" i="6"/>
  <c r="P121" i="6"/>
  <c r="AI124" i="6"/>
  <c r="AH124" i="6"/>
  <c r="AG124" i="6"/>
  <c r="AF131" i="6"/>
  <c r="AE124" i="6"/>
  <c r="AD124" i="6"/>
  <c r="AC124" i="6"/>
  <c r="AB131" i="6"/>
  <c r="AA124" i="6"/>
  <c r="Z124" i="6"/>
  <c r="W124" i="6"/>
  <c r="V124" i="6"/>
  <c r="U124" i="6"/>
  <c r="S124" i="6"/>
  <c r="R124" i="6"/>
  <c r="Q124" i="6"/>
  <c r="T131" i="6"/>
  <c r="P131" i="6"/>
  <c r="M131" i="6"/>
  <c r="L131" i="6" s="1"/>
  <c r="M132" i="6"/>
  <c r="L132" i="6" s="1"/>
  <c r="M130" i="6"/>
  <c r="L130" i="6" s="1"/>
  <c r="M129" i="6"/>
  <c r="L129" i="6" s="1"/>
  <c r="M128" i="6"/>
  <c r="M127" i="6"/>
  <c r="L127" i="6" s="1"/>
  <c r="M126" i="6"/>
  <c r="L126" i="6" s="1"/>
  <c r="M125" i="6"/>
  <c r="L125" i="6" s="1"/>
  <c r="M123" i="6"/>
  <c r="M121" i="6"/>
  <c r="L121" i="6" s="1"/>
  <c r="M120" i="6"/>
  <c r="L120" i="6" s="1"/>
  <c r="M119" i="6"/>
  <c r="L119" i="6" s="1"/>
  <c r="M118" i="6"/>
  <c r="L118" i="6" s="1"/>
  <c r="M117" i="6"/>
  <c r="M116" i="6"/>
  <c r="M114" i="6"/>
  <c r="L114" i="6" s="1"/>
  <c r="M113" i="6"/>
  <c r="L113" i="6" s="1"/>
  <c r="M112" i="6"/>
  <c r="L112" i="6" s="1"/>
  <c r="M111" i="6"/>
  <c r="L111" i="6" s="1"/>
  <c r="M110" i="6"/>
  <c r="L110" i="6" s="1"/>
  <c r="M109" i="6"/>
  <c r="M107" i="6"/>
  <c r="L107" i="6" s="1"/>
  <c r="M106" i="6"/>
  <c r="L106" i="6" s="1"/>
  <c r="M105" i="6"/>
  <c r="L105" i="6" s="1"/>
  <c r="M104" i="6"/>
  <c r="L104" i="6" s="1"/>
  <c r="M103" i="6"/>
  <c r="L103" i="6" s="1"/>
  <c r="M102" i="6"/>
  <c r="L102" i="6" s="1"/>
  <c r="M101" i="6"/>
  <c r="L101" i="6" s="1"/>
  <c r="M100" i="6"/>
  <c r="L100" i="6" s="1"/>
  <c r="M98" i="6"/>
  <c r="M96" i="6"/>
  <c r="M95" i="6" s="1"/>
  <c r="M94" i="6"/>
  <c r="M92" i="6"/>
  <c r="L92" i="6" s="1"/>
  <c r="M91" i="6"/>
  <c r="M89" i="6"/>
  <c r="L89" i="6" s="1"/>
  <c r="M88" i="6"/>
  <c r="L88" i="6" s="1"/>
  <c r="M86" i="6"/>
  <c r="L86" i="6" s="1"/>
  <c r="M85" i="6"/>
  <c r="L85" i="6" s="1"/>
  <c r="M84" i="6"/>
  <c r="L84" i="6" s="1"/>
  <c r="M83" i="6"/>
  <c r="L83" i="6" s="1"/>
  <c r="M82" i="6"/>
  <c r="L82" i="6" s="1"/>
  <c r="M81" i="6"/>
  <c r="L81" i="6" s="1"/>
  <c r="M80" i="6"/>
  <c r="L80" i="6" s="1"/>
  <c r="M77" i="6"/>
  <c r="M76" i="6"/>
  <c r="L76" i="6" s="1"/>
  <c r="M75" i="6"/>
  <c r="M73" i="6"/>
  <c r="L73" i="6" s="1"/>
  <c r="M72" i="6"/>
  <c r="M69" i="6"/>
  <c r="L69" i="6" s="1"/>
  <c r="M68" i="6"/>
  <c r="L68" i="6" s="1"/>
  <c r="M66" i="6"/>
  <c r="L66" i="6" s="1"/>
  <c r="M65" i="6"/>
  <c r="L65" i="6" s="1"/>
  <c r="M64" i="6"/>
  <c r="L64" i="6" s="1"/>
  <c r="M63" i="6"/>
  <c r="M61" i="6"/>
  <c r="L61" i="6" s="1"/>
  <c r="M60" i="6"/>
  <c r="L60" i="6" s="1"/>
  <c r="M59" i="6"/>
  <c r="L59" i="6" s="1"/>
  <c r="M58" i="6"/>
  <c r="L58" i="6" s="1"/>
  <c r="M57" i="6"/>
  <c r="L57" i="6" s="1"/>
  <c r="M56" i="6"/>
  <c r="L56" i="6" s="1"/>
  <c r="M53" i="6"/>
  <c r="L53" i="6" s="1"/>
  <c r="M52" i="6"/>
  <c r="L52" i="6" s="1"/>
  <c r="M51" i="6"/>
  <c r="M49" i="6"/>
  <c r="L49" i="6" s="1"/>
  <c r="M47" i="6"/>
  <c r="L47" i="6" s="1"/>
  <c r="M46" i="6"/>
  <c r="L46" i="6" s="1"/>
  <c r="M45" i="6"/>
  <c r="L45" i="6" s="1"/>
  <c r="M44" i="6"/>
  <c r="L44" i="6" s="1"/>
  <c r="M43" i="6"/>
  <c r="L43" i="6" s="1"/>
  <c r="M42" i="6"/>
  <c r="L42" i="6" s="1"/>
  <c r="M40" i="6"/>
  <c r="L40" i="6" s="1"/>
  <c r="O124" i="6"/>
  <c r="O122" i="6" s="1"/>
  <c r="N124" i="6"/>
  <c r="N122" i="6" s="1"/>
  <c r="L117" i="6"/>
  <c r="M36" i="6"/>
  <c r="O180" i="6"/>
  <c r="N180" i="6"/>
  <c r="O175" i="6"/>
  <c r="N175" i="6"/>
  <c r="O169" i="6"/>
  <c r="N169" i="6"/>
  <c r="O164" i="6"/>
  <c r="N164" i="6"/>
  <c r="O159" i="6"/>
  <c r="N159" i="6"/>
  <c r="O155" i="6"/>
  <c r="N155" i="6"/>
  <c r="O143" i="6"/>
  <c r="O142" i="6" s="1"/>
  <c r="N143" i="6"/>
  <c r="N142" i="6" s="1"/>
  <c r="I144" i="6"/>
  <c r="H144" i="6" s="1"/>
  <c r="J144" i="6"/>
  <c r="K144" i="6"/>
  <c r="I145" i="6"/>
  <c r="J145" i="6"/>
  <c r="K145" i="6"/>
  <c r="I146" i="6"/>
  <c r="J146" i="6"/>
  <c r="K146" i="6"/>
  <c r="I147" i="6"/>
  <c r="J147" i="6"/>
  <c r="K147" i="6"/>
  <c r="I148" i="6"/>
  <c r="H148" i="6" s="1"/>
  <c r="J148" i="6"/>
  <c r="K148" i="6"/>
  <c r="I149" i="6"/>
  <c r="J149" i="6"/>
  <c r="K149" i="6"/>
  <c r="I150" i="6"/>
  <c r="J150" i="6"/>
  <c r="K150" i="6"/>
  <c r="O135" i="6"/>
  <c r="O133" i="6" s="1"/>
  <c r="N135" i="6"/>
  <c r="N133" i="6" s="1"/>
  <c r="O115" i="6"/>
  <c r="N115" i="6"/>
  <c r="O108" i="6"/>
  <c r="N108" i="6"/>
  <c r="O99" i="6"/>
  <c r="N99" i="6"/>
  <c r="O95" i="6"/>
  <c r="O93" i="6" s="1"/>
  <c r="N95" i="6"/>
  <c r="N93" i="6" s="1"/>
  <c r="O90" i="6"/>
  <c r="N90" i="6"/>
  <c r="O87" i="6"/>
  <c r="N87" i="6"/>
  <c r="O79" i="6"/>
  <c r="N79" i="6"/>
  <c r="O74" i="6"/>
  <c r="N74" i="6"/>
  <c r="O71" i="6"/>
  <c r="N71" i="6"/>
  <c r="O67" i="6"/>
  <c r="N67" i="6"/>
  <c r="O62" i="6"/>
  <c r="N62" i="6"/>
  <c r="O55" i="6"/>
  <c r="N55" i="6"/>
  <c r="O50" i="6"/>
  <c r="O48" i="6" s="1"/>
  <c r="N50" i="6"/>
  <c r="N48" i="6" s="1"/>
  <c r="O41" i="6"/>
  <c r="O38" i="6" s="1"/>
  <c r="H149" i="6" l="1"/>
  <c r="H150" i="6"/>
  <c r="H146" i="6"/>
  <c r="H143" i="6" s="1"/>
  <c r="K143" i="6"/>
  <c r="H145" i="6"/>
  <c r="H147" i="6"/>
  <c r="J143" i="6"/>
  <c r="L98" i="6"/>
  <c r="M155" i="6"/>
  <c r="M50" i="6"/>
  <c r="M48" i="6" s="1"/>
  <c r="M115" i="6"/>
  <c r="L156" i="6"/>
  <c r="M74" i="6"/>
  <c r="M90" i="6"/>
  <c r="M62" i="6"/>
  <c r="L63" i="6"/>
  <c r="L62" i="6" s="1"/>
  <c r="M67" i="6"/>
  <c r="L116" i="6"/>
  <c r="L115" i="6" s="1"/>
  <c r="M175" i="6"/>
  <c r="M87" i="6"/>
  <c r="M124" i="6"/>
  <c r="M159" i="6"/>
  <c r="M169" i="6"/>
  <c r="M93" i="6"/>
  <c r="L94" i="6"/>
  <c r="M164" i="6"/>
  <c r="L160" i="6"/>
  <c r="L159" i="6" s="1"/>
  <c r="M71" i="6"/>
  <c r="L96" i="6"/>
  <c r="L95" i="6" s="1"/>
  <c r="L128" i="6"/>
  <c r="L124" i="6" s="1"/>
  <c r="O154" i="6"/>
  <c r="O97" i="6"/>
  <c r="L99" i="6"/>
  <c r="O78" i="6"/>
  <c r="O70" i="6"/>
  <c r="O54" i="6"/>
  <c r="N70" i="6"/>
  <c r="L180" i="6"/>
  <c r="N154" i="6"/>
  <c r="L155" i="6"/>
  <c r="N97" i="6"/>
  <c r="N78" i="6"/>
  <c r="N54" i="6"/>
  <c r="N41" i="6"/>
  <c r="N38" i="6" s="1"/>
  <c r="L170" i="6"/>
  <c r="L169" i="6" s="1"/>
  <c r="M143" i="6"/>
  <c r="M142" i="6" s="1"/>
  <c r="T121" i="6"/>
  <c r="M108" i="6"/>
  <c r="L91" i="6"/>
  <c r="L90" i="6" s="1"/>
  <c r="L87" i="6"/>
  <c r="M79" i="6"/>
  <c r="L67" i="6"/>
  <c r="L51" i="6"/>
  <c r="L50" i="6" s="1"/>
  <c r="L48" i="6" s="1"/>
  <c r="M41" i="6"/>
  <c r="M38" i="6" s="1"/>
  <c r="M180" i="6"/>
  <c r="L164" i="6"/>
  <c r="L143" i="6"/>
  <c r="L142" i="6" s="1"/>
  <c r="L135" i="6"/>
  <c r="M135" i="6"/>
  <c r="M133" i="6" s="1"/>
  <c r="L134" i="6"/>
  <c r="M122" i="6"/>
  <c r="L123" i="6"/>
  <c r="L109" i="6"/>
  <c r="L108" i="6" s="1"/>
  <c r="M99" i="6"/>
  <c r="L79" i="6"/>
  <c r="L77" i="6"/>
  <c r="L75" i="6"/>
  <c r="L74" i="6" s="1"/>
  <c r="L72" i="6"/>
  <c r="L71" i="6" s="1"/>
  <c r="L55" i="6"/>
  <c r="M55" i="6"/>
  <c r="L41" i="6"/>
  <c r="L39" i="6"/>
  <c r="I143" i="6"/>
  <c r="AI37" i="6"/>
  <c r="AI36" i="6"/>
  <c r="AI35" i="6"/>
  <c r="AI33" i="6"/>
  <c r="AI32" i="6"/>
  <c r="AI31" i="6"/>
  <c r="AI30" i="6"/>
  <c r="AI29" i="6"/>
  <c r="AI28" i="6"/>
  <c r="AI27" i="6"/>
  <c r="AI26" i="6"/>
  <c r="AH37" i="6"/>
  <c r="AH36" i="6"/>
  <c r="AH35" i="6"/>
  <c r="AH33" i="6"/>
  <c r="AH32" i="6"/>
  <c r="AH31" i="6"/>
  <c r="AH30" i="6"/>
  <c r="AH29" i="6"/>
  <c r="AH28" i="6"/>
  <c r="AH27" i="6"/>
  <c r="AH26" i="6"/>
  <c r="AG37" i="6"/>
  <c r="AG36" i="6"/>
  <c r="AG35" i="6"/>
  <c r="AG33" i="6"/>
  <c r="AG32" i="6"/>
  <c r="AG31" i="6"/>
  <c r="AG30" i="6"/>
  <c r="AG29" i="6"/>
  <c r="AG28" i="6"/>
  <c r="AG27" i="6"/>
  <c r="AG26" i="6"/>
  <c r="M97" i="6" l="1"/>
  <c r="M70" i="6"/>
  <c r="M78" i="6"/>
  <c r="M154" i="6"/>
  <c r="M54" i="6"/>
  <c r="L93" i="6"/>
  <c r="L97" i="6"/>
  <c r="L122" i="6"/>
  <c r="L54" i="6"/>
  <c r="L154" i="6"/>
  <c r="L133" i="6"/>
  <c r="L78" i="6"/>
  <c r="L70" i="6"/>
  <c r="L38" i="6"/>
  <c r="AE37" i="6" l="1"/>
  <c r="AE36" i="6"/>
  <c r="AE35" i="6"/>
  <c r="AE33" i="6"/>
  <c r="AE32" i="6"/>
  <c r="AE31" i="6"/>
  <c r="AE30" i="6"/>
  <c r="AE29" i="6"/>
  <c r="AE28" i="6"/>
  <c r="AE27" i="6"/>
  <c r="AE26" i="6"/>
  <c r="AD37" i="6"/>
  <c r="AD36" i="6"/>
  <c r="AD35" i="6"/>
  <c r="AD33" i="6"/>
  <c r="AD32" i="6"/>
  <c r="AD31" i="6"/>
  <c r="AD30" i="6"/>
  <c r="AD29" i="6"/>
  <c r="AD28" i="6"/>
  <c r="AD27" i="6"/>
  <c r="AD26" i="6"/>
  <c r="AC37" i="6"/>
  <c r="AC36" i="6"/>
  <c r="AC35" i="6"/>
  <c r="AC33" i="6"/>
  <c r="AC32" i="6"/>
  <c r="AC31" i="6"/>
  <c r="AC30" i="6"/>
  <c r="AC29" i="6"/>
  <c r="AC28" i="6"/>
  <c r="AC27" i="6"/>
  <c r="AC26" i="6"/>
  <c r="AA37" i="6"/>
  <c r="AA36" i="6"/>
  <c r="AA35" i="6"/>
  <c r="AA33" i="6"/>
  <c r="AA32" i="6"/>
  <c r="AA31" i="6"/>
  <c r="AA30" i="6"/>
  <c r="AA29" i="6"/>
  <c r="AA28" i="6"/>
  <c r="AA27" i="6"/>
  <c r="AA26" i="6"/>
  <c r="Z36" i="6"/>
  <c r="Z35" i="6"/>
  <c r="Z33" i="6"/>
  <c r="Z32" i="6"/>
  <c r="Z31" i="6"/>
  <c r="Z30" i="6"/>
  <c r="Z29" i="6"/>
  <c r="Z28" i="6"/>
  <c r="Z27" i="6"/>
  <c r="Z26" i="6"/>
  <c r="Y36" i="6"/>
  <c r="Y35" i="6"/>
  <c r="Y33" i="6"/>
  <c r="Y32" i="6"/>
  <c r="Y31" i="6"/>
  <c r="Y30" i="6"/>
  <c r="Y29" i="6"/>
  <c r="Y28" i="6"/>
  <c r="Y27" i="6"/>
  <c r="Y26" i="6"/>
  <c r="W37" i="6"/>
  <c r="W36" i="6"/>
  <c r="W35" i="6"/>
  <c r="W33" i="6"/>
  <c r="W32" i="6"/>
  <c r="W31" i="6"/>
  <c r="W30" i="6"/>
  <c r="W29" i="6"/>
  <c r="W28" i="6"/>
  <c r="W27" i="6"/>
  <c r="V37" i="6"/>
  <c r="V36" i="6"/>
  <c r="V35" i="6"/>
  <c r="V33" i="6"/>
  <c r="V32" i="6"/>
  <c r="V31" i="6"/>
  <c r="V30" i="6"/>
  <c r="V29" i="6"/>
  <c r="V28" i="6"/>
  <c r="V27" i="6"/>
  <c r="V26" i="6"/>
  <c r="U36" i="6"/>
  <c r="U35" i="6"/>
  <c r="U33" i="6"/>
  <c r="U32" i="6"/>
  <c r="U31" i="6"/>
  <c r="U30" i="6"/>
  <c r="U29" i="6"/>
  <c r="U28" i="6"/>
  <c r="U27" i="6"/>
  <c r="U26" i="6" l="1"/>
  <c r="W26" i="6"/>
  <c r="S37" i="6" l="1"/>
  <c r="S36" i="6"/>
  <c r="S35" i="6"/>
  <c r="S33" i="6"/>
  <c r="S32" i="6"/>
  <c r="S31" i="6"/>
  <c r="S30" i="6"/>
  <c r="S29" i="6"/>
  <c r="S28" i="6"/>
  <c r="S27" i="6"/>
  <c r="S26" i="6"/>
  <c r="R37" i="6"/>
  <c r="R36" i="6"/>
  <c r="R35" i="6"/>
  <c r="R33" i="6"/>
  <c r="R32" i="6"/>
  <c r="R31" i="6" l="1"/>
  <c r="R30" i="6"/>
  <c r="R29" i="6"/>
  <c r="R28" i="6"/>
  <c r="R27" i="6"/>
  <c r="R26" i="6"/>
  <c r="Q36" i="6"/>
  <c r="Q35" i="6"/>
  <c r="Q33" i="6"/>
  <c r="Q32" i="6"/>
  <c r="Q31" i="6"/>
  <c r="Q30" i="6"/>
  <c r="Q29" i="6"/>
  <c r="Q28" i="6"/>
  <c r="Q27" i="6"/>
  <c r="Q26" i="6"/>
  <c r="O36" i="6"/>
  <c r="O35" i="6"/>
  <c r="O33" i="6"/>
  <c r="O32" i="6"/>
  <c r="O31" i="6"/>
  <c r="O30" i="6"/>
  <c r="O29" i="6"/>
  <c r="O28" i="6"/>
  <c r="O27" i="6"/>
  <c r="O26" i="6"/>
  <c r="N37" i="6"/>
  <c r="N36" i="6"/>
  <c r="N35" i="6"/>
  <c r="N33" i="6"/>
  <c r="N32" i="6"/>
  <c r="N31" i="6"/>
  <c r="N30" i="6"/>
  <c r="N29" i="6"/>
  <c r="N28" i="6"/>
  <c r="N27" i="6"/>
  <c r="N26" i="6"/>
  <c r="M37" i="6"/>
  <c r="M35" i="6"/>
  <c r="M33" i="6"/>
  <c r="M32" i="6"/>
  <c r="M31" i="6"/>
  <c r="M30" i="6"/>
  <c r="M29" i="6"/>
  <c r="M28" i="6"/>
  <c r="M27" i="6"/>
  <c r="M26" i="6"/>
  <c r="AI23" i="6"/>
  <c r="AI22" i="6"/>
  <c r="AI21" i="6"/>
  <c r="AI20" i="6"/>
  <c r="AI19" i="6"/>
  <c r="AI18" i="6"/>
  <c r="AI17" i="6"/>
  <c r="AI15" i="6"/>
  <c r="AI14" i="6"/>
  <c r="AI13" i="6"/>
  <c r="AI12" i="6"/>
  <c r="AH23" i="6"/>
  <c r="AH22" i="6"/>
  <c r="AH21" i="6"/>
  <c r="AH20" i="6"/>
  <c r="AH19" i="6"/>
  <c r="AH18" i="6"/>
  <c r="AH17" i="6"/>
  <c r="AH15" i="6"/>
  <c r="AH14" i="6"/>
  <c r="AH13" i="6"/>
  <c r="AH12" i="6"/>
  <c r="AG23" i="6"/>
  <c r="AG22" i="6"/>
  <c r="AG21" i="6"/>
  <c r="AG20" i="6"/>
  <c r="AG19" i="6"/>
  <c r="AG18" i="6"/>
  <c r="AG17" i="6"/>
  <c r="AG15" i="6"/>
  <c r="AG14" i="6"/>
  <c r="AG13" i="6"/>
  <c r="AE23" i="6"/>
  <c r="AE22" i="6"/>
  <c r="AE21" i="6"/>
  <c r="AE20" i="6"/>
  <c r="AE19" i="6"/>
  <c r="AE18" i="6"/>
  <c r="AE17" i="6"/>
  <c r="AE15" i="6"/>
  <c r="AE14" i="6"/>
  <c r="AE13" i="6"/>
  <c r="AE12" i="6"/>
  <c r="AD23" i="6"/>
  <c r="AD22" i="6"/>
  <c r="AD21" i="6"/>
  <c r="AD20" i="6"/>
  <c r="AD19" i="6"/>
  <c r="AD18" i="6"/>
  <c r="AD17" i="6"/>
  <c r="AD15" i="6"/>
  <c r="AD14" i="6"/>
  <c r="AD13" i="6"/>
  <c r="AD12" i="6"/>
  <c r="AC23" i="6"/>
  <c r="AC22" i="6"/>
  <c r="AC21" i="6"/>
  <c r="AC20" i="6"/>
  <c r="AC19" i="6"/>
  <c r="AC18" i="6"/>
  <c r="AC17" i="6"/>
  <c r="AC15" i="6"/>
  <c r="AC14" i="6"/>
  <c r="AC13" i="6"/>
  <c r="AC12" i="6"/>
  <c r="AA23" i="6"/>
  <c r="AA22" i="6"/>
  <c r="AA21" i="6"/>
  <c r="AA20" i="6"/>
  <c r="AA19" i="6"/>
  <c r="AA18" i="6"/>
  <c r="AA17" i="6"/>
  <c r="AA15" i="6"/>
  <c r="AA14" i="6"/>
  <c r="AA13" i="6"/>
  <c r="AA12" i="6"/>
  <c r="Z23" i="6"/>
  <c r="Z22" i="6"/>
  <c r="Z21" i="6"/>
  <c r="Z20" i="6"/>
  <c r="Z19" i="6"/>
  <c r="Z18" i="6"/>
  <c r="Z17" i="6"/>
  <c r="Z15" i="6"/>
  <c r="Z14" i="6"/>
  <c r="Z13" i="6"/>
  <c r="Z12" i="6"/>
  <c r="Y23" i="6"/>
  <c r="Y22" i="6"/>
  <c r="Y21" i="6"/>
  <c r="Y20" i="6"/>
  <c r="Y19" i="6"/>
  <c r="Y18" i="6"/>
  <c r="Y17" i="6"/>
  <c r="Y15" i="6"/>
  <c r="Y14" i="6"/>
  <c r="Y13" i="6"/>
  <c r="Y12" i="6"/>
  <c r="W23" i="6"/>
  <c r="W22" i="6"/>
  <c r="W21" i="6"/>
  <c r="W20" i="6"/>
  <c r="W19" i="6"/>
  <c r="W18" i="6"/>
  <c r="W17" i="6"/>
  <c r="W15" i="6"/>
  <c r="W14" i="6"/>
  <c r="W13" i="6"/>
  <c r="W12" i="6"/>
  <c r="V23" i="6"/>
  <c r="V22" i="6"/>
  <c r="V21" i="6"/>
  <c r="V20" i="6"/>
  <c r="V19" i="6"/>
  <c r="V18" i="6"/>
  <c r="V17" i="6"/>
  <c r="V15" i="6"/>
  <c r="V14" i="6"/>
  <c r="V13" i="6"/>
  <c r="V12" i="6"/>
  <c r="U23" i="6"/>
  <c r="U22" i="6"/>
  <c r="U21" i="6"/>
  <c r="U20" i="6"/>
  <c r="U19" i="6"/>
  <c r="U18" i="6"/>
  <c r="U17" i="6"/>
  <c r="U15" i="6"/>
  <c r="U14" i="6"/>
  <c r="U13" i="6"/>
  <c r="U12" i="6"/>
  <c r="S22" i="6"/>
  <c r="S21" i="6"/>
  <c r="S20" i="6"/>
  <c r="S19" i="6"/>
  <c r="S18" i="6"/>
  <c r="S17" i="6"/>
  <c r="S15" i="6"/>
  <c r="S14" i="6"/>
  <c r="S13" i="6"/>
  <c r="R22" i="6"/>
  <c r="R21" i="6"/>
  <c r="L32" i="6" l="1"/>
  <c r="L29" i="6"/>
  <c r="L30" i="6"/>
  <c r="O34" i="6"/>
  <c r="L28" i="6"/>
  <c r="Q25" i="6"/>
  <c r="L27" i="6"/>
  <c r="L37" i="6"/>
  <c r="L33" i="6"/>
  <c r="N25" i="6"/>
  <c r="L26" i="6"/>
  <c r="L31" i="6"/>
  <c r="O25" i="6"/>
  <c r="L36" i="6"/>
  <c r="N34" i="6"/>
  <c r="L35" i="6"/>
  <c r="M34" i="6"/>
  <c r="M25" i="6"/>
  <c r="R20" i="6"/>
  <c r="R19" i="6"/>
  <c r="R18" i="6"/>
  <c r="R17" i="6"/>
  <c r="R15" i="6"/>
  <c r="R14" i="6"/>
  <c r="R13" i="6"/>
  <c r="Q22" i="6"/>
  <c r="Q21" i="6"/>
  <c r="Q20" i="6"/>
  <c r="Q19" i="6"/>
  <c r="Q18" i="6"/>
  <c r="Q17" i="6"/>
  <c r="Q15" i="6"/>
  <c r="Q14" i="6"/>
  <c r="Q13" i="6"/>
  <c r="O23" i="6"/>
  <c r="O22" i="6"/>
  <c r="O21" i="6"/>
  <c r="O20" i="6"/>
  <c r="O19" i="6"/>
  <c r="O18" i="6"/>
  <c r="O17" i="6"/>
  <c r="O15" i="6"/>
  <c r="O14" i="6"/>
  <c r="O13" i="6"/>
  <c r="N23" i="6"/>
  <c r="N22" i="6"/>
  <c r="N21" i="6"/>
  <c r="N20" i="6"/>
  <c r="N19" i="6"/>
  <c r="N18" i="6"/>
  <c r="N17" i="6"/>
  <c r="N15" i="6"/>
  <c r="N14" i="6"/>
  <c r="N13" i="6"/>
  <c r="M23" i="6"/>
  <c r="M22" i="6"/>
  <c r="M21" i="6"/>
  <c r="M20" i="6"/>
  <c r="M19" i="6"/>
  <c r="M18" i="6"/>
  <c r="M17" i="6"/>
  <c r="M15" i="6"/>
  <c r="M14" i="6"/>
  <c r="M13" i="6"/>
  <c r="O12" i="6"/>
  <c r="N12" i="6"/>
  <c r="M12" i="6"/>
  <c r="O24" i="6" l="1"/>
  <c r="M16" i="6"/>
  <c r="L21" i="6"/>
  <c r="N11" i="6"/>
  <c r="L15" i="6"/>
  <c r="L20" i="6"/>
  <c r="L13" i="6"/>
  <c r="L18" i="6"/>
  <c r="M11" i="6"/>
  <c r="N16" i="6"/>
  <c r="L17" i="6"/>
  <c r="L19" i="6"/>
  <c r="O16" i="6"/>
  <c r="L22" i="6"/>
  <c r="L25" i="6"/>
  <c r="O11" i="6"/>
  <c r="L14" i="6"/>
  <c r="L23" i="6"/>
  <c r="L12" i="6"/>
  <c r="N24" i="6"/>
  <c r="M24" i="6"/>
  <c r="L34" i="6"/>
  <c r="M10" i="6" l="1"/>
  <c r="M8" i="6" s="1"/>
  <c r="D5" i="7" s="1"/>
  <c r="P30" i="7" s="1"/>
  <c r="L16" i="6"/>
  <c r="L24" i="6"/>
  <c r="L11" i="6"/>
  <c r="N10" i="6"/>
  <c r="N8" i="6" s="1"/>
  <c r="D9" i="7" s="1"/>
  <c r="P31" i="7" s="1"/>
  <c r="O10" i="6"/>
  <c r="O8" i="6" s="1"/>
  <c r="D13" i="7" s="1"/>
  <c r="P32" i="7" s="1"/>
  <c r="Q23" i="6"/>
  <c r="R23" i="6"/>
  <c r="S23" i="6"/>
  <c r="Q12" i="6"/>
  <c r="R12" i="6"/>
  <c r="S12" i="6"/>
  <c r="P36" i="7" l="1"/>
  <c r="P37" i="7" s="1"/>
  <c r="D22" i="7"/>
  <c r="D17" i="7"/>
  <c r="L10" i="6"/>
  <c r="L8" i="6" s="1"/>
  <c r="D155" i="5"/>
  <c r="D12" i="7" s="1"/>
  <c r="D14" i="7" s="1"/>
  <c r="D123" i="5"/>
  <c r="D119" i="5"/>
  <c r="D61" i="5"/>
  <c r="D53" i="5"/>
  <c r="D29" i="5"/>
  <c r="D17" i="5"/>
  <c r="D9" i="5"/>
  <c r="D7" i="5"/>
  <c r="D5" i="5"/>
  <c r="D16" i="5" l="1"/>
  <c r="D118" i="5"/>
  <c r="D8" i="7" s="1"/>
  <c r="D10" i="7" s="1"/>
  <c r="D4" i="5"/>
  <c r="D3" i="5" l="1"/>
  <c r="D165" i="5" l="1"/>
  <c r="D4" i="7"/>
  <c r="D21" i="7" s="1"/>
  <c r="I6" i="11"/>
  <c r="D6" i="11"/>
  <c r="D23" i="7" l="1"/>
  <c r="D16" i="7"/>
  <c r="D18" i="7" s="1"/>
  <c r="D6" i="7"/>
  <c r="C44" i="13"/>
  <c r="P43" i="13"/>
  <c r="O42" i="13"/>
  <c r="N42" i="13" s="1"/>
  <c r="O41" i="13"/>
  <c r="N41" i="13"/>
  <c r="O40" i="13"/>
  <c r="N40" i="13" s="1"/>
  <c r="O39" i="13"/>
  <c r="N39" i="13" s="1"/>
  <c r="O38" i="13"/>
  <c r="N38" i="13" s="1"/>
  <c r="O37" i="13"/>
  <c r="N37" i="13" s="1"/>
  <c r="O36" i="13"/>
  <c r="N36" i="13" s="1"/>
  <c r="O35" i="13"/>
  <c r="N35" i="13" s="1"/>
  <c r="O34" i="13"/>
  <c r="N34" i="13" s="1"/>
  <c r="O33" i="13"/>
  <c r="N33" i="13"/>
  <c r="O32" i="13"/>
  <c r="N32" i="13" s="1"/>
  <c r="O31" i="13"/>
  <c r="N31" i="13" s="1"/>
  <c r="O30" i="13"/>
  <c r="N30" i="13" s="1"/>
  <c r="E29" i="13"/>
  <c r="C28" i="13"/>
  <c r="I28" i="13" s="1"/>
  <c r="M28" i="13" s="1"/>
  <c r="J27" i="13"/>
  <c r="O27" i="13" s="1"/>
  <c r="C27" i="13"/>
  <c r="I27" i="13" s="1"/>
  <c r="P26" i="13"/>
  <c r="M26" i="13"/>
  <c r="J26" i="13"/>
  <c r="O26" i="13" s="1"/>
  <c r="I26" i="13"/>
  <c r="L25" i="13"/>
  <c r="G25" i="13"/>
  <c r="F25" i="13"/>
  <c r="E25" i="13"/>
  <c r="C25" i="13"/>
  <c r="J24" i="13"/>
  <c r="O24" i="13" s="1"/>
  <c r="N24" i="13" s="1"/>
  <c r="C24" i="13"/>
  <c r="I24" i="13" s="1"/>
  <c r="M24" i="13" s="1"/>
  <c r="J23" i="13"/>
  <c r="O23" i="13" s="1"/>
  <c r="N23" i="13" s="1"/>
  <c r="C23" i="13"/>
  <c r="I23" i="13" s="1"/>
  <c r="M23" i="13" s="1"/>
  <c r="J22" i="13"/>
  <c r="O22" i="13" s="1"/>
  <c r="C22" i="13"/>
  <c r="I22" i="13" s="1"/>
  <c r="M22" i="13" s="1"/>
  <c r="J21" i="13"/>
  <c r="O21" i="13" s="1"/>
  <c r="N21" i="13" s="1"/>
  <c r="C21" i="13"/>
  <c r="I21" i="13" s="1"/>
  <c r="M21" i="13" s="1"/>
  <c r="P20" i="13"/>
  <c r="J20" i="13"/>
  <c r="O20" i="13" s="1"/>
  <c r="N20" i="13" s="1"/>
  <c r="C20" i="13"/>
  <c r="I20" i="13" s="1"/>
  <c r="M20" i="13" s="1"/>
  <c r="P19" i="13"/>
  <c r="J19" i="13"/>
  <c r="O19" i="13" s="1"/>
  <c r="N19" i="13" s="1"/>
  <c r="C19" i="13"/>
  <c r="I19" i="13" s="1"/>
  <c r="L18" i="13"/>
  <c r="K18" i="13"/>
  <c r="K46" i="13" s="1"/>
  <c r="H18" i="13"/>
  <c r="G18" i="13"/>
  <c r="F18" i="13"/>
  <c r="E18" i="13"/>
  <c r="D18" i="13"/>
  <c r="D46" i="13" s="1"/>
  <c r="P17" i="13"/>
  <c r="N17" i="13"/>
  <c r="J17" i="13"/>
  <c r="C17" i="13"/>
  <c r="I17" i="13" s="1"/>
  <c r="M17" i="13" s="1"/>
  <c r="P16" i="13"/>
  <c r="J16" i="13"/>
  <c r="O16" i="13" s="1"/>
  <c r="N16" i="13" s="1"/>
  <c r="C16" i="13"/>
  <c r="I16" i="13" s="1"/>
  <c r="M16" i="13" s="1"/>
  <c r="P15" i="13"/>
  <c r="J15" i="13"/>
  <c r="O15" i="13" s="1"/>
  <c r="N15" i="13" s="1"/>
  <c r="C15" i="13"/>
  <c r="I15" i="13" s="1"/>
  <c r="M15" i="13" s="1"/>
  <c r="J14" i="13"/>
  <c r="O14" i="13" s="1"/>
  <c r="N14" i="13" s="1"/>
  <c r="C14" i="13"/>
  <c r="I14" i="13" s="1"/>
  <c r="M14" i="13" s="1"/>
  <c r="P13" i="13"/>
  <c r="M13" i="13"/>
  <c r="J13" i="13"/>
  <c r="O13" i="13" s="1"/>
  <c r="N13" i="13" s="1"/>
  <c r="I13" i="13"/>
  <c r="P12" i="13"/>
  <c r="P9" i="13" s="1"/>
  <c r="O12" i="13"/>
  <c r="N12" i="13" s="1"/>
  <c r="J12" i="13"/>
  <c r="C12" i="13"/>
  <c r="I12" i="13" s="1"/>
  <c r="M12" i="13" s="1"/>
  <c r="P11" i="13"/>
  <c r="J11" i="13"/>
  <c r="O11" i="13" s="1"/>
  <c r="N11" i="13" s="1"/>
  <c r="C11" i="13"/>
  <c r="P10" i="13"/>
  <c r="J10" i="13"/>
  <c r="O10" i="13" s="1"/>
  <c r="C10" i="13"/>
  <c r="I10" i="13" s="1"/>
  <c r="L9" i="13"/>
  <c r="H9" i="13"/>
  <c r="H46" i="13" s="1"/>
  <c r="G9" i="13"/>
  <c r="E9" i="13"/>
  <c r="I8" i="13"/>
  <c r="M8" i="13" s="1"/>
  <c r="D7" i="13"/>
  <c r="P25" i="13" l="1"/>
  <c r="N27" i="13"/>
  <c r="N22" i="13"/>
  <c r="N18" i="13" s="1"/>
  <c r="P18" i="13"/>
  <c r="L46" i="13"/>
  <c r="K7" i="13"/>
  <c r="G43" i="13"/>
  <c r="O43" i="13" s="1"/>
  <c r="N43" i="13" s="1"/>
  <c r="J9" i="13"/>
  <c r="O29" i="13"/>
  <c r="N29" i="13"/>
  <c r="C9" i="13"/>
  <c r="E7" i="13"/>
  <c r="O18" i="13"/>
  <c r="M27" i="13"/>
  <c r="I25" i="13"/>
  <c r="O9" i="13"/>
  <c r="N10" i="13"/>
  <c r="N9" i="13" s="1"/>
  <c r="M25" i="13"/>
  <c r="M10" i="13"/>
  <c r="M19" i="13"/>
  <c r="M18" i="13" s="1"/>
  <c r="I18" i="13"/>
  <c r="N26" i="13"/>
  <c r="N25" i="13" s="1"/>
  <c r="O25" i="13"/>
  <c r="G7" i="13"/>
  <c r="I11" i="13"/>
  <c r="M11" i="13" s="1"/>
  <c r="J18" i="13"/>
  <c r="J25" i="13"/>
  <c r="H7" i="13"/>
  <c r="L7" i="13"/>
  <c r="C18" i="13"/>
  <c r="G46" i="13"/>
  <c r="H45" i="13"/>
  <c r="O45" i="13" s="1"/>
  <c r="P46" i="13" l="1"/>
  <c r="P7" i="13"/>
  <c r="J46" i="13"/>
  <c r="C46" i="13"/>
  <c r="I9" i="13"/>
  <c r="I46" i="13" s="1"/>
  <c r="C7" i="13"/>
  <c r="N45" i="13"/>
  <c r="N46" i="13" s="1"/>
  <c r="O46" i="13"/>
  <c r="J7" i="13"/>
  <c r="O7" i="13"/>
  <c r="M9" i="13"/>
  <c r="N7" i="13" l="1"/>
  <c r="I7" i="13"/>
  <c r="M46" i="13"/>
  <c r="I48" i="11" l="1"/>
  <c r="C48" i="11"/>
  <c r="J48" i="11"/>
  <c r="E6" i="11"/>
  <c r="F6" i="11"/>
  <c r="F48" i="11" s="1"/>
  <c r="E48" i="11" l="1"/>
  <c r="T29" i="7"/>
  <c r="D49" i="11" l="1"/>
  <c r="X121" i="6"/>
  <c r="X131" i="6" l="1"/>
  <c r="U29" i="7" l="1"/>
  <c r="U28" i="7"/>
  <c r="T28" i="7"/>
  <c r="S28" i="7"/>
  <c r="O29" i="7"/>
  <c r="O28" i="7"/>
  <c r="AC122" i="6" l="1"/>
  <c r="AE122" i="6"/>
  <c r="AG122" i="6"/>
  <c r="AH122" i="6"/>
  <c r="AI122" i="6"/>
  <c r="AD122" i="6"/>
  <c r="AB33" i="6"/>
  <c r="AB32" i="6"/>
  <c r="AB31" i="6"/>
  <c r="AB30" i="6"/>
  <c r="AB29" i="6"/>
  <c r="AB28" i="6"/>
  <c r="AB26" i="6"/>
  <c r="AB23" i="6"/>
  <c r="AB22" i="6"/>
  <c r="AB21" i="6"/>
  <c r="AB20" i="6"/>
  <c r="AB19" i="6"/>
  <c r="AB15" i="6"/>
  <c r="AB13" i="6"/>
  <c r="AB12" i="6"/>
  <c r="Z175" i="6"/>
  <c r="Z95" i="6"/>
  <c r="X118" i="6"/>
  <c r="X107" i="6"/>
  <c r="X106" i="6"/>
  <c r="X101" i="6"/>
  <c r="X96" i="6"/>
  <c r="X95" i="6" s="1"/>
  <c r="X92" i="6"/>
  <c r="AF183" i="6"/>
  <c r="AF182" i="6"/>
  <c r="AF181" i="6"/>
  <c r="AI180" i="6"/>
  <c r="AH180" i="6"/>
  <c r="AG180" i="6"/>
  <c r="AF179" i="6"/>
  <c r="AF178" i="6"/>
  <c r="AF177" i="6"/>
  <c r="AF176" i="6"/>
  <c r="AF175" i="6" s="1"/>
  <c r="AI175" i="6"/>
  <c r="AH175" i="6"/>
  <c r="AG175" i="6"/>
  <c r="AF174" i="6"/>
  <c r="AF173" i="6"/>
  <c r="AF172" i="6"/>
  <c r="AF171" i="6"/>
  <c r="AF170" i="6"/>
  <c r="AI169" i="6"/>
  <c r="AH169" i="6"/>
  <c r="AG169" i="6"/>
  <c r="AF168" i="6"/>
  <c r="AF167" i="6"/>
  <c r="AF166" i="6"/>
  <c r="AF165" i="6"/>
  <c r="AI164" i="6"/>
  <c r="AH164" i="6"/>
  <c r="AG164" i="6"/>
  <c r="AF163" i="6"/>
  <c r="AF162" i="6"/>
  <c r="AF161" i="6"/>
  <c r="AF160" i="6"/>
  <c r="AI159" i="6"/>
  <c r="AH159" i="6"/>
  <c r="AG159" i="6"/>
  <c r="AF158" i="6"/>
  <c r="AF157" i="6"/>
  <c r="AF156" i="6"/>
  <c r="AI155" i="6"/>
  <c r="AH155" i="6"/>
  <c r="AG155" i="6"/>
  <c r="AF153" i="6"/>
  <c r="AF152" i="6"/>
  <c r="AF151" i="6"/>
  <c r="AF150" i="6"/>
  <c r="AF149" i="6"/>
  <c r="AF148" i="6"/>
  <c r="AF147" i="6"/>
  <c r="AF146" i="6"/>
  <c r="AF145" i="6"/>
  <c r="AF144" i="6"/>
  <c r="AI143" i="6"/>
  <c r="AI142" i="6" s="1"/>
  <c r="AH143" i="6"/>
  <c r="AH142" i="6" s="1"/>
  <c r="AG143" i="6"/>
  <c r="AG142" i="6" s="1"/>
  <c r="AF141" i="6"/>
  <c r="AF140" i="6"/>
  <c r="AF139" i="6"/>
  <c r="AF138" i="6"/>
  <c r="AF137" i="6"/>
  <c r="AF136" i="6"/>
  <c r="AI135" i="6"/>
  <c r="AI133" i="6" s="1"/>
  <c r="AH135" i="6"/>
  <c r="AH133" i="6" s="1"/>
  <c r="AG135" i="6"/>
  <c r="AG133" i="6" s="1"/>
  <c r="AF134" i="6"/>
  <c r="AF132" i="6"/>
  <c r="AF130" i="6"/>
  <c r="AF129" i="6"/>
  <c r="AF128" i="6"/>
  <c r="AF127" i="6"/>
  <c r="AF126" i="6"/>
  <c r="AF125" i="6"/>
  <c r="AF123" i="6"/>
  <c r="AF120" i="6"/>
  <c r="AF119" i="6"/>
  <c r="AF118" i="6"/>
  <c r="AF117" i="6"/>
  <c r="AF116" i="6"/>
  <c r="AI115" i="6"/>
  <c r="AH115" i="6"/>
  <c r="AG115" i="6"/>
  <c r="AF114" i="6"/>
  <c r="AF113" i="6"/>
  <c r="AF112" i="6"/>
  <c r="AF111" i="6"/>
  <c r="AF110" i="6"/>
  <c r="AF109" i="6"/>
  <c r="AI108" i="6"/>
  <c r="AH108" i="6"/>
  <c r="AG108" i="6"/>
  <c r="AF107" i="6"/>
  <c r="AF106" i="6"/>
  <c r="AF105" i="6"/>
  <c r="AF104" i="6"/>
  <c r="AF103" i="6"/>
  <c r="AF102" i="6"/>
  <c r="AF101" i="6"/>
  <c r="AF100" i="6"/>
  <c r="AI99" i="6"/>
  <c r="AH99" i="6"/>
  <c r="AG99" i="6"/>
  <c r="AF98" i="6"/>
  <c r="AG95" i="6"/>
  <c r="AG93" i="6" s="1"/>
  <c r="AF96" i="6"/>
  <c r="AF95" i="6" s="1"/>
  <c r="AI95" i="6"/>
  <c r="AI93" i="6" s="1"/>
  <c r="AH95" i="6"/>
  <c r="AH93" i="6" s="1"/>
  <c r="AF94" i="6"/>
  <c r="AF92" i="6"/>
  <c r="AF91" i="6"/>
  <c r="AI90" i="6"/>
  <c r="AH90" i="6"/>
  <c r="AG90" i="6"/>
  <c r="AF89" i="6"/>
  <c r="AF88" i="6"/>
  <c r="AI87" i="6"/>
  <c r="AH87" i="6"/>
  <c r="AG87" i="6"/>
  <c r="AF86" i="6"/>
  <c r="AF85" i="6"/>
  <c r="AF84" i="6"/>
  <c r="AF83" i="6"/>
  <c r="AF82" i="6"/>
  <c r="AF81" i="6"/>
  <c r="AG79" i="6"/>
  <c r="AF80" i="6"/>
  <c r="AI79" i="6"/>
  <c r="AH79" i="6"/>
  <c r="AF77" i="6"/>
  <c r="AF76" i="6"/>
  <c r="AG74" i="6"/>
  <c r="AF75" i="6"/>
  <c r="AI74" i="6"/>
  <c r="AH74" i="6"/>
  <c r="AF73" i="6"/>
  <c r="AF72" i="6"/>
  <c r="AI71" i="6"/>
  <c r="AI70" i="6" s="1"/>
  <c r="AH71" i="6"/>
  <c r="AG71" i="6"/>
  <c r="AF69" i="6"/>
  <c r="AF68" i="6"/>
  <c r="AI67" i="6"/>
  <c r="AH67" i="6"/>
  <c r="AG67" i="6"/>
  <c r="AF66" i="6"/>
  <c r="AF65" i="6"/>
  <c r="AF64" i="6"/>
  <c r="AG62" i="6"/>
  <c r="AF63" i="6"/>
  <c r="AI62" i="6"/>
  <c r="AH62" i="6"/>
  <c r="AF61" i="6"/>
  <c r="AF60" i="6"/>
  <c r="AF59" i="6"/>
  <c r="AF58" i="6"/>
  <c r="AF57" i="6"/>
  <c r="AF56" i="6"/>
  <c r="AI55" i="6"/>
  <c r="AI54" i="6" s="1"/>
  <c r="AH55" i="6"/>
  <c r="AG55" i="6"/>
  <c r="AF53" i="6"/>
  <c r="AF52" i="6"/>
  <c r="AF51" i="6"/>
  <c r="AI50" i="6"/>
  <c r="AI48" i="6" s="1"/>
  <c r="AH50" i="6"/>
  <c r="AH48" i="6" s="1"/>
  <c r="AG50" i="6"/>
  <c r="AG48" i="6" s="1"/>
  <c r="AF49" i="6"/>
  <c r="AF47" i="6"/>
  <c r="AF46" i="6"/>
  <c r="AF45" i="6"/>
  <c r="AF44" i="6"/>
  <c r="AF43" i="6"/>
  <c r="AF42" i="6"/>
  <c r="AI41" i="6"/>
  <c r="AI38" i="6" s="1"/>
  <c r="AH41" i="6"/>
  <c r="AH38" i="6" s="1"/>
  <c r="AG41" i="6"/>
  <c r="AG38" i="6" s="1"/>
  <c r="AF40" i="6"/>
  <c r="AF39" i="6"/>
  <c r="AF37" i="6"/>
  <c r="AF36" i="6"/>
  <c r="AF35" i="6"/>
  <c r="AI34" i="6"/>
  <c r="AH34" i="6"/>
  <c r="AG34" i="6"/>
  <c r="AF33" i="6"/>
  <c r="AF32" i="6"/>
  <c r="AF31" i="6"/>
  <c r="AF30" i="6"/>
  <c r="AF29" i="6"/>
  <c r="AF28" i="6"/>
  <c r="AF27" i="6"/>
  <c r="AF26" i="6"/>
  <c r="AI25" i="6"/>
  <c r="AH25" i="6"/>
  <c r="AG25" i="6"/>
  <c r="AF23" i="6"/>
  <c r="AF22" i="6"/>
  <c r="AF21" i="6"/>
  <c r="AF20" i="6"/>
  <c r="AF19" i="6"/>
  <c r="AF18" i="6"/>
  <c r="AF17" i="6"/>
  <c r="AI16" i="6"/>
  <c r="AH16" i="6"/>
  <c r="AG16" i="6"/>
  <c r="AF15" i="6"/>
  <c r="AF14" i="6"/>
  <c r="AF13" i="6"/>
  <c r="AF12" i="6"/>
  <c r="AI11" i="6"/>
  <c r="AH11" i="6"/>
  <c r="AG11" i="6"/>
  <c r="AB183" i="6"/>
  <c r="AB182" i="6"/>
  <c r="AB181" i="6"/>
  <c r="AE180" i="6"/>
  <c r="AD180" i="6"/>
  <c r="AC180" i="6"/>
  <c r="AB179" i="6"/>
  <c r="AB178" i="6"/>
  <c r="AB177" i="6"/>
  <c r="AB176" i="6"/>
  <c r="AB175" i="6" s="1"/>
  <c r="AE175" i="6"/>
  <c r="AD175" i="6"/>
  <c r="AC175" i="6"/>
  <c r="AB174" i="6"/>
  <c r="AB173" i="6"/>
  <c r="AB172" i="6"/>
  <c r="AB171" i="6"/>
  <c r="AB170" i="6"/>
  <c r="AE169" i="6"/>
  <c r="AD169" i="6"/>
  <c r="AC169" i="6"/>
  <c r="AB168" i="6"/>
  <c r="AB167" i="6"/>
  <c r="AB166" i="6"/>
  <c r="AB165" i="6"/>
  <c r="AE164" i="6"/>
  <c r="AD164" i="6"/>
  <c r="AC164" i="6"/>
  <c r="AB163" i="6"/>
  <c r="AB162" i="6"/>
  <c r="AB161" i="6"/>
  <c r="AB160" i="6"/>
  <c r="AE159" i="6"/>
  <c r="AD159" i="6"/>
  <c r="AC159" i="6"/>
  <c r="AB158" i="6"/>
  <c r="AB157" i="6"/>
  <c r="AB156" i="6"/>
  <c r="AE155" i="6"/>
  <c r="AD155" i="6"/>
  <c r="AC155" i="6"/>
  <c r="AB153" i="6"/>
  <c r="AB152" i="6"/>
  <c r="AB151" i="6"/>
  <c r="AB150" i="6"/>
  <c r="AB149" i="6"/>
  <c r="AB148" i="6"/>
  <c r="AB147" i="6"/>
  <c r="AB146" i="6"/>
  <c r="AB145" i="6"/>
  <c r="AB144" i="6"/>
  <c r="AE143" i="6"/>
  <c r="AE142" i="6" s="1"/>
  <c r="AD143" i="6"/>
  <c r="AD142" i="6" s="1"/>
  <c r="AC143" i="6"/>
  <c r="AC142" i="6" s="1"/>
  <c r="AB141" i="6"/>
  <c r="AB140" i="6"/>
  <c r="AB139" i="6"/>
  <c r="AB138" i="6"/>
  <c r="AB137" i="6"/>
  <c r="AB136" i="6"/>
  <c r="AE135" i="6"/>
  <c r="AE133" i="6" s="1"/>
  <c r="AD135" i="6"/>
  <c r="AD133" i="6" s="1"/>
  <c r="AC135" i="6"/>
  <c r="AC133" i="6" s="1"/>
  <c r="AB134" i="6"/>
  <c r="AB132" i="6"/>
  <c r="AB130" i="6"/>
  <c r="AB129" i="6"/>
  <c r="AB128" i="6"/>
  <c r="AB127" i="6"/>
  <c r="AB126" i="6"/>
  <c r="AB125" i="6"/>
  <c r="AB123" i="6"/>
  <c r="AB120" i="6"/>
  <c r="AB119" i="6"/>
  <c r="AB118" i="6"/>
  <c r="AB117" i="6"/>
  <c r="AB116" i="6"/>
  <c r="AE115" i="6"/>
  <c r="AD115" i="6"/>
  <c r="AC115" i="6"/>
  <c r="AB114" i="6"/>
  <c r="AB113" i="6"/>
  <c r="AB112" i="6"/>
  <c r="AB111" i="6"/>
  <c r="AB110" i="6"/>
  <c r="AB109" i="6"/>
  <c r="AE108" i="6"/>
  <c r="AD108" i="6"/>
  <c r="AC108" i="6"/>
  <c r="AB107" i="6"/>
  <c r="AB106" i="6"/>
  <c r="AB105" i="6"/>
  <c r="AB104" i="6"/>
  <c r="AB103" i="6"/>
  <c r="AB102" i="6"/>
  <c r="AB101" i="6"/>
  <c r="AB100" i="6"/>
  <c r="AE99" i="6"/>
  <c r="AD99" i="6"/>
  <c r="AC99" i="6"/>
  <c r="AB98" i="6"/>
  <c r="AB96" i="6"/>
  <c r="AB95" i="6" s="1"/>
  <c r="AE95" i="6"/>
  <c r="AE93" i="6" s="1"/>
  <c r="AD95" i="6"/>
  <c r="AD93" i="6" s="1"/>
  <c r="AC95" i="6"/>
  <c r="AC93" i="6" s="1"/>
  <c r="AB94" i="6"/>
  <c r="AB92" i="6"/>
  <c r="AB91" i="6"/>
  <c r="AE90" i="6"/>
  <c r="AD90" i="6"/>
  <c r="AC90" i="6"/>
  <c r="AB89" i="6"/>
  <c r="AB88" i="6"/>
  <c r="AE87" i="6"/>
  <c r="AD87" i="6"/>
  <c r="AC87" i="6"/>
  <c r="AB86" i="6"/>
  <c r="AB85" i="6"/>
  <c r="AB84" i="6"/>
  <c r="AB83" i="6"/>
  <c r="AB82" i="6"/>
  <c r="AB81" i="6"/>
  <c r="AB80" i="6"/>
  <c r="AE79" i="6"/>
  <c r="AD79" i="6"/>
  <c r="AC79" i="6"/>
  <c r="AB77" i="6"/>
  <c r="AB76" i="6"/>
  <c r="AB75" i="6"/>
  <c r="AE74" i="6"/>
  <c r="AD74" i="6"/>
  <c r="AC74" i="6"/>
  <c r="AB73" i="6"/>
  <c r="AB72" i="6"/>
  <c r="AE71" i="6"/>
  <c r="AD71" i="6"/>
  <c r="AC71" i="6"/>
  <c r="AB69" i="6"/>
  <c r="AB68" i="6"/>
  <c r="AE67" i="6"/>
  <c r="AD67" i="6"/>
  <c r="AC67" i="6"/>
  <c r="AB66" i="6"/>
  <c r="AB65" i="6"/>
  <c r="AB64" i="6"/>
  <c r="AB63" i="6"/>
  <c r="AE62" i="6"/>
  <c r="AD62" i="6"/>
  <c r="AC62" i="6"/>
  <c r="AB61" i="6"/>
  <c r="AB60" i="6"/>
  <c r="AB59" i="6"/>
  <c r="AB58" i="6"/>
  <c r="AB57" i="6"/>
  <c r="AB56" i="6"/>
  <c r="AE55" i="6"/>
  <c r="AD55" i="6"/>
  <c r="AC55" i="6"/>
  <c r="AB53" i="6"/>
  <c r="AB52" i="6"/>
  <c r="AB51" i="6"/>
  <c r="AE50" i="6"/>
  <c r="AE48" i="6" s="1"/>
  <c r="AD50" i="6"/>
  <c r="AD48" i="6" s="1"/>
  <c r="AC50" i="6"/>
  <c r="AC48" i="6" s="1"/>
  <c r="AB49" i="6"/>
  <c r="AB47" i="6"/>
  <c r="AB46" i="6"/>
  <c r="AB45" i="6"/>
  <c r="AB44" i="6"/>
  <c r="AB43" i="6"/>
  <c r="AB42" i="6"/>
  <c r="AE41" i="6"/>
  <c r="AE38" i="6" s="1"/>
  <c r="AD41" i="6"/>
  <c r="AD38" i="6" s="1"/>
  <c r="AC41" i="6"/>
  <c r="AC38" i="6" s="1"/>
  <c r="AB40" i="6"/>
  <c r="AB39" i="6"/>
  <c r="AB37" i="6"/>
  <c r="AB36" i="6"/>
  <c r="AB35" i="6"/>
  <c r="AE34" i="6"/>
  <c r="AD34" i="6"/>
  <c r="AC34" i="6"/>
  <c r="AE25" i="6"/>
  <c r="AD25" i="6"/>
  <c r="AE16" i="6"/>
  <c r="AD16" i="6"/>
  <c r="AE11" i="6"/>
  <c r="AD11" i="6"/>
  <c r="AB124" i="6" l="1"/>
  <c r="AB122" i="6" s="1"/>
  <c r="AI97" i="6"/>
  <c r="AH97" i="6"/>
  <c r="AF124" i="6"/>
  <c r="AF122" i="6" s="1"/>
  <c r="AG97" i="6"/>
  <c r="AC97" i="6"/>
  <c r="AD97" i="6"/>
  <c r="AE97" i="6"/>
  <c r="X86" i="6"/>
  <c r="X80" i="6"/>
  <c r="X145" i="6"/>
  <c r="Z34" i="6"/>
  <c r="X65" i="6"/>
  <c r="Y95" i="6"/>
  <c r="Y93" i="6" s="1"/>
  <c r="AG10" i="6"/>
  <c r="X58" i="6"/>
  <c r="X22" i="6"/>
  <c r="X33" i="6"/>
  <c r="X43" i="6"/>
  <c r="X60" i="6"/>
  <c r="Y74" i="6"/>
  <c r="Y90" i="6"/>
  <c r="X112" i="6"/>
  <c r="X150" i="6"/>
  <c r="X163" i="6"/>
  <c r="X171" i="6"/>
  <c r="X177" i="6"/>
  <c r="Z90" i="6"/>
  <c r="X151" i="6"/>
  <c r="Y115" i="6"/>
  <c r="Z159" i="6"/>
  <c r="X26" i="6"/>
  <c r="AC16" i="6"/>
  <c r="AD10" i="6"/>
  <c r="AH24" i="6"/>
  <c r="X23" i="6"/>
  <c r="X141" i="6"/>
  <c r="AE10" i="6"/>
  <c r="X59" i="6"/>
  <c r="Z93" i="6"/>
  <c r="X103" i="6"/>
  <c r="X85" i="6"/>
  <c r="AD24" i="6"/>
  <c r="AB74" i="6"/>
  <c r="X178" i="6"/>
  <c r="X91" i="6"/>
  <c r="X90" i="6" s="1"/>
  <c r="X18" i="6"/>
  <c r="X47" i="6"/>
  <c r="Y62" i="6"/>
  <c r="Y67" i="6"/>
  <c r="Y87" i="6"/>
  <c r="Y99" i="6"/>
  <c r="Y108" i="6"/>
  <c r="X98" i="6"/>
  <c r="AB17" i="6"/>
  <c r="AC70" i="6"/>
  <c r="X30" i="6"/>
  <c r="X130" i="6"/>
  <c r="X46" i="6"/>
  <c r="AA122" i="6"/>
  <c r="X111" i="6"/>
  <c r="X27" i="6"/>
  <c r="X36" i="6"/>
  <c r="Z50" i="6"/>
  <c r="Z48" i="6" s="1"/>
  <c r="X66" i="6"/>
  <c r="X75" i="6"/>
  <c r="X102" i="6"/>
  <c r="Z115" i="6"/>
  <c r="Z155" i="6"/>
  <c r="X166" i="6"/>
  <c r="Z169" i="6"/>
  <c r="AA11" i="6"/>
  <c r="AA16" i="6"/>
  <c r="AA25" i="6"/>
  <c r="AA108" i="6"/>
  <c r="X174" i="6"/>
  <c r="X147" i="6"/>
  <c r="AA41" i="6"/>
  <c r="AA38" i="6" s="1"/>
  <c r="X40" i="6"/>
  <c r="X49" i="6"/>
  <c r="Y143" i="6"/>
  <c r="Y142" i="6" s="1"/>
  <c r="X165" i="6"/>
  <c r="X172" i="6"/>
  <c r="Z11" i="6"/>
  <c r="Z180" i="6"/>
  <c r="X149" i="6"/>
  <c r="X153" i="6"/>
  <c r="X69" i="6"/>
  <c r="X94" i="6"/>
  <c r="X93" i="6" s="1"/>
  <c r="AB93" i="6"/>
  <c r="X15" i="6"/>
  <c r="X32" i="6"/>
  <c r="X162" i="6"/>
  <c r="X105" i="6"/>
  <c r="X53" i="6"/>
  <c r="X168" i="6"/>
  <c r="X173" i="6"/>
  <c r="Y169" i="6"/>
  <c r="AB115" i="6"/>
  <c r="AF87" i="6"/>
  <c r="Y159" i="6"/>
  <c r="Z74" i="6"/>
  <c r="X140" i="6"/>
  <c r="Z143" i="6"/>
  <c r="Z142" i="6" s="1"/>
  <c r="AG24" i="6"/>
  <c r="X31" i="6"/>
  <c r="X161" i="6"/>
  <c r="X104" i="6"/>
  <c r="X182" i="6"/>
  <c r="X132" i="6"/>
  <c r="X148" i="6"/>
  <c r="X158" i="6"/>
  <c r="X167" i="6"/>
  <c r="Z164" i="6"/>
  <c r="X152" i="6"/>
  <c r="X181" i="6"/>
  <c r="X160" i="6"/>
  <c r="Y164" i="6"/>
  <c r="X156" i="6"/>
  <c r="X123" i="6"/>
  <c r="AI154" i="6"/>
  <c r="AF159" i="6"/>
  <c r="AF115" i="6"/>
  <c r="AF90" i="6"/>
  <c r="AI78" i="6"/>
  <c r="AF67" i="6"/>
  <c r="AF50" i="6"/>
  <c r="AF48" i="6" s="1"/>
  <c r="AI24" i="6"/>
  <c r="AF34" i="6"/>
  <c r="AI10" i="6"/>
  <c r="AH154" i="6"/>
  <c r="AF155" i="6"/>
  <c r="AF135" i="6"/>
  <c r="AF133" i="6" s="1"/>
  <c r="AH78" i="6"/>
  <c r="AF74" i="6"/>
  <c r="AH70" i="6"/>
  <c r="AF71" i="6"/>
  <c r="AH54" i="6"/>
  <c r="AF16" i="6"/>
  <c r="AH10" i="6"/>
  <c r="AF11" i="6"/>
  <c r="AF180" i="6"/>
  <c r="AG154" i="6"/>
  <c r="AF169" i="6"/>
  <c r="AF164" i="6"/>
  <c r="AF143" i="6"/>
  <c r="AF142" i="6" s="1"/>
  <c r="AF108" i="6"/>
  <c r="AF99" i="6"/>
  <c r="AF93" i="6"/>
  <c r="AG78" i="6"/>
  <c r="AF79" i="6"/>
  <c r="AG70" i="6"/>
  <c r="AG54" i="6"/>
  <c r="AF62" i="6"/>
  <c r="AF55" i="6"/>
  <c r="AF41" i="6"/>
  <c r="AF38" i="6" s="1"/>
  <c r="AF25" i="6"/>
  <c r="AB169" i="6"/>
  <c r="AE154" i="6"/>
  <c r="AE78" i="6"/>
  <c r="AB87" i="6"/>
  <c r="AE70" i="6"/>
  <c r="AB67" i="6"/>
  <c r="AE54" i="6"/>
  <c r="AB50" i="6"/>
  <c r="AB48" i="6" s="1"/>
  <c r="AE24" i="6"/>
  <c r="AB180" i="6"/>
  <c r="AD154" i="6"/>
  <c r="AB90" i="6"/>
  <c r="AD78" i="6"/>
  <c r="AD70" i="6"/>
  <c r="AB71" i="6"/>
  <c r="AD54" i="6"/>
  <c r="AB34" i="6"/>
  <c r="AB164" i="6"/>
  <c r="AB159" i="6"/>
  <c r="AC154" i="6"/>
  <c r="AB155" i="6"/>
  <c r="AB143" i="6"/>
  <c r="AB142" i="6" s="1"/>
  <c r="AB135" i="6"/>
  <c r="AB133" i="6" s="1"/>
  <c r="AB108" i="6"/>
  <c r="AB99" i="6"/>
  <c r="AC78" i="6"/>
  <c r="AB79" i="6"/>
  <c r="AB62" i="6"/>
  <c r="AC54" i="6"/>
  <c r="AB55" i="6"/>
  <c r="AB41" i="6"/>
  <c r="AB38" i="6" s="1"/>
  <c r="AC25" i="6"/>
  <c r="AC24" i="6" s="1"/>
  <c r="AB27" i="6"/>
  <c r="AB25" i="6" s="1"/>
  <c r="AB18" i="6"/>
  <c r="AC11" i="6"/>
  <c r="X29" i="6"/>
  <c r="X183" i="6"/>
  <c r="X179" i="6"/>
  <c r="X144" i="6"/>
  <c r="Z135" i="6"/>
  <c r="Z133" i="6" s="1"/>
  <c r="X120" i="6"/>
  <c r="Z99" i="6"/>
  <c r="X76" i="6"/>
  <c r="Z67" i="6"/>
  <c r="X68" i="6"/>
  <c r="X64" i="6"/>
  <c r="Z25" i="6"/>
  <c r="X146" i="6"/>
  <c r="X119" i="6"/>
  <c r="X117" i="6"/>
  <c r="X52" i="6"/>
  <c r="AB14" i="6"/>
  <c r="AB11" i="6" s="1"/>
  <c r="X170" i="6"/>
  <c r="AA169" i="6"/>
  <c r="AA55" i="6"/>
  <c r="AA67" i="6"/>
  <c r="AA71" i="6"/>
  <c r="AA79" i="6"/>
  <c r="AA87" i="6"/>
  <c r="AA95" i="6"/>
  <c r="AA93" i="6" s="1"/>
  <c r="X116" i="6"/>
  <c r="AA115" i="6"/>
  <c r="AA34" i="6"/>
  <c r="AA50" i="6"/>
  <c r="AA48" i="6" s="1"/>
  <c r="AA62" i="6"/>
  <c r="AA74" i="6"/>
  <c r="AA90" i="6"/>
  <c r="X100" i="6"/>
  <c r="AA99" i="6"/>
  <c r="X134" i="6"/>
  <c r="AA164" i="6"/>
  <c r="AA180" i="6"/>
  <c r="AA135" i="6"/>
  <c r="AA133" i="6" s="1"/>
  <c r="AA143" i="6"/>
  <c r="AA142" i="6" s="1"/>
  <c r="AA155" i="6"/>
  <c r="AA159" i="6"/>
  <c r="AA175" i="6"/>
  <c r="X139" i="6"/>
  <c r="X138" i="6"/>
  <c r="X137" i="6"/>
  <c r="X129" i="6"/>
  <c r="X114" i="6"/>
  <c r="X113" i="6"/>
  <c r="X110" i="6"/>
  <c r="X89" i="6"/>
  <c r="X84" i="6"/>
  <c r="X82" i="6"/>
  <c r="X81" i="6"/>
  <c r="X77" i="6"/>
  <c r="AF97" i="6" l="1"/>
  <c r="AB97" i="6"/>
  <c r="Y97" i="6"/>
  <c r="AA97" i="6"/>
  <c r="X67" i="6"/>
  <c r="Z24" i="6"/>
  <c r="AA10" i="6"/>
  <c r="Z154" i="6"/>
  <c r="AC10" i="6"/>
  <c r="AC8" i="6" s="1"/>
  <c r="H5" i="7" s="1"/>
  <c r="Z122" i="6"/>
  <c r="X115" i="6"/>
  <c r="AA24" i="6"/>
  <c r="AB16" i="6"/>
  <c r="AB10" i="6" s="1"/>
  <c r="X155" i="6"/>
  <c r="X169" i="6"/>
  <c r="AB70" i="6"/>
  <c r="Y155" i="6"/>
  <c r="X164" i="6"/>
  <c r="X74" i="6"/>
  <c r="X159" i="6"/>
  <c r="Y124" i="6"/>
  <c r="X99" i="6"/>
  <c r="AF24" i="6"/>
  <c r="X127" i="6"/>
  <c r="X126" i="6"/>
  <c r="Y79" i="6"/>
  <c r="Y78" i="6" s="1"/>
  <c r="X83" i="6"/>
  <c r="X79" i="6" s="1"/>
  <c r="Z79" i="6"/>
  <c r="Y71" i="6"/>
  <c r="Y70" i="6" s="1"/>
  <c r="X73" i="6"/>
  <c r="Y180" i="6"/>
  <c r="X180" i="6"/>
  <c r="Y175" i="6"/>
  <c r="X176" i="6"/>
  <c r="X175" i="6" s="1"/>
  <c r="Y135" i="6"/>
  <c r="Y133" i="6" s="1"/>
  <c r="X136" i="6"/>
  <c r="X135" i="6" s="1"/>
  <c r="X133" i="6" s="1"/>
  <c r="X128" i="6"/>
  <c r="AF78" i="6"/>
  <c r="AF70" i="6"/>
  <c r="AI8" i="6"/>
  <c r="I13" i="7" s="1"/>
  <c r="AF10" i="6"/>
  <c r="AH8" i="6"/>
  <c r="I9" i="7" s="1"/>
  <c r="AF154" i="6"/>
  <c r="AG8" i="6"/>
  <c r="I5" i="7" s="1"/>
  <c r="AF54" i="6"/>
  <c r="AE8" i="6"/>
  <c r="H13" i="7" s="1"/>
  <c r="AB78" i="6"/>
  <c r="AD8" i="6"/>
  <c r="H9" i="7" s="1"/>
  <c r="AB24" i="6"/>
  <c r="AB154" i="6"/>
  <c r="AB54" i="6"/>
  <c r="AA54" i="6"/>
  <c r="X143" i="6"/>
  <c r="X142" i="6" s="1"/>
  <c r="AA78" i="6"/>
  <c r="AA70" i="6"/>
  <c r="AA154" i="6"/>
  <c r="X42" i="6"/>
  <c r="X39" i="6"/>
  <c r="X37" i="6"/>
  <c r="X21" i="6"/>
  <c r="X20" i="6"/>
  <c r="X14" i="6"/>
  <c r="X13" i="6"/>
  <c r="X154" i="6" l="1"/>
  <c r="X45" i="6"/>
  <c r="Y154" i="6"/>
  <c r="X61" i="6"/>
  <c r="X28" i="6"/>
  <c r="X25" i="6" s="1"/>
  <c r="Y25" i="6"/>
  <c r="Y122" i="6"/>
  <c r="X125" i="6"/>
  <c r="X109" i="6"/>
  <c r="X108" i="6" s="1"/>
  <c r="X97" i="6" s="1"/>
  <c r="Z108" i="6"/>
  <c r="Z97" i="6" s="1"/>
  <c r="Z87" i="6"/>
  <c r="Z78" i="6" s="1"/>
  <c r="X88" i="6"/>
  <c r="X87" i="6" s="1"/>
  <c r="X78" i="6" s="1"/>
  <c r="Z71" i="6"/>
  <c r="Z70" i="6" s="1"/>
  <c r="X72" i="6"/>
  <c r="X71" i="6" s="1"/>
  <c r="X70" i="6" s="1"/>
  <c r="Z55" i="6"/>
  <c r="X57" i="6"/>
  <c r="Z41" i="6"/>
  <c r="Z38" i="6" s="1"/>
  <c r="Z16" i="6"/>
  <c r="Z10" i="6" s="1"/>
  <c r="X19" i="6"/>
  <c r="X35" i="6"/>
  <c r="X34" i="6" s="1"/>
  <c r="Y34" i="6"/>
  <c r="Y16" i="6"/>
  <c r="X17" i="6"/>
  <c r="Y41" i="6"/>
  <c r="Y38" i="6" s="1"/>
  <c r="X44" i="6"/>
  <c r="T31" i="7"/>
  <c r="I17" i="7"/>
  <c r="U30" i="7"/>
  <c r="I22" i="7"/>
  <c r="U32" i="7"/>
  <c r="T32" i="7"/>
  <c r="T30" i="7"/>
  <c r="H17" i="7"/>
  <c r="H22" i="7"/>
  <c r="U31" i="7"/>
  <c r="Y11" i="6"/>
  <c r="X12" i="6"/>
  <c r="X11" i="6" s="1"/>
  <c r="AF8" i="6"/>
  <c r="AB8" i="6"/>
  <c r="AA8" i="6"/>
  <c r="G13" i="7" s="1"/>
  <c r="X124" i="6" l="1"/>
  <c r="X122" i="6" s="1"/>
  <c r="X16" i="6"/>
  <c r="X10" i="6" s="1"/>
  <c r="X41" i="6"/>
  <c r="X38" i="6" s="1"/>
  <c r="Y24" i="6"/>
  <c r="X24" i="6"/>
  <c r="X63" i="6"/>
  <c r="X62" i="6" s="1"/>
  <c r="Z62" i="6"/>
  <c r="Z54" i="6" s="1"/>
  <c r="Z8" i="6" s="1"/>
  <c r="G9" i="7" s="1"/>
  <c r="Y10" i="6"/>
  <c r="U36" i="7"/>
  <c r="Y55" i="6"/>
  <c r="Y54" i="6" s="1"/>
  <c r="X56" i="6"/>
  <c r="X55" i="6" s="1"/>
  <c r="X51" i="6"/>
  <c r="X50" i="6" s="1"/>
  <c r="X48" i="6" s="1"/>
  <c r="Y50" i="6"/>
  <c r="Y48" i="6" s="1"/>
  <c r="S32" i="7"/>
  <c r="T36" i="7"/>
  <c r="X54" i="6" l="1"/>
  <c r="S31" i="7"/>
  <c r="Y8" i="6"/>
  <c r="G5" i="7" s="1"/>
  <c r="G22" i="7" s="1"/>
  <c r="G17" i="7" l="1"/>
  <c r="S30" i="7"/>
  <c r="S36" i="7" s="1"/>
  <c r="X8" i="6"/>
  <c r="I155" i="5" l="1"/>
  <c r="I12" i="7" s="1"/>
  <c r="I14" i="7" s="1"/>
  <c r="I123" i="5"/>
  <c r="I119" i="5"/>
  <c r="I61" i="5"/>
  <c r="I53" i="5"/>
  <c r="I29" i="5"/>
  <c r="I17" i="5"/>
  <c r="I9" i="5"/>
  <c r="I7" i="5"/>
  <c r="I5" i="5"/>
  <c r="H155" i="5"/>
  <c r="H12" i="7" s="1"/>
  <c r="H14" i="7" s="1"/>
  <c r="H123" i="5"/>
  <c r="H119" i="5"/>
  <c r="H53" i="5"/>
  <c r="H29" i="5"/>
  <c r="H17" i="5"/>
  <c r="H9" i="5"/>
  <c r="H7" i="5"/>
  <c r="H5" i="5"/>
  <c r="G155" i="5"/>
  <c r="G12" i="7" s="1"/>
  <c r="G14" i="7" s="1"/>
  <c r="G123" i="5"/>
  <c r="G119" i="5"/>
  <c r="G53" i="5"/>
  <c r="G29" i="5"/>
  <c r="G17" i="5"/>
  <c r="G9" i="5"/>
  <c r="G7" i="5"/>
  <c r="G5" i="5"/>
  <c r="H118" i="5" l="1"/>
  <c r="H8" i="7" s="1"/>
  <c r="H10" i="7" s="1"/>
  <c r="I118" i="5"/>
  <c r="I8" i="7" s="1"/>
  <c r="I10" i="7" s="1"/>
  <c r="U27" i="7"/>
  <c r="I16" i="5"/>
  <c r="T27" i="7"/>
  <c r="H16" i="5"/>
  <c r="U26" i="7"/>
  <c r="T26" i="7"/>
  <c r="I4" i="5"/>
  <c r="H4" i="5"/>
  <c r="G4" i="5"/>
  <c r="S27" i="7"/>
  <c r="S26" i="7"/>
  <c r="G118" i="5"/>
  <c r="G8" i="7" s="1"/>
  <c r="G10" i="7" s="1"/>
  <c r="G16" i="5"/>
  <c r="G3" i="5" l="1"/>
  <c r="G4" i="7" s="1"/>
  <c r="U25" i="7"/>
  <c r="U35" i="7" s="1"/>
  <c r="U37" i="7" s="1"/>
  <c r="I3" i="5"/>
  <c r="I4" i="7" s="1"/>
  <c r="I6" i="7" s="1"/>
  <c r="T25" i="7"/>
  <c r="T35" i="7" s="1"/>
  <c r="T37" i="7" s="1"/>
  <c r="H3" i="5"/>
  <c r="S25" i="7"/>
  <c r="G165" i="5"/>
  <c r="S35" i="7" l="1"/>
  <c r="S37" i="7" s="1"/>
  <c r="I21" i="7"/>
  <c r="I23" i="7" s="1"/>
  <c r="I16" i="7"/>
  <c r="I18" i="7" s="1"/>
  <c r="I165" i="5"/>
  <c r="H4" i="7"/>
  <c r="H165" i="5"/>
  <c r="G21" i="7"/>
  <c r="G23" i="7" s="1"/>
  <c r="G16" i="7"/>
  <c r="G18" i="7" s="1"/>
  <c r="G6" i="7"/>
  <c r="H16" i="7" l="1"/>
  <c r="H18" i="7" s="1"/>
  <c r="H21" i="7"/>
  <c r="H23" i="7" s="1"/>
  <c r="H6" i="7"/>
  <c r="K183" i="6" l="1"/>
  <c r="K181" i="6"/>
  <c r="K179" i="6"/>
  <c r="K178" i="6"/>
  <c r="K177" i="6"/>
  <c r="K176" i="6"/>
  <c r="K174" i="6"/>
  <c r="K173" i="6"/>
  <c r="K172" i="6"/>
  <c r="K171" i="6"/>
  <c r="K170" i="6"/>
  <c r="K168" i="6"/>
  <c r="K167" i="6"/>
  <c r="K166" i="6"/>
  <c r="K165" i="6"/>
  <c r="K163" i="6"/>
  <c r="K162" i="6"/>
  <c r="K161" i="6"/>
  <c r="K160" i="6"/>
  <c r="K158" i="6"/>
  <c r="K156" i="6"/>
  <c r="K153" i="6"/>
  <c r="K152" i="6"/>
  <c r="K151" i="6"/>
  <c r="K142" i="6" s="1"/>
  <c r="K141" i="6"/>
  <c r="K140" i="6"/>
  <c r="K139" i="6"/>
  <c r="K138" i="6"/>
  <c r="K137" i="6"/>
  <c r="K136" i="6"/>
  <c r="K134" i="6"/>
  <c r="K132" i="6"/>
  <c r="K130" i="6"/>
  <c r="K129" i="6"/>
  <c r="K128" i="6"/>
  <c r="K127" i="6"/>
  <c r="K126" i="6"/>
  <c r="K125" i="6"/>
  <c r="K123" i="6"/>
  <c r="K120" i="6"/>
  <c r="K118" i="6"/>
  <c r="K114" i="6"/>
  <c r="K113" i="6"/>
  <c r="K112" i="6"/>
  <c r="K111" i="6"/>
  <c r="K110" i="6"/>
  <c r="K109" i="6"/>
  <c r="K98" i="6"/>
  <c r="K96" i="6"/>
  <c r="K94" i="6"/>
  <c r="K92" i="6"/>
  <c r="K91" i="6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69" i="6"/>
  <c r="K68" i="6"/>
  <c r="K66" i="6"/>
  <c r="K65" i="6"/>
  <c r="K64" i="6"/>
  <c r="K63" i="6"/>
  <c r="K61" i="6"/>
  <c r="K60" i="6"/>
  <c r="K59" i="6"/>
  <c r="K58" i="6"/>
  <c r="K57" i="6"/>
  <c r="K56" i="6"/>
  <c r="K52" i="6"/>
  <c r="K51" i="6"/>
  <c r="K49" i="6"/>
  <c r="K47" i="6"/>
  <c r="K46" i="6"/>
  <c r="K45" i="6"/>
  <c r="K44" i="6"/>
  <c r="K43" i="6"/>
  <c r="K42" i="6"/>
  <c r="K40" i="6"/>
  <c r="K39" i="6"/>
  <c r="K37" i="6"/>
  <c r="K36" i="6"/>
  <c r="K35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5" i="6"/>
  <c r="K14" i="6"/>
  <c r="K13" i="6"/>
  <c r="K12" i="6"/>
  <c r="J183" i="6"/>
  <c r="J181" i="6"/>
  <c r="J179" i="6"/>
  <c r="J178" i="6"/>
  <c r="J177" i="6"/>
  <c r="J176" i="6"/>
  <c r="J174" i="6"/>
  <c r="J173" i="6"/>
  <c r="J172" i="6"/>
  <c r="J171" i="6"/>
  <c r="J170" i="6"/>
  <c r="J168" i="6"/>
  <c r="J167" i="6"/>
  <c r="J166" i="6"/>
  <c r="J165" i="6"/>
  <c r="J163" i="6"/>
  <c r="J162" i="6"/>
  <c r="J161" i="6"/>
  <c r="J160" i="6"/>
  <c r="J158" i="6"/>
  <c r="J156" i="6"/>
  <c r="J153" i="6"/>
  <c r="J152" i="6"/>
  <c r="J151" i="6"/>
  <c r="J141" i="6"/>
  <c r="J140" i="6"/>
  <c r="J139" i="6"/>
  <c r="J138" i="6"/>
  <c r="J137" i="6"/>
  <c r="J136" i="6"/>
  <c r="J134" i="6"/>
  <c r="J132" i="6"/>
  <c r="J130" i="6"/>
  <c r="J129" i="6"/>
  <c r="J128" i="6"/>
  <c r="J127" i="6"/>
  <c r="J126" i="6"/>
  <c r="J125" i="6"/>
  <c r="J123" i="6"/>
  <c r="J120" i="6"/>
  <c r="J118" i="6"/>
  <c r="J114" i="6"/>
  <c r="J113" i="6"/>
  <c r="J112" i="6"/>
  <c r="J111" i="6"/>
  <c r="J110" i="6"/>
  <c r="J109" i="6"/>
  <c r="J105" i="6"/>
  <c r="J104" i="6"/>
  <c r="J98" i="6"/>
  <c r="J96" i="6"/>
  <c r="J94" i="6"/>
  <c r="J92" i="6"/>
  <c r="J91" i="6"/>
  <c r="J89" i="6"/>
  <c r="J88" i="6"/>
  <c r="J86" i="6"/>
  <c r="J85" i="6"/>
  <c r="J84" i="6"/>
  <c r="J83" i="6"/>
  <c r="J82" i="6"/>
  <c r="J81" i="6"/>
  <c r="J80" i="6"/>
  <c r="J77" i="6"/>
  <c r="J76" i="6"/>
  <c r="J75" i="6"/>
  <c r="J73" i="6"/>
  <c r="J72" i="6"/>
  <c r="J69" i="6"/>
  <c r="J68" i="6"/>
  <c r="J66" i="6"/>
  <c r="J65" i="6"/>
  <c r="J64" i="6"/>
  <c r="J63" i="6"/>
  <c r="J61" i="6"/>
  <c r="J60" i="6"/>
  <c r="J59" i="6"/>
  <c r="J58" i="6"/>
  <c r="J57" i="6"/>
  <c r="J56" i="6"/>
  <c r="J52" i="6"/>
  <c r="J51" i="6"/>
  <c r="J49" i="6"/>
  <c r="J47" i="6"/>
  <c r="J46" i="6"/>
  <c r="J45" i="6"/>
  <c r="J44" i="6"/>
  <c r="J43" i="6"/>
  <c r="J42" i="6"/>
  <c r="J40" i="6"/>
  <c r="J39" i="6"/>
  <c r="J37" i="6"/>
  <c r="J36" i="6"/>
  <c r="J35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5" i="6"/>
  <c r="J14" i="6"/>
  <c r="J13" i="6"/>
  <c r="J12" i="6"/>
  <c r="I183" i="6"/>
  <c r="I181" i="6"/>
  <c r="I179" i="6"/>
  <c r="I178" i="6"/>
  <c r="I177" i="6"/>
  <c r="I176" i="6"/>
  <c r="I174" i="6"/>
  <c r="I173" i="6"/>
  <c r="I172" i="6"/>
  <c r="I171" i="6"/>
  <c r="I170" i="6"/>
  <c r="I168" i="6"/>
  <c r="I167" i="6"/>
  <c r="I166" i="6"/>
  <c r="I165" i="6"/>
  <c r="I163" i="6"/>
  <c r="I162" i="6"/>
  <c r="I161" i="6"/>
  <c r="I160" i="6"/>
  <c r="I158" i="6"/>
  <c r="I156" i="6"/>
  <c r="I153" i="6"/>
  <c r="I152" i="6"/>
  <c r="I151" i="6"/>
  <c r="I141" i="6"/>
  <c r="I140" i="6"/>
  <c r="I139" i="6"/>
  <c r="I138" i="6"/>
  <c r="I137" i="6"/>
  <c r="I136" i="6"/>
  <c r="I134" i="6"/>
  <c r="I132" i="6"/>
  <c r="I130" i="6"/>
  <c r="I129" i="6"/>
  <c r="I128" i="6"/>
  <c r="I127" i="6"/>
  <c r="I126" i="6"/>
  <c r="I125" i="6"/>
  <c r="I123" i="6"/>
  <c r="I120" i="6"/>
  <c r="I119" i="6"/>
  <c r="I118" i="6"/>
  <c r="I117" i="6"/>
  <c r="I116" i="6"/>
  <c r="I114" i="6"/>
  <c r="I113" i="6"/>
  <c r="I112" i="6"/>
  <c r="I111" i="6"/>
  <c r="I110" i="6"/>
  <c r="I109" i="6"/>
  <c r="I107" i="6"/>
  <c r="I106" i="6"/>
  <c r="I105" i="6"/>
  <c r="I104" i="6"/>
  <c r="I102" i="6"/>
  <c r="I101" i="6"/>
  <c r="I100" i="6"/>
  <c r="I98" i="6"/>
  <c r="I96" i="6"/>
  <c r="I94" i="6"/>
  <c r="I92" i="6"/>
  <c r="I91" i="6"/>
  <c r="I89" i="6"/>
  <c r="I88" i="6"/>
  <c r="I86" i="6"/>
  <c r="I85" i="6"/>
  <c r="I84" i="6"/>
  <c r="I83" i="6"/>
  <c r="I82" i="6"/>
  <c r="I81" i="6"/>
  <c r="I80" i="6"/>
  <c r="I77" i="6"/>
  <c r="I76" i="6"/>
  <c r="I75" i="6"/>
  <c r="I72" i="6"/>
  <c r="I69" i="6"/>
  <c r="I68" i="6"/>
  <c r="I66" i="6"/>
  <c r="I65" i="6"/>
  <c r="I64" i="6"/>
  <c r="I63" i="6"/>
  <c r="I61" i="6"/>
  <c r="I60" i="6"/>
  <c r="I59" i="6"/>
  <c r="I58" i="6"/>
  <c r="I57" i="6"/>
  <c r="I56" i="6"/>
  <c r="I52" i="6"/>
  <c r="I51" i="6"/>
  <c r="I49" i="6"/>
  <c r="I47" i="6"/>
  <c r="I46" i="6"/>
  <c r="H46" i="6" s="1"/>
  <c r="I45" i="6"/>
  <c r="I44" i="6"/>
  <c r="H44" i="6" s="1"/>
  <c r="I43" i="6"/>
  <c r="I42" i="6"/>
  <c r="I40" i="6"/>
  <c r="I39" i="6"/>
  <c r="H39" i="6" s="1"/>
  <c r="I37" i="6"/>
  <c r="I36" i="6"/>
  <c r="I35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 s="1"/>
  <c r="I15" i="6"/>
  <c r="I14" i="6"/>
  <c r="I142" i="6" l="1"/>
  <c r="H40" i="6"/>
  <c r="H45" i="6"/>
  <c r="J142" i="6"/>
  <c r="H42" i="6"/>
  <c r="I41" i="6"/>
  <c r="H43" i="6"/>
  <c r="H47" i="6"/>
  <c r="J155" i="6"/>
  <c r="I73" i="6"/>
  <c r="H41" i="6" l="1"/>
  <c r="I13" i="6"/>
  <c r="I12" i="6"/>
  <c r="F155" i="5" l="1"/>
  <c r="F12" i="7" s="1"/>
  <c r="F123" i="5"/>
  <c r="F119" i="5"/>
  <c r="F53" i="5"/>
  <c r="F29" i="5"/>
  <c r="F17" i="5"/>
  <c r="F9" i="5"/>
  <c r="F7" i="5"/>
  <c r="F5" i="5"/>
  <c r="R27" i="7" l="1"/>
  <c r="R26" i="7"/>
  <c r="F118" i="5"/>
  <c r="F8" i="7" s="1"/>
  <c r="F16" i="5"/>
  <c r="F4" i="5"/>
  <c r="R25" i="7" l="1"/>
  <c r="R35" i="7" s="1"/>
  <c r="F3" i="5"/>
  <c r="F165" i="5" l="1"/>
  <c r="F4" i="7"/>
  <c r="E29" i="5" l="1"/>
  <c r="C29" i="5"/>
  <c r="S175" i="6" l="1"/>
  <c r="R175" i="6"/>
  <c r="K175" i="6"/>
  <c r="J175" i="6"/>
  <c r="I175" i="6"/>
  <c r="T132" i="6"/>
  <c r="T130" i="6"/>
  <c r="T129" i="6"/>
  <c r="T128" i="6"/>
  <c r="T127" i="6"/>
  <c r="T125" i="6"/>
  <c r="P132" i="6"/>
  <c r="P130" i="6"/>
  <c r="P129" i="6"/>
  <c r="P128" i="6"/>
  <c r="P127" i="6"/>
  <c r="P126" i="6"/>
  <c r="H132" i="6"/>
  <c r="H130" i="6"/>
  <c r="H129" i="6"/>
  <c r="H127" i="6"/>
  <c r="H126" i="6"/>
  <c r="H125" i="6"/>
  <c r="H123" i="6"/>
  <c r="T120" i="6"/>
  <c r="T118" i="6"/>
  <c r="T117" i="6"/>
  <c r="T116" i="6"/>
  <c r="T114" i="6"/>
  <c r="T113" i="6"/>
  <c r="T112" i="6"/>
  <c r="T110" i="6"/>
  <c r="T107" i="6"/>
  <c r="T106" i="6"/>
  <c r="T105" i="6"/>
  <c r="T103" i="6"/>
  <c r="T102" i="6"/>
  <c r="P120" i="6"/>
  <c r="P119" i="6"/>
  <c r="P117" i="6"/>
  <c r="P113" i="6"/>
  <c r="P107" i="6"/>
  <c r="P105" i="6"/>
  <c r="P104" i="6"/>
  <c r="P103" i="6"/>
  <c r="P102" i="6"/>
  <c r="P101" i="6"/>
  <c r="P100" i="6"/>
  <c r="P98" i="6"/>
  <c r="S95" i="6"/>
  <c r="R95" i="6"/>
  <c r="Q95" i="6"/>
  <c r="K95" i="6"/>
  <c r="J95" i="6"/>
  <c r="I95" i="6"/>
  <c r="T69" i="6"/>
  <c r="T68" i="6"/>
  <c r="T66" i="6"/>
  <c r="T65" i="6"/>
  <c r="T64" i="6"/>
  <c r="T61" i="6"/>
  <c r="T60" i="6"/>
  <c r="T59" i="6"/>
  <c r="T58" i="6"/>
  <c r="T57" i="6"/>
  <c r="T56" i="6"/>
  <c r="P65" i="6"/>
  <c r="P64" i="6"/>
  <c r="P61" i="6"/>
  <c r="P60" i="6"/>
  <c r="P59" i="6"/>
  <c r="P58" i="6"/>
  <c r="P57" i="6"/>
  <c r="P69" i="6"/>
  <c r="T51" i="6"/>
  <c r="T49" i="6"/>
  <c r="P53" i="6"/>
  <c r="P52" i="6"/>
  <c r="P51" i="6"/>
  <c r="H53" i="6"/>
  <c r="H52" i="6"/>
  <c r="H51" i="6"/>
  <c r="T46" i="6"/>
  <c r="T45" i="6"/>
  <c r="T44" i="6"/>
  <c r="T42" i="6"/>
  <c r="T40" i="6"/>
  <c r="P47" i="6"/>
  <c r="P46" i="6"/>
  <c r="P45" i="6"/>
  <c r="P43" i="6"/>
  <c r="P42" i="6"/>
  <c r="P40" i="6"/>
  <c r="T47" i="6"/>
  <c r="H128" i="6" l="1"/>
  <c r="H124" i="6" s="1"/>
  <c r="H122" i="6" s="1"/>
  <c r="T123" i="6"/>
  <c r="P109" i="6"/>
  <c r="T52" i="6"/>
  <c r="P39" i="6"/>
  <c r="P123" i="6"/>
  <c r="T109" i="6"/>
  <c r="T53" i="6"/>
  <c r="T39" i="6"/>
  <c r="P68" i="6"/>
  <c r="P67" i="6" s="1"/>
  <c r="T126" i="6"/>
  <c r="T124" i="6" s="1"/>
  <c r="P125" i="6"/>
  <c r="P124" i="6" s="1"/>
  <c r="Q122" i="6"/>
  <c r="R122" i="6"/>
  <c r="S122" i="6"/>
  <c r="T119" i="6"/>
  <c r="P114" i="6"/>
  <c r="T101" i="6"/>
  <c r="P110" i="6"/>
  <c r="J55" i="6"/>
  <c r="K55" i="6"/>
  <c r="Q55" i="6"/>
  <c r="I55" i="6"/>
  <c r="H61" i="6"/>
  <c r="T63" i="6"/>
  <c r="J115" i="6"/>
  <c r="K115" i="6"/>
  <c r="Q115" i="6"/>
  <c r="R115" i="6"/>
  <c r="S115" i="6"/>
  <c r="I71" i="6"/>
  <c r="K74" i="6"/>
  <c r="R71" i="6"/>
  <c r="H153" i="6"/>
  <c r="S155" i="6"/>
  <c r="T157" i="6"/>
  <c r="T181" i="6"/>
  <c r="H103" i="6"/>
  <c r="H112" i="6"/>
  <c r="H117" i="6"/>
  <c r="H113" i="6"/>
  <c r="P144" i="6"/>
  <c r="P148" i="6"/>
  <c r="P152" i="6"/>
  <c r="T146" i="6"/>
  <c r="T150" i="6"/>
  <c r="J67" i="6"/>
  <c r="H58" i="6"/>
  <c r="H63" i="6"/>
  <c r="H68" i="6"/>
  <c r="H101" i="6"/>
  <c r="H114" i="6"/>
  <c r="H119" i="6"/>
  <c r="H151" i="6"/>
  <c r="H142" i="6" s="1"/>
  <c r="P145" i="6"/>
  <c r="P149" i="6"/>
  <c r="P153" i="6"/>
  <c r="P147" i="6"/>
  <c r="T147" i="6"/>
  <c r="T151" i="6"/>
  <c r="T149" i="6"/>
  <c r="T153" i="6"/>
  <c r="J90" i="6"/>
  <c r="S90" i="6"/>
  <c r="T166" i="6"/>
  <c r="T104" i="6"/>
  <c r="H59" i="6"/>
  <c r="H69" i="6"/>
  <c r="H76" i="6"/>
  <c r="Q71" i="6"/>
  <c r="P77" i="6"/>
  <c r="H106" i="6"/>
  <c r="H111" i="6"/>
  <c r="I115" i="6"/>
  <c r="P66" i="6"/>
  <c r="H77" i="6"/>
  <c r="P73" i="6"/>
  <c r="J108" i="6"/>
  <c r="I135" i="6"/>
  <c r="I133" i="6" s="1"/>
  <c r="J135" i="6"/>
  <c r="J133" i="6" s="1"/>
  <c r="S135" i="6"/>
  <c r="S133" i="6" s="1"/>
  <c r="P151" i="6"/>
  <c r="T145" i="6"/>
  <c r="H57" i="6"/>
  <c r="K67" i="6"/>
  <c r="Q67" i="6"/>
  <c r="R67" i="6"/>
  <c r="S67" i="6"/>
  <c r="J71" i="6"/>
  <c r="Q74" i="6"/>
  <c r="S71" i="6"/>
  <c r="S87" i="6"/>
  <c r="I93" i="6"/>
  <c r="H100" i="6"/>
  <c r="H104" i="6"/>
  <c r="H118" i="6"/>
  <c r="H137" i="6"/>
  <c r="T134" i="6"/>
  <c r="T139" i="6"/>
  <c r="H163" i="6"/>
  <c r="K155" i="6"/>
  <c r="K164" i="6"/>
  <c r="P162" i="6"/>
  <c r="R155" i="6"/>
  <c r="P173" i="6"/>
  <c r="K180" i="6"/>
  <c r="R180" i="6"/>
  <c r="S180" i="6"/>
  <c r="Q108" i="6"/>
  <c r="P111" i="6"/>
  <c r="J74" i="6"/>
  <c r="S74" i="6"/>
  <c r="T73" i="6"/>
  <c r="H84" i="6"/>
  <c r="H89" i="6"/>
  <c r="J79" i="6"/>
  <c r="P83" i="6"/>
  <c r="P88" i="6"/>
  <c r="R79" i="6"/>
  <c r="P89" i="6"/>
  <c r="S79" i="6"/>
  <c r="T82" i="6"/>
  <c r="T86" i="6"/>
  <c r="T92" i="6"/>
  <c r="T88" i="6"/>
  <c r="R93" i="6"/>
  <c r="R135" i="6"/>
  <c r="R133" i="6" s="1"/>
  <c r="H141" i="6"/>
  <c r="P140" i="6"/>
  <c r="S143" i="6"/>
  <c r="S142" i="6" s="1"/>
  <c r="Q143" i="6"/>
  <c r="Q142" i="6" s="1"/>
  <c r="H174" i="6"/>
  <c r="H161" i="6"/>
  <c r="H166" i="6"/>
  <c r="P158" i="6"/>
  <c r="P163" i="6"/>
  <c r="P168" i="6"/>
  <c r="P178" i="6"/>
  <c r="P160" i="6"/>
  <c r="P165" i="6"/>
  <c r="R164" i="6"/>
  <c r="P170" i="6"/>
  <c r="T162" i="6"/>
  <c r="T167" i="6"/>
  <c r="T172" i="6"/>
  <c r="T177" i="6"/>
  <c r="T163" i="6"/>
  <c r="T168" i="6"/>
  <c r="K41" i="6"/>
  <c r="K38" i="6" s="1"/>
  <c r="R41" i="6"/>
  <c r="R38" i="6" s="1"/>
  <c r="S41" i="6"/>
  <c r="S38" i="6" s="1"/>
  <c r="H82" i="6"/>
  <c r="H86" i="6"/>
  <c r="J87" i="6"/>
  <c r="Q79" i="6"/>
  <c r="P85" i="6"/>
  <c r="P92" i="6"/>
  <c r="T84" i="6"/>
  <c r="J93" i="6"/>
  <c r="S93" i="6"/>
  <c r="K108" i="6"/>
  <c r="R108" i="6"/>
  <c r="S99" i="6"/>
  <c r="J124" i="6"/>
  <c r="J122" i="6" s="1"/>
  <c r="I180" i="6"/>
  <c r="H182" i="6"/>
  <c r="P181" i="6"/>
  <c r="T94" i="6"/>
  <c r="Q135" i="6"/>
  <c r="Q133" i="6" s="1"/>
  <c r="P136" i="6"/>
  <c r="H152" i="6"/>
  <c r="P146" i="6"/>
  <c r="P150" i="6"/>
  <c r="R143" i="6"/>
  <c r="R142" i="6" s="1"/>
  <c r="T144" i="6"/>
  <c r="T148" i="6"/>
  <c r="T152" i="6"/>
  <c r="T179" i="6"/>
  <c r="H183" i="6"/>
  <c r="P182" i="6"/>
  <c r="Q50" i="6"/>
  <c r="Q48" i="6" s="1"/>
  <c r="H75" i="6"/>
  <c r="K71" i="6"/>
  <c r="P76" i="6"/>
  <c r="R74" i="6"/>
  <c r="T72" i="6"/>
  <c r="T77" i="6"/>
  <c r="T96" i="6"/>
  <c r="I108" i="6"/>
  <c r="H109" i="6"/>
  <c r="H138" i="6"/>
  <c r="H139" i="6"/>
  <c r="K135" i="6"/>
  <c r="K133" i="6" s="1"/>
  <c r="P137" i="6"/>
  <c r="P141" i="6"/>
  <c r="P138" i="6"/>
  <c r="T136" i="6"/>
  <c r="T140" i="6"/>
  <c r="T137" i="6"/>
  <c r="T141" i="6"/>
  <c r="H168" i="6"/>
  <c r="K159" i="6"/>
  <c r="K169" i="6"/>
  <c r="P167" i="6"/>
  <c r="T160" i="6"/>
  <c r="T165" i="6"/>
  <c r="T170" i="6"/>
  <c r="T174" i="6"/>
  <c r="T156" i="6"/>
  <c r="T161" i="6"/>
  <c r="T176" i="6"/>
  <c r="P183" i="6"/>
  <c r="T182" i="6"/>
  <c r="P50" i="6"/>
  <c r="H60" i="6"/>
  <c r="H65" i="6"/>
  <c r="H72" i="6"/>
  <c r="T75" i="6"/>
  <c r="H92" i="6"/>
  <c r="K79" i="6"/>
  <c r="P91" i="6"/>
  <c r="T80" i="6"/>
  <c r="T89" i="6"/>
  <c r="H88" i="6"/>
  <c r="P179" i="6"/>
  <c r="T43" i="6"/>
  <c r="I67" i="6"/>
  <c r="H73" i="6"/>
  <c r="T76" i="6"/>
  <c r="P75" i="6"/>
  <c r="H83" i="6"/>
  <c r="I87" i="6"/>
  <c r="K90" i="6"/>
  <c r="P82" i="6"/>
  <c r="P86" i="6"/>
  <c r="R87" i="6"/>
  <c r="T85" i="6"/>
  <c r="T91" i="6"/>
  <c r="H91" i="6"/>
  <c r="P81" i="6"/>
  <c r="Q90" i="6"/>
  <c r="Q93" i="6"/>
  <c r="P94" i="6"/>
  <c r="H94" i="6"/>
  <c r="H160" i="6"/>
  <c r="I159" i="6"/>
  <c r="H165" i="6"/>
  <c r="I164" i="6"/>
  <c r="H170" i="6"/>
  <c r="I169" i="6"/>
  <c r="H156" i="6"/>
  <c r="H176" i="6"/>
  <c r="H175" i="6" s="1"/>
  <c r="R169" i="6"/>
  <c r="I74" i="6"/>
  <c r="H80" i="6"/>
  <c r="I79" i="6"/>
  <c r="P80" i="6"/>
  <c r="H50" i="6"/>
  <c r="J50" i="6"/>
  <c r="J48" i="6" s="1"/>
  <c r="K50" i="6"/>
  <c r="K48" i="6" s="1"/>
  <c r="R50" i="6"/>
  <c r="R48" i="6" s="1"/>
  <c r="S50" i="6"/>
  <c r="S48" i="6" s="1"/>
  <c r="I50" i="6"/>
  <c r="I48" i="6" s="1"/>
  <c r="I62" i="6"/>
  <c r="J62" i="6"/>
  <c r="S55" i="6"/>
  <c r="S62" i="6"/>
  <c r="P72" i="6"/>
  <c r="H81" i="6"/>
  <c r="H85" i="6"/>
  <c r="I90" i="6"/>
  <c r="K87" i="6"/>
  <c r="P84" i="6"/>
  <c r="R90" i="6"/>
  <c r="Q87" i="6"/>
  <c r="I155" i="6"/>
  <c r="H157" i="6"/>
  <c r="H162" i="6"/>
  <c r="H167" i="6"/>
  <c r="H172" i="6"/>
  <c r="H177" i="6"/>
  <c r="Q155" i="6"/>
  <c r="P156" i="6"/>
  <c r="P161" i="6"/>
  <c r="P166" i="6"/>
  <c r="P171" i="6"/>
  <c r="Q175" i="6"/>
  <c r="P176" i="6"/>
  <c r="P175" i="6" s="1"/>
  <c r="R159" i="6"/>
  <c r="T83" i="6"/>
  <c r="H98" i="6"/>
  <c r="H102" i="6"/>
  <c r="R99" i="6"/>
  <c r="P106" i="6"/>
  <c r="P99" i="6" s="1"/>
  <c r="T111" i="6"/>
  <c r="H134" i="6"/>
  <c r="H171" i="6"/>
  <c r="Q159" i="6"/>
  <c r="Q164" i="6"/>
  <c r="Q169" i="6"/>
  <c r="P174" i="6"/>
  <c r="T158" i="6"/>
  <c r="T173" i="6"/>
  <c r="T178" i="6"/>
  <c r="H179" i="6"/>
  <c r="T81" i="6"/>
  <c r="K93" i="6"/>
  <c r="P116" i="6"/>
  <c r="P115" i="6" s="1"/>
  <c r="P118" i="6"/>
  <c r="S108" i="6"/>
  <c r="T100" i="6"/>
  <c r="I124" i="6"/>
  <c r="I122" i="6" s="1"/>
  <c r="K124" i="6"/>
  <c r="K122" i="6" s="1"/>
  <c r="H136" i="6"/>
  <c r="H140" i="6"/>
  <c r="P134" i="6"/>
  <c r="P139" i="6"/>
  <c r="T138" i="6"/>
  <c r="H158" i="6"/>
  <c r="H173" i="6"/>
  <c r="H178" i="6"/>
  <c r="J159" i="6"/>
  <c r="J164" i="6"/>
  <c r="J169" i="6"/>
  <c r="P157" i="6"/>
  <c r="P172" i="6"/>
  <c r="P177" i="6"/>
  <c r="S159" i="6"/>
  <c r="S164" i="6"/>
  <c r="S169" i="6"/>
  <c r="T171" i="6"/>
  <c r="J180" i="6"/>
  <c r="H181" i="6"/>
  <c r="Q180" i="6"/>
  <c r="H96" i="6"/>
  <c r="H95" i="6" s="1"/>
  <c r="I99" i="6"/>
  <c r="H110" i="6"/>
  <c r="P96" i="6"/>
  <c r="P95" i="6" s="1"/>
  <c r="H107" i="6"/>
  <c r="P112" i="6"/>
  <c r="T98" i="6"/>
  <c r="Q99" i="6"/>
  <c r="H116" i="6"/>
  <c r="K99" i="6"/>
  <c r="J99" i="6"/>
  <c r="H105" i="6"/>
  <c r="Q41" i="6"/>
  <c r="Q38" i="6" s="1"/>
  <c r="P44" i="6"/>
  <c r="P41" i="6" s="1"/>
  <c r="H49" i="6"/>
  <c r="Q62" i="6"/>
  <c r="R62" i="6"/>
  <c r="I38" i="6"/>
  <c r="P49" i="6"/>
  <c r="H66" i="6"/>
  <c r="H64" i="6"/>
  <c r="P56" i="6"/>
  <c r="P55" i="6" s="1"/>
  <c r="R55" i="6"/>
  <c r="P63" i="6"/>
  <c r="K62" i="6"/>
  <c r="H56" i="6"/>
  <c r="J41" i="6"/>
  <c r="J38" i="6" s="1"/>
  <c r="S97" i="6" l="1"/>
  <c r="Q97" i="6"/>
  <c r="R97" i="6"/>
  <c r="P38" i="6"/>
  <c r="P122" i="6"/>
  <c r="J70" i="6"/>
  <c r="H115" i="6"/>
  <c r="K54" i="6"/>
  <c r="J54" i="6"/>
  <c r="I54" i="6"/>
  <c r="H55" i="6"/>
  <c r="P90" i="6"/>
  <c r="H74" i="6"/>
  <c r="R70" i="6"/>
  <c r="K97" i="6"/>
  <c r="I97" i="6"/>
  <c r="K70" i="6"/>
  <c r="P143" i="6"/>
  <c r="P142" i="6" s="1"/>
  <c r="H108" i="6"/>
  <c r="I70" i="6"/>
  <c r="H90" i="6"/>
  <c r="H71" i="6"/>
  <c r="R154" i="6"/>
  <c r="P164" i="6"/>
  <c r="K154" i="6"/>
  <c r="P71" i="6"/>
  <c r="P87" i="6"/>
  <c r="P180" i="6"/>
  <c r="S78" i="6"/>
  <c r="S70" i="6"/>
  <c r="H67" i="6"/>
  <c r="P74" i="6"/>
  <c r="P62" i="6"/>
  <c r="P54" i="6" s="1"/>
  <c r="H99" i="6"/>
  <c r="P108" i="6"/>
  <c r="P97" i="6" s="1"/>
  <c r="R78" i="6"/>
  <c r="J78" i="6"/>
  <c r="H135" i="6"/>
  <c r="H133" i="6" s="1"/>
  <c r="H48" i="6"/>
  <c r="Q70" i="6"/>
  <c r="P169" i="6"/>
  <c r="H180" i="6"/>
  <c r="S154" i="6"/>
  <c r="P135" i="6"/>
  <c r="P133" i="6" s="1"/>
  <c r="P159" i="6"/>
  <c r="I154" i="6"/>
  <c r="H169" i="6"/>
  <c r="H159" i="6"/>
  <c r="H87" i="6"/>
  <c r="H38" i="6"/>
  <c r="R54" i="6"/>
  <c r="H62" i="6"/>
  <c r="J154" i="6"/>
  <c r="Q78" i="6"/>
  <c r="I78" i="6"/>
  <c r="H155" i="6"/>
  <c r="H93" i="6"/>
  <c r="P155" i="6"/>
  <c r="P79" i="6"/>
  <c r="H79" i="6"/>
  <c r="H164" i="6"/>
  <c r="P93" i="6"/>
  <c r="P48" i="6"/>
  <c r="Q154" i="6"/>
  <c r="S54" i="6"/>
  <c r="K78" i="6"/>
  <c r="Q54" i="6"/>
  <c r="H54" i="6" l="1"/>
  <c r="P78" i="6"/>
  <c r="H70" i="6"/>
  <c r="P70" i="6"/>
  <c r="H78" i="6"/>
  <c r="P154" i="6"/>
  <c r="H154" i="6"/>
  <c r="J34" i="6" l="1"/>
  <c r="S34" i="6"/>
  <c r="T29" i="6"/>
  <c r="T33" i="6"/>
  <c r="R34" i="6"/>
  <c r="H28" i="6"/>
  <c r="H32" i="6"/>
  <c r="H37" i="6"/>
  <c r="K25" i="6"/>
  <c r="K34" i="6"/>
  <c r="P27" i="6"/>
  <c r="P31" i="6"/>
  <c r="P36" i="6"/>
  <c r="T26" i="6"/>
  <c r="T30" i="6"/>
  <c r="T35" i="6"/>
  <c r="T12" i="6"/>
  <c r="H29" i="6"/>
  <c r="J25" i="6"/>
  <c r="P28" i="6"/>
  <c r="P32" i="6"/>
  <c r="S25" i="6"/>
  <c r="T31" i="6"/>
  <c r="T36" i="6"/>
  <c r="I25" i="6"/>
  <c r="H26" i="6"/>
  <c r="H30" i="6"/>
  <c r="I34" i="6"/>
  <c r="H35" i="6"/>
  <c r="P29" i="6"/>
  <c r="P33" i="6"/>
  <c r="R25" i="6"/>
  <c r="T28" i="6"/>
  <c r="T32" i="6"/>
  <c r="T37" i="6"/>
  <c r="H33" i="6"/>
  <c r="P37" i="6"/>
  <c r="T27" i="6"/>
  <c r="T14" i="6"/>
  <c r="T19" i="6"/>
  <c r="T23" i="6"/>
  <c r="T15" i="6"/>
  <c r="T17" i="6"/>
  <c r="H27" i="6"/>
  <c r="H31" i="6"/>
  <c r="H36" i="6"/>
  <c r="P26" i="6"/>
  <c r="P30" i="6"/>
  <c r="P35" i="6"/>
  <c r="Q34" i="6"/>
  <c r="T21" i="6"/>
  <c r="T13" i="6"/>
  <c r="T18" i="6"/>
  <c r="T22" i="6"/>
  <c r="T20" i="6"/>
  <c r="E155" i="5"/>
  <c r="C155" i="5"/>
  <c r="E123" i="5"/>
  <c r="E119" i="5"/>
  <c r="E61" i="5"/>
  <c r="E53" i="5"/>
  <c r="E17" i="5"/>
  <c r="E9" i="5"/>
  <c r="E7" i="5"/>
  <c r="E5" i="5"/>
  <c r="C123" i="5"/>
  <c r="C119" i="5"/>
  <c r="C61" i="5"/>
  <c r="C53" i="5"/>
  <c r="C17" i="5"/>
  <c r="C9" i="5"/>
  <c r="C7" i="5"/>
  <c r="C5" i="5"/>
  <c r="S24" i="6" l="1"/>
  <c r="E12" i="7"/>
  <c r="E118" i="5"/>
  <c r="E8" i="7" s="1"/>
  <c r="H13" i="6"/>
  <c r="H14" i="6"/>
  <c r="H15" i="6"/>
  <c r="Q24" i="6"/>
  <c r="Q27" i="7"/>
  <c r="C12" i="7"/>
  <c r="C118" i="5"/>
  <c r="C8" i="7" s="1"/>
  <c r="O27" i="7"/>
  <c r="C16" i="5"/>
  <c r="O26" i="7"/>
  <c r="E4" i="5"/>
  <c r="C4" i="5"/>
  <c r="J24" i="6"/>
  <c r="P34" i="6"/>
  <c r="R24" i="6"/>
  <c r="J16" i="6"/>
  <c r="S16" i="6"/>
  <c r="K24" i="6"/>
  <c r="P25" i="6"/>
  <c r="H25" i="6"/>
  <c r="H34" i="6"/>
  <c r="I24" i="6"/>
  <c r="H19" i="6"/>
  <c r="H23" i="6"/>
  <c r="K11" i="6"/>
  <c r="K16" i="6"/>
  <c r="P13" i="6"/>
  <c r="P18" i="6"/>
  <c r="P22" i="6"/>
  <c r="H20" i="6"/>
  <c r="P14" i="6"/>
  <c r="P19" i="6"/>
  <c r="P23" i="6"/>
  <c r="S11" i="6"/>
  <c r="H17" i="6"/>
  <c r="H21" i="6"/>
  <c r="P15" i="6"/>
  <c r="P20" i="6"/>
  <c r="R11" i="6"/>
  <c r="R16" i="6"/>
  <c r="H18" i="6"/>
  <c r="H22" i="6"/>
  <c r="Q11" i="6"/>
  <c r="P12" i="6"/>
  <c r="Q16" i="6"/>
  <c r="P17" i="6"/>
  <c r="P21" i="6"/>
  <c r="H16" i="6" l="1"/>
  <c r="Q26" i="7"/>
  <c r="E16" i="5"/>
  <c r="E3" i="5" s="1"/>
  <c r="E165" i="5" s="1"/>
  <c r="Q25" i="7"/>
  <c r="O25" i="7"/>
  <c r="O35" i="7" s="1"/>
  <c r="C3" i="5"/>
  <c r="C165" i="5" s="1"/>
  <c r="P24" i="6"/>
  <c r="P11" i="6"/>
  <c r="K10" i="6"/>
  <c r="K8" i="6" s="1"/>
  <c r="Q10" i="6"/>
  <c r="S10" i="6"/>
  <c r="S8" i="6" s="1"/>
  <c r="E13" i="7" s="1"/>
  <c r="Q32" i="7" s="1"/>
  <c r="H24" i="6"/>
  <c r="P16" i="6"/>
  <c r="R10" i="6"/>
  <c r="R8" i="6" s="1"/>
  <c r="E9" i="7" s="1"/>
  <c r="Q35" i="7" l="1"/>
  <c r="E4" i="7"/>
  <c r="C4" i="7"/>
  <c r="Q8" i="6"/>
  <c r="P8" i="6" s="1"/>
  <c r="C13" i="7"/>
  <c r="E14" i="7"/>
  <c r="Q31" i="7"/>
  <c r="E10" i="7"/>
  <c r="P10" i="6"/>
  <c r="E5" i="7" l="1"/>
  <c r="E17" i="7" s="1"/>
  <c r="C14" i="7"/>
  <c r="O32" i="7"/>
  <c r="E16" i="7"/>
  <c r="E21" i="7"/>
  <c r="C16" i="7"/>
  <c r="C21" i="7"/>
  <c r="B61" i="5"/>
  <c r="E22" i="7" l="1"/>
  <c r="Q30" i="7"/>
  <c r="Q36" i="7" s="1"/>
  <c r="Q37" i="7" s="1"/>
  <c r="E6" i="7"/>
  <c r="B29" i="5"/>
  <c r="E23" i="7" l="1"/>
  <c r="E18" i="7"/>
  <c r="N29" i="7" l="1"/>
  <c r="N28" i="7"/>
  <c r="F168" i="6"/>
  <c r="G168" i="6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G182" i="6" l="1"/>
  <c r="F182" i="6"/>
  <c r="E182" i="6"/>
  <c r="G173" i="6"/>
  <c r="F173" i="6"/>
  <c r="G166" i="6"/>
  <c r="F166" i="6"/>
  <c r="G165" i="6"/>
  <c r="F165" i="6"/>
  <c r="G163" i="6"/>
  <c r="F163" i="6"/>
  <c r="G161" i="6"/>
  <c r="F161" i="6"/>
  <c r="G157" i="6"/>
  <c r="F157" i="6"/>
  <c r="E157" i="6"/>
  <c r="G156" i="6"/>
  <c r="F156" i="6"/>
  <c r="G119" i="6"/>
  <c r="F119" i="6"/>
  <c r="E119" i="6"/>
  <c r="G117" i="6"/>
  <c r="F117" i="6"/>
  <c r="E117" i="6"/>
  <c r="G116" i="6"/>
  <c r="F116" i="6"/>
  <c r="E116" i="6"/>
  <c r="G113" i="6"/>
  <c r="G112" i="6"/>
  <c r="F112" i="6"/>
  <c r="G110" i="6"/>
  <c r="G109" i="6"/>
  <c r="F109" i="6"/>
  <c r="G107" i="6"/>
  <c r="F107" i="6"/>
  <c r="E107" i="6"/>
  <c r="G106" i="6"/>
  <c r="F106" i="6"/>
  <c r="E106" i="6"/>
  <c r="G104" i="6"/>
  <c r="F104" i="6"/>
  <c r="E104" i="6"/>
  <c r="G103" i="6"/>
  <c r="F103" i="6"/>
  <c r="E103" i="6"/>
  <c r="G101" i="6"/>
  <c r="F101" i="6"/>
  <c r="E101" i="6"/>
  <c r="G100" i="6"/>
  <c r="F100" i="6"/>
  <c r="E100" i="6"/>
  <c r="G96" i="6"/>
  <c r="F96" i="6"/>
  <c r="E96" i="6"/>
  <c r="G94" i="6"/>
  <c r="F94" i="6"/>
  <c r="G92" i="6"/>
  <c r="F92" i="6"/>
  <c r="E92" i="6"/>
  <c r="F59" i="6"/>
  <c r="G53" i="6"/>
  <c r="F53" i="6"/>
  <c r="E53" i="6"/>
  <c r="W95" i="6" l="1"/>
  <c r="V95" i="6"/>
  <c r="U115" i="6" l="1"/>
  <c r="V115" i="6"/>
  <c r="W115" i="6"/>
  <c r="V93" i="6"/>
  <c r="W93" i="6"/>
  <c r="D104" i="6"/>
  <c r="D117" i="6"/>
  <c r="D182" i="6"/>
  <c r="D119" i="6"/>
  <c r="F115" i="6"/>
  <c r="D157" i="6"/>
  <c r="D107" i="6"/>
  <c r="D106" i="6"/>
  <c r="D92" i="6"/>
  <c r="G115" i="6"/>
  <c r="E115" i="6"/>
  <c r="D103" i="6"/>
  <c r="D101" i="6"/>
  <c r="D53" i="6"/>
  <c r="D116" i="6"/>
  <c r="D100" i="6"/>
  <c r="T115" i="6" l="1"/>
  <c r="D115" i="6"/>
  <c r="F21" i="7" l="1"/>
  <c r="F16" i="7"/>
  <c r="F95" i="6" l="1"/>
  <c r="F93" i="6" s="1"/>
  <c r="G95" i="6"/>
  <c r="G93" i="6" s="1"/>
  <c r="E95" i="6" l="1"/>
  <c r="D96" i="6"/>
  <c r="D95" i="6" s="1"/>
  <c r="B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B155" i="5" l="1"/>
  <c r="B123" i="5"/>
  <c r="B119" i="5"/>
  <c r="B53" i="5"/>
  <c r="B17" i="5"/>
  <c r="B9" i="5"/>
  <c r="B7" i="5"/>
  <c r="B16" i="5" l="1"/>
  <c r="B12" i="7"/>
  <c r="N27" i="7"/>
  <c r="N26" i="7"/>
  <c r="B118" i="5"/>
  <c r="B8" i="7" s="1"/>
  <c r="B4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N25" i="7"/>
  <c r="N35" i="7" s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B3" i="5"/>
  <c r="B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B16" i="7" l="1"/>
  <c r="B21" i="7"/>
  <c r="H97" i="2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B165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W41" i="6" l="1"/>
  <c r="W38" i="6" s="1"/>
  <c r="F37" i="6" l="1"/>
  <c r="G37" i="6"/>
  <c r="F36" i="6"/>
  <c r="G36" i="6"/>
  <c r="F35" i="6"/>
  <c r="G35" i="6"/>
  <c r="F33" i="6"/>
  <c r="G33" i="6"/>
  <c r="F32" i="6"/>
  <c r="G32" i="6"/>
  <c r="E31" i="6"/>
  <c r="F31" i="6"/>
  <c r="G31" i="6"/>
  <c r="E30" i="6"/>
  <c r="F30" i="6"/>
  <c r="G30" i="6"/>
  <c r="E29" i="6"/>
  <c r="F29" i="6"/>
  <c r="G29" i="6"/>
  <c r="F28" i="6"/>
  <c r="G28" i="6"/>
  <c r="F27" i="6"/>
  <c r="G27" i="6"/>
  <c r="G34" i="6" l="1"/>
  <c r="V34" i="6"/>
  <c r="D30" i="6"/>
  <c r="V25" i="6"/>
  <c r="G26" i="6"/>
  <c r="G25" i="6" s="1"/>
  <c r="W25" i="6"/>
  <c r="F26" i="6"/>
  <c r="D29" i="6"/>
  <c r="D31" i="6"/>
  <c r="W34" i="6"/>
  <c r="F34" i="6"/>
  <c r="G24" i="6" l="1"/>
  <c r="V24" i="6"/>
  <c r="W24" i="6"/>
  <c r="F25" i="6"/>
  <c r="F24" i="6" s="1"/>
  <c r="W16" i="6"/>
  <c r="V11" i="6"/>
  <c r="W11" i="6"/>
  <c r="F21" i="6"/>
  <c r="G21" i="6"/>
  <c r="W10" i="6" l="1"/>
  <c r="F12" i="6" l="1"/>
  <c r="G12" i="6"/>
  <c r="F13" i="6"/>
  <c r="G13" i="6"/>
  <c r="F14" i="6"/>
  <c r="G14" i="6"/>
  <c r="F15" i="6"/>
  <c r="G15" i="6"/>
  <c r="G17" i="6"/>
  <c r="F18" i="6"/>
  <c r="G18" i="6"/>
  <c r="G19" i="6"/>
  <c r="F20" i="6"/>
  <c r="G20" i="6"/>
  <c r="F22" i="6"/>
  <c r="G22" i="6"/>
  <c r="E23" i="6"/>
  <c r="F23" i="6"/>
  <c r="G23" i="6"/>
  <c r="G47" i="6"/>
  <c r="F47" i="6"/>
  <c r="E47" i="6"/>
  <c r="G46" i="6"/>
  <c r="F46" i="6"/>
  <c r="G45" i="6"/>
  <c r="F45" i="6"/>
  <c r="G44" i="6"/>
  <c r="F44" i="6"/>
  <c r="G43" i="6"/>
  <c r="F43" i="6"/>
  <c r="G42" i="6"/>
  <c r="F42" i="6"/>
  <c r="G40" i="6"/>
  <c r="F40" i="6"/>
  <c r="G39" i="6"/>
  <c r="F39" i="6"/>
  <c r="G41" i="6" l="1"/>
  <c r="G38" i="6" s="1"/>
  <c r="F41" i="6"/>
  <c r="F38" i="6" s="1"/>
  <c r="D47" i="6"/>
  <c r="D23" i="6"/>
  <c r="G16" i="6"/>
  <c r="G11" i="6"/>
  <c r="F11" i="6"/>
  <c r="G10" i="6" l="1"/>
  <c r="V74" i="6" l="1"/>
  <c r="W74" i="6"/>
  <c r="W71" i="6"/>
  <c r="V50" i="6"/>
  <c r="V48" i="6" s="1"/>
  <c r="W50" i="6"/>
  <c r="W48" i="6" s="1"/>
  <c r="W70" i="6" l="1"/>
  <c r="G77" i="6" l="1"/>
  <c r="F77" i="6"/>
  <c r="G76" i="6"/>
  <c r="F76" i="6"/>
  <c r="G75" i="6"/>
  <c r="F75" i="6"/>
  <c r="G73" i="6"/>
  <c r="F73" i="6"/>
  <c r="G72" i="6"/>
  <c r="F72" i="6"/>
  <c r="G52" i="6"/>
  <c r="F52" i="6"/>
  <c r="E52" i="6"/>
  <c r="G51" i="6"/>
  <c r="F51" i="6"/>
  <c r="G49" i="6"/>
  <c r="F49" i="6"/>
  <c r="G74" i="6" l="1"/>
  <c r="F71" i="6"/>
  <c r="G71" i="6"/>
  <c r="F74" i="6"/>
  <c r="G50" i="6"/>
  <c r="G48" i="6" s="1"/>
  <c r="F50" i="6"/>
  <c r="F48" i="6" s="1"/>
  <c r="D52" i="6"/>
  <c r="G70" i="6" l="1"/>
  <c r="F70" i="6"/>
  <c r="W90" i="6" l="1"/>
  <c r="W87" i="6" l="1"/>
  <c r="U90" i="6"/>
  <c r="W79" i="6"/>
  <c r="W78" i="6" l="1"/>
  <c r="F84" i="6" l="1"/>
  <c r="G84" i="6"/>
  <c r="G91" i="6" l="1"/>
  <c r="G90" i="6" s="1"/>
  <c r="F91" i="6"/>
  <c r="F90" i="6" s="1"/>
  <c r="E91" i="6"/>
  <c r="G89" i="6"/>
  <c r="G88" i="6"/>
  <c r="F88" i="6"/>
  <c r="E88" i="6"/>
  <c r="G86" i="6"/>
  <c r="F86" i="6"/>
  <c r="G85" i="6"/>
  <c r="F85" i="6"/>
  <c r="G83" i="6"/>
  <c r="F83" i="6"/>
  <c r="G82" i="6"/>
  <c r="F82" i="6"/>
  <c r="G81" i="6"/>
  <c r="E81" i="6"/>
  <c r="G80" i="6"/>
  <c r="F80" i="6"/>
  <c r="E80" i="6"/>
  <c r="G79" i="6" l="1"/>
  <c r="D88" i="6"/>
  <c r="D80" i="6"/>
  <c r="G87" i="6"/>
  <c r="E90" i="6"/>
  <c r="D91" i="6"/>
  <c r="D90" i="6" s="1"/>
  <c r="G78" i="6" l="1"/>
  <c r="V175" i="6" l="1"/>
  <c r="V159" i="6"/>
  <c r="V169" i="6"/>
  <c r="W175" i="6"/>
  <c r="V155" i="6"/>
  <c r="W159" i="6"/>
  <c r="W169" i="6"/>
  <c r="W155" i="6"/>
  <c r="W143" i="6"/>
  <c r="W142" i="6" s="1"/>
  <c r="W135" i="6"/>
  <c r="W133" i="6" s="1"/>
  <c r="F178" i="6" l="1"/>
  <c r="G178" i="6"/>
  <c r="G177" i="6" l="1"/>
  <c r="F177" i="6"/>
  <c r="E177" i="6"/>
  <c r="G176" i="6"/>
  <c r="G175" i="6" s="1"/>
  <c r="F176" i="6"/>
  <c r="F175" i="6" s="1"/>
  <c r="G174" i="6"/>
  <c r="F174" i="6"/>
  <c r="F172" i="6"/>
  <c r="G171" i="6"/>
  <c r="F171" i="6"/>
  <c r="E171" i="6"/>
  <c r="G170" i="6"/>
  <c r="F170" i="6"/>
  <c r="G162" i="6"/>
  <c r="F162" i="6"/>
  <c r="G160" i="6"/>
  <c r="F160" i="6"/>
  <c r="G158" i="6"/>
  <c r="G155" i="6" s="1"/>
  <c r="F158" i="6"/>
  <c r="F155" i="6" s="1"/>
  <c r="E158" i="6"/>
  <c r="G153" i="6"/>
  <c r="E153" i="6"/>
  <c r="G152" i="6"/>
  <c r="G151" i="6"/>
  <c r="F151" i="6"/>
  <c r="G150" i="6"/>
  <c r="F150" i="6"/>
  <c r="G149" i="6"/>
  <c r="G148" i="6"/>
  <c r="F148" i="6"/>
  <c r="G147" i="6"/>
  <c r="F147" i="6"/>
  <c r="G146" i="6"/>
  <c r="F146" i="6"/>
  <c r="G145" i="6"/>
  <c r="F145" i="6"/>
  <c r="G144" i="6"/>
  <c r="G141" i="6"/>
  <c r="F141" i="6"/>
  <c r="G140" i="6"/>
  <c r="F140" i="6"/>
  <c r="G139" i="6"/>
  <c r="F139" i="6"/>
  <c r="G138" i="6"/>
  <c r="G137" i="6"/>
  <c r="F137" i="6"/>
  <c r="G136" i="6"/>
  <c r="F136" i="6"/>
  <c r="G134" i="6"/>
  <c r="F134" i="6"/>
  <c r="D171" i="6" l="1"/>
  <c r="D158" i="6"/>
  <c r="F159" i="6"/>
  <c r="G159" i="6"/>
  <c r="F169" i="6"/>
  <c r="D177" i="6"/>
  <c r="G143" i="6"/>
  <c r="G142" i="6" s="1"/>
  <c r="G135" i="6"/>
  <c r="G133" i="6" s="1"/>
  <c r="G172" i="6"/>
  <c r="G169" i="6" s="1"/>
  <c r="V143" i="6" l="1"/>
  <c r="F144" i="6" l="1"/>
  <c r="F143" i="6" l="1"/>
  <c r="F179" i="6" l="1"/>
  <c r="W67" i="6" l="1"/>
  <c r="V62" i="6"/>
  <c r="V67" i="6"/>
  <c r="V55" i="6"/>
  <c r="W62" i="6"/>
  <c r="V54" i="6" l="1"/>
  <c r="G69" i="6" l="1"/>
  <c r="F69" i="6"/>
  <c r="G68" i="6"/>
  <c r="F68" i="6"/>
  <c r="E68" i="6"/>
  <c r="G66" i="6"/>
  <c r="F66" i="6"/>
  <c r="E66" i="6"/>
  <c r="G65" i="6"/>
  <c r="F65" i="6"/>
  <c r="G64" i="6"/>
  <c r="F64" i="6"/>
  <c r="F63" i="6"/>
  <c r="G61" i="6"/>
  <c r="F61" i="6"/>
  <c r="G60" i="6"/>
  <c r="F60" i="6"/>
  <c r="E60" i="6"/>
  <c r="G59" i="6"/>
  <c r="G58" i="6"/>
  <c r="F58" i="6"/>
  <c r="G57" i="6"/>
  <c r="F57" i="6"/>
  <c r="D60" i="6" l="1"/>
  <c r="G67" i="6"/>
  <c r="D68" i="6"/>
  <c r="F62" i="6"/>
  <c r="D66" i="6"/>
  <c r="F67" i="6"/>
  <c r="V164" i="6" l="1"/>
  <c r="V154" i="6" s="1"/>
  <c r="W164" i="6"/>
  <c r="W154" i="6" s="1"/>
  <c r="W99" i="6" l="1"/>
  <c r="V99" i="6"/>
  <c r="U99" i="6"/>
  <c r="T99" i="6" l="1"/>
  <c r="F114" i="6" l="1"/>
  <c r="G105" i="6"/>
  <c r="F105" i="6"/>
  <c r="E105" i="6"/>
  <c r="G102" i="6"/>
  <c r="F102" i="6"/>
  <c r="E102" i="6"/>
  <c r="F99" i="6" l="1"/>
  <c r="G99" i="6"/>
  <c r="E99" i="6"/>
  <c r="D102" i="6"/>
  <c r="D105" i="6"/>
  <c r="D99" i="6" l="1"/>
  <c r="E18" i="6" l="1"/>
  <c r="D18" i="6" s="1"/>
  <c r="E147" i="6" l="1"/>
  <c r="D147" i="6" s="1"/>
  <c r="F183" i="6" l="1"/>
  <c r="V180" i="6" l="1"/>
  <c r="G181" i="6" l="1"/>
  <c r="F181" i="6"/>
  <c r="F180" i="6" s="1"/>
  <c r="V87" i="6" l="1"/>
  <c r="E36" i="6" l="1"/>
  <c r="D36" i="6" s="1"/>
  <c r="U50" i="6" l="1"/>
  <c r="T50" i="6"/>
  <c r="G167" i="6" l="1"/>
  <c r="G164" i="6" l="1"/>
  <c r="G154" i="6" s="1"/>
  <c r="W55" i="6" l="1"/>
  <c r="W54" i="6" s="1"/>
  <c r="E82" i="6" l="1"/>
  <c r="D82" i="6" l="1"/>
  <c r="E141" i="6" l="1"/>
  <c r="D141" i="6" s="1"/>
  <c r="E86" i="6"/>
  <c r="D86" i="6" s="1"/>
  <c r="E148" i="6" l="1"/>
  <c r="D148" i="6" s="1"/>
  <c r="G126" i="6" l="1"/>
  <c r="E43" i="6" l="1"/>
  <c r="D43" i="6" s="1"/>
  <c r="W122" i="6" l="1"/>
  <c r="E33" i="6" l="1"/>
  <c r="D33" i="6" s="1"/>
  <c r="E26" i="6"/>
  <c r="D26" i="6" l="1"/>
  <c r="G132" i="6" l="1"/>
  <c r="F132" i="6"/>
  <c r="G130" i="6"/>
  <c r="F130" i="6"/>
  <c r="G129" i="6"/>
  <c r="F129" i="6"/>
  <c r="G128" i="6"/>
  <c r="F128" i="6"/>
  <c r="G127" i="6"/>
  <c r="F127" i="6"/>
  <c r="G125" i="6"/>
  <c r="F125" i="6"/>
  <c r="G123" i="6"/>
  <c r="F123" i="6"/>
  <c r="E85" i="6"/>
  <c r="D85" i="6" s="1"/>
  <c r="G124" i="6" l="1"/>
  <c r="G122" i="6" s="1"/>
  <c r="W108" i="6" l="1"/>
  <c r="W97" i="6" s="1"/>
  <c r="E21" i="6" l="1"/>
  <c r="D21" i="6" s="1"/>
  <c r="E22" i="6" l="1"/>
  <c r="D22" i="6" s="1"/>
  <c r="G120" i="6"/>
  <c r="F120" i="6"/>
  <c r="E120" i="6"/>
  <c r="G118" i="6"/>
  <c r="F118" i="6"/>
  <c r="G111" i="6"/>
  <c r="F111" i="6"/>
  <c r="G98" i="6"/>
  <c r="F98" i="6"/>
  <c r="D120" i="6" l="1"/>
  <c r="T155" i="6" l="1"/>
  <c r="U155" i="6"/>
  <c r="U175" i="6" l="1"/>
  <c r="T175" i="6"/>
  <c r="U74" i="6"/>
  <c r="T74" i="6"/>
  <c r="T67" i="6"/>
  <c r="U67" i="6"/>
  <c r="U34" i="6" l="1"/>
  <c r="T34" i="6"/>
  <c r="U16" i="6" l="1"/>
  <c r="U95" i="6" l="1"/>
  <c r="T95" i="6"/>
  <c r="V79" i="6"/>
  <c r="E150" i="6" l="1"/>
  <c r="D150" i="6" s="1"/>
  <c r="F89" i="6"/>
  <c r="F81" i="6"/>
  <c r="F87" i="6" l="1"/>
  <c r="D81" i="6"/>
  <c r="F79" i="6"/>
  <c r="F78" i="6" l="1"/>
  <c r="T93" i="6" l="1"/>
  <c r="U93" i="6"/>
  <c r="E63" i="6" l="1"/>
  <c r="G114" i="6" l="1"/>
  <c r="G108" i="6" s="1"/>
  <c r="G97" i="6" s="1"/>
  <c r="F126" i="6" l="1"/>
  <c r="F124" i="6" s="1"/>
  <c r="F122" i="6" s="1"/>
  <c r="E146" i="6" l="1"/>
  <c r="D146" i="6" s="1"/>
  <c r="U115" i="2" l="1"/>
  <c r="U114" i="2" l="1"/>
  <c r="T115" i="2"/>
  <c r="T114" i="2" s="1"/>
  <c r="T97" i="2" s="1"/>
  <c r="U180" i="6" l="1"/>
  <c r="T48" i="6" l="1"/>
  <c r="U48" i="6"/>
  <c r="T55" i="6"/>
  <c r="U55" i="6"/>
  <c r="F17" i="6" l="1"/>
  <c r="G63" i="6"/>
  <c r="G62" i="6" l="1"/>
  <c r="D63" i="6"/>
  <c r="E145" i="6" l="1"/>
  <c r="D145" i="6" s="1"/>
  <c r="E140" i="6"/>
  <c r="D140" i="6" s="1"/>
  <c r="U122" i="6" l="1"/>
  <c r="U71" i="6" l="1"/>
  <c r="U70" i="6" s="1"/>
  <c r="U101" i="2" l="1"/>
  <c r="U99" i="2" l="1"/>
  <c r="T101" i="2"/>
  <c r="T143" i="6" l="1"/>
  <c r="U143" i="6"/>
  <c r="U142" i="6" s="1"/>
  <c r="U135" i="6"/>
  <c r="U133" i="6" s="1"/>
  <c r="U11" i="6" l="1"/>
  <c r="U10" i="6" s="1"/>
  <c r="T11" i="6"/>
  <c r="U110" i="2" l="1"/>
  <c r="T110" i="2" l="1"/>
  <c r="U107" i="2"/>
  <c r="U97" i="2" s="1"/>
  <c r="T25" i="6" l="1"/>
  <c r="T24" i="6" s="1"/>
  <c r="U25" i="6"/>
  <c r="U24" i="6" s="1"/>
  <c r="T169" i="6" l="1"/>
  <c r="U169" i="6"/>
  <c r="T159" i="6"/>
  <c r="U159" i="6"/>
  <c r="V135" i="6" l="1"/>
  <c r="V133" i="6" s="1"/>
  <c r="T135" i="6"/>
  <c r="T133" i="6" s="1"/>
  <c r="T62" i="6" l="1"/>
  <c r="T54" i="6" s="1"/>
  <c r="U62" i="6"/>
  <c r="U54" i="6" s="1"/>
  <c r="T122" i="6" l="1"/>
  <c r="V122" i="6"/>
  <c r="V90" i="6"/>
  <c r="V78" i="6" s="1"/>
  <c r="T90" i="6"/>
  <c r="U87" i="6"/>
  <c r="T87" i="6"/>
  <c r="U79" i="6"/>
  <c r="T79" i="6"/>
  <c r="T78" i="6" l="1"/>
  <c r="U78" i="6"/>
  <c r="V16" i="6" l="1"/>
  <c r="V10" i="6" s="1"/>
  <c r="T16" i="6"/>
  <c r="T10" i="6" s="1"/>
  <c r="V41" i="6" l="1"/>
  <c r="V38" i="6" s="1"/>
  <c r="U41" i="6" l="1"/>
  <c r="T41" i="6"/>
  <c r="T164" i="6" l="1"/>
  <c r="T154" i="6" s="1"/>
  <c r="U164" i="6"/>
  <c r="U154" i="6" s="1"/>
  <c r="U108" i="6" l="1"/>
  <c r="U97" i="6" s="1"/>
  <c r="T108" i="6" l="1"/>
  <c r="T97" i="6" s="1"/>
  <c r="V108" i="6"/>
  <c r="V97" i="6" s="1"/>
  <c r="T142" i="6" l="1"/>
  <c r="V142" i="6"/>
  <c r="F110" i="6" l="1"/>
  <c r="E77" i="6" l="1"/>
  <c r="D77" i="6" s="1"/>
  <c r="E89" i="6" l="1"/>
  <c r="E69" i="6"/>
  <c r="F56" i="6"/>
  <c r="F55" i="6" s="1"/>
  <c r="F54" i="6" s="1"/>
  <c r="E87" i="6" l="1"/>
  <c r="D89" i="6"/>
  <c r="D87" i="6" s="1"/>
  <c r="D69" i="6"/>
  <c r="D67" i="6" s="1"/>
  <c r="E67" i="6"/>
  <c r="E173" i="6" l="1"/>
  <c r="D173" i="6" s="1"/>
  <c r="E167" i="6"/>
  <c r="E165" i="6"/>
  <c r="E156" i="6"/>
  <c r="D165" i="6" l="1"/>
  <c r="E155" i="6"/>
  <c r="D156" i="6"/>
  <c r="D155" i="6" s="1"/>
  <c r="E166" i="6"/>
  <c r="D166" i="6" s="1"/>
  <c r="E161" i="6"/>
  <c r="D161" i="6" s="1"/>
  <c r="E178" i="6" l="1"/>
  <c r="D178" i="6" s="1"/>
  <c r="F153" i="6" l="1"/>
  <c r="D153" i="6" s="1"/>
  <c r="E151" i="6"/>
  <c r="D151" i="6" s="1"/>
  <c r="V71" i="6" l="1"/>
  <c r="V70" i="6" s="1"/>
  <c r="T71" i="6"/>
  <c r="T70" i="6" s="1"/>
  <c r="V8" i="6" l="1"/>
  <c r="F9" i="7" l="1"/>
  <c r="F10" i="7" l="1"/>
  <c r="R31" i="7"/>
  <c r="E19" i="6" l="1"/>
  <c r="E64" i="6" l="1"/>
  <c r="D64" i="6" l="1"/>
  <c r="E83" i="6"/>
  <c r="D83" i="6" l="1"/>
  <c r="E15" i="6" l="1"/>
  <c r="D15" i="6" s="1"/>
  <c r="E44" i="6" l="1"/>
  <c r="D44" i="6" s="1"/>
  <c r="E40" i="6"/>
  <c r="D40" i="6" s="1"/>
  <c r="E37" i="6"/>
  <c r="D37" i="6" s="1"/>
  <c r="E27" i="6"/>
  <c r="E14" i="6"/>
  <c r="D14" i="6" s="1"/>
  <c r="E12" i="6"/>
  <c r="D27" i="6" l="1"/>
  <c r="D12" i="6"/>
  <c r="T38" i="6" l="1"/>
  <c r="U38" i="6"/>
  <c r="U8" i="6" l="1"/>
  <c r="E35" i="6"/>
  <c r="E32" i="6"/>
  <c r="D32" i="6" s="1"/>
  <c r="E28" i="6"/>
  <c r="F5" i="7" l="1"/>
  <c r="E34" i="6"/>
  <c r="D35" i="6"/>
  <c r="D34" i="6" s="1"/>
  <c r="D28" i="6"/>
  <c r="D25" i="6" s="1"/>
  <c r="E25" i="6"/>
  <c r="F22" i="7" l="1"/>
  <c r="F23" i="7" s="1"/>
  <c r="F6" i="7"/>
  <c r="R30" i="7"/>
  <c r="D24" i="6"/>
  <c r="E24" i="6"/>
  <c r="E84" i="6" l="1"/>
  <c r="D84" i="6" l="1"/>
  <c r="D79" i="6" s="1"/>
  <c r="D78" i="6" s="1"/>
  <c r="E79" i="6"/>
  <c r="E78" i="6" s="1"/>
  <c r="E13" i="6"/>
  <c r="E17" i="6"/>
  <c r="F19" i="6"/>
  <c r="E20" i="6"/>
  <c r="D20" i="6" s="1"/>
  <c r="E94" i="6"/>
  <c r="E76" i="6"/>
  <c r="D76" i="6" s="1"/>
  <c r="E75" i="6"/>
  <c r="E73" i="6"/>
  <c r="D73" i="6" s="1"/>
  <c r="E72" i="6"/>
  <c r="E65" i="6"/>
  <c r="E61" i="6"/>
  <c r="D61" i="6" s="1"/>
  <c r="E59" i="6"/>
  <c r="D59" i="6" s="1"/>
  <c r="E58" i="6"/>
  <c r="D58" i="6" s="1"/>
  <c r="E57" i="6"/>
  <c r="D57" i="6" s="1"/>
  <c r="G56" i="6"/>
  <c r="G55" i="6" s="1"/>
  <c r="G54" i="6" s="1"/>
  <c r="E56" i="6"/>
  <c r="E51" i="6"/>
  <c r="E49" i="6"/>
  <c r="E45" i="6"/>
  <c r="D45" i="6" s="1"/>
  <c r="E42" i="6"/>
  <c r="E39" i="6"/>
  <c r="E93" i="6" l="1"/>
  <c r="D94" i="6"/>
  <c r="D93" i="6" s="1"/>
  <c r="E74" i="6"/>
  <c r="D75" i="6"/>
  <c r="D74" i="6" s="1"/>
  <c r="D72" i="6"/>
  <c r="D71" i="6" s="1"/>
  <c r="E71" i="6"/>
  <c r="D65" i="6"/>
  <c r="D62" i="6" s="1"/>
  <c r="E62" i="6"/>
  <c r="E55" i="6"/>
  <c r="D56" i="6"/>
  <c r="D55" i="6" s="1"/>
  <c r="D51" i="6"/>
  <c r="D50" i="6" s="1"/>
  <c r="E50" i="6"/>
  <c r="E48" i="6" s="1"/>
  <c r="D49" i="6"/>
  <c r="D42" i="6"/>
  <c r="D41" i="6" s="1"/>
  <c r="E41" i="6"/>
  <c r="D39" i="6"/>
  <c r="F16" i="6"/>
  <c r="F10" i="6" s="1"/>
  <c r="D19" i="6"/>
  <c r="D17" i="6"/>
  <c r="E16" i="6"/>
  <c r="D13" i="6"/>
  <c r="D11" i="6" s="1"/>
  <c r="E11" i="6"/>
  <c r="E10" i="6" l="1"/>
  <c r="E54" i="6"/>
  <c r="E70" i="6"/>
  <c r="D70" i="6"/>
  <c r="D54" i="6"/>
  <c r="D48" i="6"/>
  <c r="D16" i="6"/>
  <c r="D10" i="6" s="1"/>
  <c r="E138" i="6" l="1"/>
  <c r="E123" i="6" l="1"/>
  <c r="D123" i="6" l="1"/>
  <c r="E132" i="6"/>
  <c r="D132" i="6" s="1"/>
  <c r="E168" i="6" l="1"/>
  <c r="D168" i="6" l="1"/>
  <c r="E164" i="6"/>
  <c r="E126" i="6" l="1"/>
  <c r="D126" i="6" s="1"/>
  <c r="D172" i="6" l="1"/>
  <c r="F167" i="6"/>
  <c r="D163" i="6"/>
  <c r="F164" i="6" l="1"/>
  <c r="F154" i="6" s="1"/>
  <c r="D167" i="6"/>
  <c r="D164" i="6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E137" i="6" l="1"/>
  <c r="D137" i="6" s="1"/>
  <c r="G179" i="6"/>
  <c r="E179" i="6"/>
  <c r="E176" i="6"/>
  <c r="E174" i="6"/>
  <c r="D174" i="6" s="1"/>
  <c r="E170" i="6"/>
  <c r="E162" i="6"/>
  <c r="D162" i="6" s="1"/>
  <c r="E160" i="6"/>
  <c r="F152" i="6"/>
  <c r="E152" i="6"/>
  <c r="F149" i="6"/>
  <c r="E149" i="6"/>
  <c r="E144" i="6"/>
  <c r="E139" i="6"/>
  <c r="D139" i="6" s="1"/>
  <c r="F138" i="6"/>
  <c r="E136" i="6"/>
  <c r="E134" i="6"/>
  <c r="E130" i="6"/>
  <c r="D130" i="6" s="1"/>
  <c r="E129" i="6"/>
  <c r="D129" i="6" s="1"/>
  <c r="E128" i="6"/>
  <c r="D128" i="6" s="1"/>
  <c r="E127" i="6"/>
  <c r="D127" i="6" s="1"/>
  <c r="E125" i="6"/>
  <c r="D149" i="6" l="1"/>
  <c r="D179" i="6"/>
  <c r="E175" i="6"/>
  <c r="D176" i="6"/>
  <c r="D175" i="6" s="1"/>
  <c r="D170" i="6"/>
  <c r="D169" i="6" s="1"/>
  <c r="E169" i="6"/>
  <c r="E159" i="6"/>
  <c r="D160" i="6"/>
  <c r="D159" i="6" s="1"/>
  <c r="F142" i="6"/>
  <c r="D152" i="6"/>
  <c r="E143" i="6"/>
  <c r="E142" i="6" s="1"/>
  <c r="D144" i="6"/>
  <c r="D143" i="6" s="1"/>
  <c r="F135" i="6"/>
  <c r="F133" i="6" s="1"/>
  <c r="D138" i="6"/>
  <c r="D136" i="6"/>
  <c r="E135" i="6"/>
  <c r="E133" i="6" s="1"/>
  <c r="D134" i="6"/>
  <c r="E124" i="6"/>
  <c r="E122" i="6" s="1"/>
  <c r="D125" i="6"/>
  <c r="D124" i="6" s="1"/>
  <c r="D122" i="6" s="1"/>
  <c r="D142" i="6" l="1"/>
  <c r="D154" i="6"/>
  <c r="E154" i="6"/>
  <c r="D135" i="6"/>
  <c r="D133" i="6" s="1"/>
  <c r="E118" i="6" l="1"/>
  <c r="D118" i="6" s="1"/>
  <c r="E110" i="6" l="1"/>
  <c r="D110" i="6" s="1"/>
  <c r="E181" i="6" l="1"/>
  <c r="D181" i="6" l="1"/>
  <c r="E114" i="6" l="1"/>
  <c r="D114" i="6" s="1"/>
  <c r="F113" i="6"/>
  <c r="F108" i="6" s="1"/>
  <c r="F97" i="6" s="1"/>
  <c r="F8" i="6" s="1"/>
  <c r="B9" i="7" s="1"/>
  <c r="E113" i="6"/>
  <c r="E112" i="6"/>
  <c r="D112" i="6" s="1"/>
  <c r="E109" i="6"/>
  <c r="D113" i="6" l="1"/>
  <c r="N31" i="7"/>
  <c r="B10" i="7"/>
  <c r="D109" i="6"/>
  <c r="G183" i="6" l="1"/>
  <c r="G180" i="6" s="1"/>
  <c r="G8" i="6" s="1"/>
  <c r="B13" i="7" s="1"/>
  <c r="E183" i="6"/>
  <c r="B14" i="7" l="1"/>
  <c r="N32" i="7"/>
  <c r="D183" i="6"/>
  <c r="D180" i="6" s="1"/>
  <c r="E180" i="6"/>
  <c r="U178" i="2" l="1"/>
  <c r="T178" i="2" s="1"/>
  <c r="E111" i="6" l="1"/>
  <c r="E98" i="6"/>
  <c r="E46" i="6"/>
  <c r="D111" i="6" l="1"/>
  <c r="D108" i="6" s="1"/>
  <c r="E108" i="6"/>
  <c r="E97" i="6" s="1"/>
  <c r="D98" i="6"/>
  <c r="D46" i="6"/>
  <c r="D38" i="6" s="1"/>
  <c r="E38" i="6"/>
  <c r="E8" i="6" l="1"/>
  <c r="D8" i="6" s="1"/>
  <c r="D97" i="6"/>
  <c r="B5" i="7" l="1"/>
  <c r="B22" i="7" l="1"/>
  <c r="B23" i="7" s="1"/>
  <c r="N30" i="7"/>
  <c r="N36" i="7" s="1"/>
  <c r="N37" i="7" s="1"/>
  <c r="B6" i="7"/>
  <c r="B17" i="7"/>
  <c r="B18" i="7" l="1"/>
  <c r="T183" i="6" l="1"/>
  <c r="T180" i="6" s="1"/>
  <c r="W180" i="6"/>
  <c r="W8" i="6" l="1"/>
  <c r="F13" i="7" l="1"/>
  <c r="T8" i="6"/>
  <c r="F14" i="7" l="1"/>
  <c r="R32" i="7"/>
  <c r="R36" i="7" s="1"/>
  <c r="R37" i="7" s="1"/>
  <c r="F17" i="7"/>
  <c r="F18" i="7" s="1"/>
  <c r="H120" i="6" l="1"/>
  <c r="H97" i="6" s="1"/>
  <c r="J97" i="6"/>
  <c r="J11" i="6" l="1"/>
  <c r="J10" i="6" s="1"/>
  <c r="J8" i="6" l="1"/>
  <c r="C9" i="7" s="1"/>
  <c r="H12" i="6"/>
  <c r="H11" i="6" s="1"/>
  <c r="H10" i="6" s="1"/>
  <c r="I11" i="6"/>
  <c r="I10" i="6" s="1"/>
  <c r="C10" i="7" l="1"/>
  <c r="O31" i="7"/>
  <c r="I8" i="6"/>
  <c r="C5" i="7" l="1"/>
  <c r="H8" i="6"/>
  <c r="O30" i="7" l="1"/>
  <c r="O36" i="7" s="1"/>
  <c r="O37" i="7" s="1"/>
  <c r="C22" i="7"/>
  <c r="C23" i="7" s="1"/>
  <c r="C6" i="7"/>
  <c r="C17" i="7"/>
  <c r="C18" i="7" l="1"/>
</calcChain>
</file>

<file path=xl/comments1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<sst xmlns="http://schemas.openxmlformats.org/spreadsheetml/2006/main" count="1200" uniqueCount="768">
  <si>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</si>
  <si>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</si>
  <si>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</si>
  <si>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</si>
  <si>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</si>
  <si>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</si>
  <si>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</si>
  <si>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</si>
  <si>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</si>
  <si>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</si>
  <si>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</si>
  <si>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</si>
  <si>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</si>
  <si>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</si>
  <si>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</si>
  <si>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</si>
  <si>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</si>
  <si>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</si>
  <si>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</si>
  <si>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</si>
  <si>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</si>
  <si>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</si>
  <si>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</si>
  <si>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</si>
  <si>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</si>
  <si>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</si>
  <si>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</si>
  <si>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</si>
  <si>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</si>
  <si>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</si>
  <si>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</si>
  <si>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</si>
  <si>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</si>
  <si>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</si>
  <si>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</si>
  <si>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</si>
  <si>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</si>
  <si>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</si>
  <si>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</si>
  <si>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</si>
  <si>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</si>
  <si>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</si>
  <si>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</si>
  <si>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</si>
  <si>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</si>
  <si>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</si>
  <si>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</si>
  <si>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</si>
  <si>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</si>
  <si>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</si>
  <si>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</si>
  <si>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</si>
  <si>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</si>
  <si>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</si>
  <si>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</si>
  <si>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</si>
  <si>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</si>
  <si>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</si>
  <si>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</si>
  <si>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</si>
  <si>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</si>
  <si>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</si>
  <si>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</si>
  <si>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</si>
  <si>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</si>
  <si>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</si>
  <si>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</si>
  <si>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</si>
  <si>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</si>
  <si>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</si>
  <si>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</si>
  <si>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</si>
  <si>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</si>
  <si>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</si>
  <si>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</si>
  <si>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</si>
  <si>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</si>
  <si>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</si>
  <si>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</si>
  <si>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</si>
  <si>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</si>
  <si>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</si>
  <si>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</si>
  <si>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</si>
  <si>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</si>
  <si>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</si>
  <si>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</si>
  <si>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</si>
  <si>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</si>
  <si>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</si>
  <si>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</si>
  <si>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</si>
  <si>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</si>
  <si>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</si>
  <si>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</si>
  <si>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</si>
  <si>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</si>
  <si>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</si>
  <si>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</si>
  <si>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</si>
  <si>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</si>
  <si>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</si>
  <si>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</si>
  <si>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</si>
  <si>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</si>
  <si>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</si>
  <si>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</si>
  <si>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</si>
  <si>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</si>
  <si>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</si>
  <si>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</si>
  <si>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</si>
  <si>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</si>
  <si>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</si>
  <si>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</si>
  <si>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</si>
  <si>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</si>
  <si>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</si>
  <si>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</si>
  <si>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</si>
  <si>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</si>
  <si>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</si>
  <si>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</si>
  <si>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</si>
  <si>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</si>
  <si>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</si>
  <si>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</si>
  <si>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</si>
  <si>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</si>
  <si>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</si>
  <si>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</si>
  <si>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</si>
  <si>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</si>
  <si>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</si>
  <si>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</si>
  <si>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</si>
  <si>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</si>
  <si>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</si>
  <si>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</si>
  <si>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</si>
  <si>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</si>
  <si>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</si>
  <si>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</si>
  <si>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</si>
  <si>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</si>
  <si>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</si>
  <si>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</si>
  <si>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</si>
  <si>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</si>
  <si>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</si>
  <si>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</si>
  <si>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</si>
  <si>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</si>
  <si>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</si>
  <si>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</si>
  <si>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</si>
  <si>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</si>
  <si>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</si>
  <si>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</si>
  <si>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</si>
  <si>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</si>
  <si>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</si>
  <si>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</si>
  <si>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</si>
  <si>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</si>
  <si>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</si>
  <si>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</si>
  <si>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</si>
  <si>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</si>
  <si>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</si>
  <si>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</si>
  <si>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</si>
  <si>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</si>
  <si>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</si>
  <si>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</si>
  <si>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</si>
  <si>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</si>
  <si>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</si>
  <si>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</si>
  <si>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</si>
  <si>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</si>
  <si>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</si>
  <si>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</si>
  <si>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</si>
  <si>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</si>
  <si>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</si>
  <si>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</si>
  <si>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</si>
  <si>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</si>
  <si>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</si>
  <si>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</si>
  <si>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</si>
  <si>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</si>
  <si>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</si>
  <si>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</si>
  <si>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</si>
  <si>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</si>
  <si>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</si>
  <si>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</si>
  <si>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</si>
  <si>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</si>
  <si>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</si>
  <si>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</si>
  <si>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</si>
  <si>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</si>
  <si>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</si>
  <si>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</si>
  <si>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</si>
  <si>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</si>
  <si>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</si>
  <si>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</si>
  <si>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</si>
  <si>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</si>
  <si>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</si>
  <si>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</si>
  <si>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</si>
  <si>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</si>
  <si>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</si>
  <si>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</si>
  <si>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</si>
  <si>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</si>
  <si>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</si>
  <si>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</si>
  <si>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</si>
  <si>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</si>
  <si>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</si>
  <si>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</si>
  <si>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</si>
  <si>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</si>
  <si>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</si>
  <si>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</si>
  <si>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</si>
  <si>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</si>
  <si>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</si>
  <si>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</si>
  <si>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</si>
  <si>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</si>
  <si>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</si>
  <si>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</si>
  <si>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</si>
  <si>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</si>
  <si>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</si>
  <si>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</si>
  <si>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</si>
  <si>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</si>
  <si>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</si>
  <si>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</si>
  <si>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</si>
  <si>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</si>
  <si>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</si>
  <si>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</si>
  <si>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</si>
  <si>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</si>
  <si>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</si>
  <si>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</si>
  <si>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</si>
  <si>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</si>
  <si>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</si>
  <si>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</si>
  <si>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</si>
  <si>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</si>
  <si>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</si>
  <si>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</si>
  <si>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</si>
  <si>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</si>
  <si>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</si>
  <si>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</si>
  <si>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</si>
  <si>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</si>
  <si>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</si>
  <si>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</si>
  <si>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</si>
  <si>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</si>
  <si>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</si>
  <si>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</si>
  <si>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</si>
  <si>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</si>
  <si>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</si>
  <si>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</si>
  <si>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</si>
  <si>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</si>
  <si>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</si>
  <si>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</si>
  <si>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</si>
  <si>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</si>
  <si>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</si>
  <si>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</si>
  <si>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</si>
  <si>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</si>
  <si>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</si>
  <si>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</si>
  <si>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</si>
  <si>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</si>
  <si>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</si>
  <si>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</si>
  <si>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</si>
  <si>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</si>
  <si>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</si>
  <si>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</si>
  <si>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</si>
  <si>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</si>
  <si>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</si>
  <si>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</si>
  <si>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</si>
  <si>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</si>
  <si>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</si>
  <si>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</si>
  <si>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</si>
  <si>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</si>
  <si>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</si>
  <si>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</si>
  <si>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</si>
  <si>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</si>
  <si>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</si>
  <si>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</si>
  <si>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</si>
  <si>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</si>
  <si>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</si>
  <si>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</si>
  <si>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</si>
  <si>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</si>
  <si>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</si>
  <si>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</si>
  <si>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</si>
  <si>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</si>
  <si>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</si>
  <si>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</si>
  <si>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</si>
  <si>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</si>
  <si>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</si>
  <si>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</si>
  <si>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</si>
  <si>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</si>
  <si>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</si>
  <si>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</si>
  <si>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</si>
  <si>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</si>
  <si>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</si>
  <si>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</si>
  <si>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</si>
  <si>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</si>
  <si>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</si>
  <si>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</si>
  <si>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</si>
  <si>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</si>
  <si>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</si>
  <si>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</si>
  <si>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</si>
  <si>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</si>
  <si>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</si>
  <si>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</si>
  <si>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</si>
  <si>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</si>
  <si>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</si>
  <si>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</si>
  <si>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</si>
  <si>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</si>
  <si>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</si>
  <si>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</si>
  <si>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</si>
  <si>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</si>
  <si>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</si>
  <si>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</si>
  <si>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</si>
  <si>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</si>
  <si>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</si>
  <si>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</si>
  <si>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</si>
  <si>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</si>
  <si>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</si>
  <si>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</si>
  <si>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</si>
  <si>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</si>
  <si>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</si>
  <si>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</si>
  <si>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</si>
  <si>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</si>
  <si>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</si>
  <si>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</si>
  <si>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</si>
  <si>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</si>
  <si>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</si>
  <si>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</si>
  <si>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</si>
  <si>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</si>
  <si>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</si>
  <si>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</si>
  <si>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</si>
  <si>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</si>
  <si>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</si>
  <si>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</si>
  <si>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</si>
  <si>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</si>
  <si>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</si>
  <si>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</si>
  <si>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</si>
  <si>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</si>
  <si>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</si>
  <si>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</si>
  <si>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</si>
  <si>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311 stojiská kontajnerov</t>
  </si>
  <si>
    <t>311 grant artézske studne</t>
  </si>
  <si>
    <t>311 grant stop čiernym skládkam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</si>
  <si>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</si>
  <si>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</si>
  <si>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</si>
  <si>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</si>
  <si>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</si>
  <si>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</si>
  <si>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</si>
  <si>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</si>
  <si>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</si>
  <si>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</si>
  <si>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</si>
  <si>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</si>
  <si>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</si>
  <si>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</si>
  <si>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</si>
  <si>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>311 grant pontis fit priestor</t>
  </si>
  <si>
    <t xml:space="preserve">Rozdiel </t>
  </si>
  <si>
    <t>292 športové a kultúrne podujatia V4</t>
  </si>
  <si>
    <t>212002 prenájom VP</t>
  </si>
  <si>
    <t>311 grant Cena Jána Johanidesa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</si>
  <si>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</si>
  <si>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</si>
  <si>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</si>
  <si>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</si>
  <si>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</si>
  <si>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</si>
  <si>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</si>
  <si>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</si>
  <si>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</si>
  <si>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</si>
  <si>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</si>
  <si>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</si>
  <si>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</si>
  <si>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</si>
  <si>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</si>
  <si>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</si>
  <si>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</si>
  <si>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</si>
  <si>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</si>
  <si>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</si>
  <si>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</si>
  <si>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</si>
  <si>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</si>
  <si>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</si>
  <si>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</si>
  <si>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</si>
  <si>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</si>
  <si>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</si>
  <si>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</si>
  <si>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</si>
  <si>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</si>
  <si>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</si>
  <si>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312001 rekonštrukcia sociálnych zariadení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</si>
  <si>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</si>
  <si>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</si>
  <si>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</si>
  <si>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</si>
  <si>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</si>
  <si>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</si>
  <si>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</si>
  <si>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</si>
  <si>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</si>
  <si>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</si>
  <si>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</si>
  <si>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</si>
  <si>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</si>
  <si>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</si>
  <si>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</si>
  <si>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</si>
  <si>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</si>
  <si>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</si>
  <si>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</si>
  <si>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</si>
  <si>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</si>
  <si>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</si>
  <si>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</si>
  <si>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</si>
  <si>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</si>
  <si>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</si>
  <si>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9.</t>
  </si>
  <si>
    <t>09.</t>
  </si>
  <si>
    <t>08.2.0. 713 001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</si>
  <si>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</si>
  <si>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</si>
  <si>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</si>
  <si>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</si>
  <si>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</si>
  <si>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</si>
  <si>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</si>
  <si>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321 dotácia MDVaRR SR na byty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</si>
  <si>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</si>
  <si>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</si>
  <si>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</si>
  <si>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</si>
  <si>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</si>
  <si>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</si>
  <si>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</si>
  <si>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</si>
  <si>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</si>
  <si>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</si>
  <si>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 xml:space="preserve">311 Grant pontis </t>
  </si>
  <si>
    <t>312001 decentralizačná dotácia - register obyvateľov, reg. adries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</si>
  <si>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</si>
  <si>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</si>
  <si>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</si>
  <si>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</si>
  <si>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</si>
  <si>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</si>
  <si>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</si>
  <si>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</si>
  <si>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</si>
  <si>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</si>
  <si>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</si>
  <si>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</si>
  <si>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</si>
  <si>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</si>
  <si>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</si>
  <si>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</si>
  <si>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</si>
  <si>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</si>
  <si>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 xml:space="preserve"> plnenie 2016</t>
  </si>
  <si>
    <t>skutočnosť  2016</t>
  </si>
  <si>
    <t>skutočnosť 2016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</si>
  <si>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</si>
  <si>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</si>
  <si>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</si>
  <si>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</si>
  <si>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</si>
  <si>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Zníženie energtickej náročnosti MsÚ</t>
  </si>
  <si>
    <t>Stanovištia kontajnerov</t>
  </si>
  <si>
    <t xml:space="preserve">Rekonštrukcia ciest </t>
  </si>
  <si>
    <t>Rekonštrukcia chodníkov</t>
  </si>
  <si>
    <t>08.2.0. 717 002</t>
  </si>
  <si>
    <t>rekonštrukcia budovy SD Veča</t>
  </si>
  <si>
    <t>Ihriská</t>
  </si>
  <si>
    <t>Nový cintorín, oplotenie, chodníky</t>
  </si>
  <si>
    <t>Výstavba bytov _ bytový dom A - 116 b.j.zo ŠFRB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</si>
  <si>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</si>
  <si>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</si>
  <si>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</si>
  <si>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</si>
  <si>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</si>
  <si>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</si>
  <si>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</si>
  <si>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312008 NSK - šport, kultúra, mapa</t>
  </si>
  <si>
    <t>450 rezervný fond</t>
  </si>
  <si>
    <t>453 účelovo viazané prostriedky z pred. Rokov</t>
  </si>
  <si>
    <t>rozpočet 
2018</t>
  </si>
  <si>
    <t>rozpočet 
2019</t>
  </si>
  <si>
    <t>rozpočet 
2020</t>
  </si>
  <si>
    <t>450 predpokladaný prebytok z predch. Roka</t>
  </si>
  <si>
    <t>312001 Projekt - Úspešne na trhu práce</t>
  </si>
  <si>
    <t>312001 Projekt - Praxou k zamestnávaniu</t>
  </si>
  <si>
    <t>rozpočet 2018</t>
  </si>
  <si>
    <t>rozpočet 2019</t>
  </si>
  <si>
    <t>rozpočet 2020</t>
  </si>
  <si>
    <t xml:space="preserve">
rozpočet 2018</t>
  </si>
  <si>
    <t xml:space="preserve">
rozpočet 2019</t>
  </si>
  <si>
    <t xml:space="preserve">
rozpočet 2020</t>
  </si>
  <si>
    <t>rozpočet
2019</t>
  </si>
  <si>
    <t>rozpočet
2020</t>
  </si>
  <si>
    <t>Tenis</t>
  </si>
  <si>
    <t xml:space="preserve">321 dotácia z Envirofondu </t>
  </si>
  <si>
    <t>311 grant EFRR - učebne</t>
  </si>
  <si>
    <t>Dopravný generel</t>
  </si>
  <si>
    <t>cudzie zdroje</t>
  </si>
  <si>
    <t>vlastné zdroje</t>
  </si>
  <si>
    <t>Cyklotrasa</t>
  </si>
  <si>
    <t>MŠ 8. mája - mangel</t>
  </si>
  <si>
    <t>úver</t>
  </si>
  <si>
    <t>grant</t>
  </si>
  <si>
    <t>ŠFRB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</si>
  <si>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</si>
  <si>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</si>
  <si>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</si>
  <si>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</si>
  <si>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</si>
  <si>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</si>
  <si>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5.</t>
  </si>
  <si>
    <t>Tabuľka č. 1 Návrh rozpočtu príjmov na rok 2018 s výhľadom na roky 2019 a 2020</t>
  </si>
  <si>
    <t>Tabuľka č. 3 Sumár príjmov a výdavkov na rok 2018 s výhľadom na roky 2019 a 2020</t>
  </si>
  <si>
    <t>kapitálové výdavky školstvo podľa aktuálnej potreby</t>
  </si>
  <si>
    <t>08.1.0. 713 005</t>
  </si>
  <si>
    <t>Zimný štadión - monitoring čpavku</t>
  </si>
  <si>
    <t>Klasifikácia</t>
  </si>
  <si>
    <t>04.5.1. 717 001</t>
  </si>
  <si>
    <t>rekonštrukcia budovy DK Šaľa</t>
  </si>
  <si>
    <t>Rekonštrukcia parkovísk</t>
  </si>
  <si>
    <t>bežné príjmy</t>
  </si>
  <si>
    <t>kapitálové príjmy</t>
  </si>
  <si>
    <t>Výdavky</t>
  </si>
  <si>
    <t>Finančné operácie</t>
  </si>
  <si>
    <t>ostatné úvery</t>
  </si>
  <si>
    <t>lízing</t>
  </si>
  <si>
    <t>rezervný fond</t>
  </si>
  <si>
    <t>SPOLU</t>
  </si>
  <si>
    <t>rozpočet príjmov 2018</t>
  </si>
  <si>
    <t>Tabuľka č. 5 Zdroje krytia  výdavkov</t>
  </si>
  <si>
    <t>Spolu  rozpis na školy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</si>
  <si>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</si>
  <si>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</si>
  <si>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</si>
  <si>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</si>
  <si>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</si>
  <si>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</si>
  <si>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</si>
  <si>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</si>
  <si>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</si>
  <si>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</si>
  <si>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</si>
  <si>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</si>
  <si>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ŠJ potraviny</t>
  </si>
  <si>
    <t>BV Normatívne     PK+PDFO</t>
  </si>
  <si>
    <t>Normatívne</t>
  </si>
  <si>
    <t>Osobitné     dotácie</t>
  </si>
  <si>
    <t>Navrh Rozp Pr 9 Vzd 2018</t>
  </si>
  <si>
    <t>2017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</si>
  <si>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</si>
  <si>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</si>
  <si>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</si>
  <si>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</si>
  <si>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</si>
  <si>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</si>
  <si>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</si>
  <si>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</si>
  <si>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</si>
  <si>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</si>
  <si>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</si>
  <si>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</si>
  <si>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</si>
  <si>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</si>
  <si>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</si>
  <si>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</si>
  <si>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</si>
  <si>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</si>
  <si>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</si>
  <si>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</si>
  <si>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</si>
  <si>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</si>
  <si>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</si>
  <si>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</si>
  <si>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</si>
  <si>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</si>
  <si>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</si>
  <si>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</si>
  <si>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</si>
  <si>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</si>
  <si>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</si>
  <si>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</si>
  <si>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</si>
  <si>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</si>
  <si>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</si>
  <si>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</si>
  <si>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</si>
  <si>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</si>
  <si>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</si>
  <si>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</si>
  <si>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</si>
  <si>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</si>
  <si>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</si>
  <si>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</si>
  <si>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</si>
  <si>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</si>
  <si>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</si>
  <si>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</si>
  <si>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</si>
  <si>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</si>
  <si>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</si>
  <si>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</si>
  <si>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</si>
  <si>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</si>
  <si>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</si>
  <si>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</si>
  <si>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</si>
  <si>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</si>
  <si>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</si>
  <si>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</si>
  <si>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</si>
  <si>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Rozpočet spolu</t>
  </si>
  <si>
    <t>revitalizácia vnútrobloku sídlisko Veča</t>
  </si>
  <si>
    <t>skutočnosť 2017</t>
  </si>
  <si>
    <t>skutočnosť  2018</t>
  </si>
  <si>
    <t>očakávaná skutočnosť za rok 2018</t>
  </si>
  <si>
    <t xml:space="preserve"> plnenie 2017</t>
  </si>
  <si>
    <t xml:space="preserve"> plnenie  2018</t>
  </si>
  <si>
    <t>očakávané plnenie za rok 2018</t>
  </si>
  <si>
    <t>rozpočet 
2021</t>
  </si>
  <si>
    <t>plnenie 
rozpočtu  2018</t>
  </si>
  <si>
    <t>očakávané plnenie
rozpočtu za rok 2018</t>
  </si>
  <si>
    <t xml:space="preserve">
rozpočet 2021</t>
  </si>
  <si>
    <t>očakávané plnenie
rozpočtu 2018</t>
  </si>
  <si>
    <t>rozpočet
2021</t>
  </si>
  <si>
    <t>311 dary, sponzorstvo</t>
  </si>
  <si>
    <t>312001 MK SR - workshop creativity</t>
  </si>
  <si>
    <t>321 grant MVSR - osvetlenie</t>
  </si>
  <si>
    <t>rozpočet 2021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</si>
  <si>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</si>
  <si>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</si>
  <si>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</si>
  <si>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</si>
  <si>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</si>
  <si>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</si>
  <si>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</si>
  <si>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450 fond rozvoja bývania</t>
  </si>
  <si>
    <t xml:space="preserve">500 preklenovací úver </t>
  </si>
  <si>
    <t>456 zábezpeka byty</t>
  </si>
  <si>
    <t>výmena opony DS, ES</t>
  </si>
  <si>
    <t>výmena sedačiek DS</t>
  </si>
  <si>
    <t>06.2.0. 717001</t>
  </si>
  <si>
    <t>Nemocničný park - voliéry, stajne, výbehy</t>
  </si>
  <si>
    <t>Zníženie energetickej náročnosti MsÚ</t>
  </si>
  <si>
    <t>ZŠ Ľ. Štúra so ŠJ a ŠKD - elektrické výklopné panvy</t>
  </si>
  <si>
    <t>CVČ - rekonštrukcia vodovodných a kanaliz. potrubí</t>
  </si>
  <si>
    <t>MŠ Budovateľská so ŠJ - digestor</t>
  </si>
  <si>
    <t>ZŠ s MŠ Bernolákova - kamerový systém</t>
  </si>
  <si>
    <t>MŠ Hollého so ŠJ - kosačka</t>
  </si>
  <si>
    <t>ZŠ J.C. Hronského so ŠJ a ŠKD - kosačka</t>
  </si>
  <si>
    <t>ZŠ J.C. Hronského so ŠJ a ŠKD - vzduchotechnika do ŠJ</t>
  </si>
  <si>
    <t>ZŠ J. Murgaša so ŠJ a ŠKD - vybavenie ŠJ</t>
  </si>
  <si>
    <t>MŠ P.J. Šafárika so ŠJ - sporák do ŠJ</t>
  </si>
  <si>
    <t>MŠ Okružná so ŠJ - rekonštrukcia elektrických rozvodov</t>
  </si>
  <si>
    <t>13.</t>
  </si>
  <si>
    <t>DD - kapitálové výdavky</t>
  </si>
  <si>
    <t>Zimný štadién - mantinely</t>
  </si>
  <si>
    <t>Kolkáreň - okná, strecha</t>
  </si>
  <si>
    <t>Tenis - nafukovacia hala</t>
  </si>
  <si>
    <t>Multifunkčné ihrisko MAJK</t>
  </si>
  <si>
    <t>Cintorín Šaľa - VO</t>
  </si>
  <si>
    <t>321 dotácia byty</t>
  </si>
  <si>
    <t>Rekonštrukcia MK Horná</t>
  </si>
  <si>
    <t>Rekonštrukcia ostatných MK</t>
  </si>
  <si>
    <t>311 grant MVSR - hasičská zbrojnica</t>
  </si>
  <si>
    <t>321 Združené prostriedky</t>
  </si>
  <si>
    <t>321 grant MVSR - hasičská zbrojnica</t>
  </si>
  <si>
    <t>ZŠ J. Murgaša so ŠJ a ŠKD - stavebné úpravy učebne</t>
  </si>
  <si>
    <t>ZŠ J.C. Hronského so ŠJ a ŠKD - stavebné úpravy učebne</t>
  </si>
  <si>
    <t>ZŠ Ľ. Štúra so ŠJ a ŠKD- stavebné úpravy učebne</t>
  </si>
  <si>
    <t>ZŠ s MŠ P. Pázmaňa s VJM - stavebné úpravy učebne</t>
  </si>
  <si>
    <t>Tabuľka č. 6  Návrh rozpočtu na rok 2019 v programe 9. Vzdelávanie</t>
  </si>
  <si>
    <t xml:space="preserve">  Tabuľka č. 2 Návrh rozpočtu výdavkov na rok 2019 s výhľadom na roky 2020 a 2021</t>
  </si>
  <si>
    <t>500 kontokorentný úver</t>
  </si>
  <si>
    <t>03.2.0. 717 002</t>
  </si>
  <si>
    <t>Rekonštrukcia požiarnej zbrojnice</t>
  </si>
  <si>
    <t>investície 2019</t>
  </si>
  <si>
    <t>investície 2020</t>
  </si>
  <si>
    <t>investície 2021</t>
  </si>
  <si>
    <t>COV klimatizácia</t>
  </si>
  <si>
    <t>06.6.0. 713 004</t>
  </si>
  <si>
    <t>08.4.0. 717 001</t>
  </si>
  <si>
    <t>Tabuľka č. 4 Investície 2019 - 2021</t>
  </si>
  <si>
    <t>rozpočet výdavkov 2019</t>
  </si>
  <si>
    <t>účelovo viazané z roku 2018</t>
  </si>
  <si>
    <t>MŠ P.J. Šafárika so ŠJ - rekonštrukcia dlažby a obkladov v ŠJ</t>
  </si>
  <si>
    <t>ZŠ Ľ. Štúra so ŠJ a ŠKD - vybavenie ŠJ</t>
  </si>
  <si>
    <t>ZŠ L. Štúra so ŠJ a ŠKD - stavebné úpravy učebne</t>
  </si>
  <si>
    <t>ZŠ s MŠ P. Pázmáňa s VJM - stavebné úpravy učebne</t>
  </si>
  <si>
    <t>CVČ - rekonštrukcia vodovodných a kanalizačných potrubí</t>
  </si>
  <si>
    <t>ZŠ - mantinely</t>
  </si>
  <si>
    <t>Rekonštrukcia DK</t>
  </si>
  <si>
    <t>Rekonštrukcia budovy SD Veča</t>
  </si>
  <si>
    <t>Revitalizácia vnútroblok</t>
  </si>
  <si>
    <t>Multifunkčné ihrisko</t>
  </si>
  <si>
    <t>Cintorín - osvetlenie</t>
  </si>
  <si>
    <t xml:space="preserve">Technická vybavenosť k bytom </t>
  </si>
  <si>
    <t>kontokorent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</si>
</sst>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9"/>
      <color rgb="FFFF000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5" fillId="0" borderId="0"/>
  </cellStyleXfs>
  <cellXfs count="91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7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2" xfId="1" applyNumberFormat="1" applyFont="1" applyFill="1" applyBorder="1" applyAlignment="1">
      <alignment horizontal="center" vertical="center" wrapText="1"/>
    </xf>
    <xf numFmtId="3" fontId="21" fillId="7" borderId="54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0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50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0" fontId="22" fillId="9" borderId="52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2" xfId="1" applyNumberFormat="1" applyFont="1" applyFill="1" applyBorder="1"/>
    <xf numFmtId="3" fontId="7" fillId="9" borderId="49" xfId="1" applyNumberFormat="1" applyFont="1" applyFill="1" applyBorder="1"/>
    <xf numFmtId="3" fontId="7" fillId="9" borderId="37" xfId="1" applyNumberFormat="1" applyFont="1" applyFill="1" applyBorder="1"/>
    <xf numFmtId="3" fontId="7" fillId="9" borderId="53" xfId="1" applyNumberFormat="1" applyFont="1" applyFill="1" applyBorder="1"/>
    <xf numFmtId="3" fontId="7" fillId="9" borderId="54" xfId="1" applyNumberFormat="1" applyFont="1" applyFill="1" applyBorder="1"/>
    <xf numFmtId="0" fontId="22" fillId="9" borderId="52" xfId="1" applyFont="1" applyFill="1" applyBorder="1"/>
    <xf numFmtId="0" fontId="23" fillId="9" borderId="53" xfId="1" applyFont="1" applyFill="1" applyBorder="1"/>
    <xf numFmtId="0" fontId="22" fillId="9" borderId="46" xfId="1" applyFont="1" applyFill="1" applyBorder="1"/>
    <xf numFmtId="0" fontId="25" fillId="9" borderId="59" xfId="1" applyFont="1" applyFill="1" applyBorder="1" applyAlignment="1"/>
    <xf numFmtId="0" fontId="25" fillId="9" borderId="53" xfId="1" applyFont="1" applyFill="1" applyBorder="1"/>
    <xf numFmtId="0" fontId="25" fillId="9" borderId="53" xfId="1" applyFont="1" applyFill="1" applyBorder="1" applyAlignment="1"/>
    <xf numFmtId="0" fontId="22" fillId="9" borderId="56" xfId="1" applyFont="1" applyFill="1" applyBorder="1"/>
    <xf numFmtId="0" fontId="22" fillId="9" borderId="53" xfId="1" applyFont="1" applyFill="1" applyBorder="1"/>
    <xf numFmtId="0" fontId="22" fillId="9" borderId="36" xfId="1" applyFont="1" applyFill="1" applyBorder="1"/>
    <xf numFmtId="0" fontId="32" fillId="9" borderId="50" xfId="1" applyFont="1" applyFill="1" applyBorder="1"/>
    <xf numFmtId="3" fontId="7" fillId="9" borderId="42" xfId="1" applyNumberFormat="1" applyFont="1" applyFill="1" applyBorder="1"/>
    <xf numFmtId="3" fontId="7" fillId="9" borderId="40" xfId="1" applyNumberFormat="1" applyFont="1" applyFill="1" applyBorder="1"/>
    <xf numFmtId="3" fontId="7" fillId="9" borderId="39" xfId="1" applyNumberFormat="1" applyFont="1" applyFill="1" applyBorder="1"/>
    <xf numFmtId="3" fontId="7" fillId="9" borderId="60" xfId="1" applyNumberFormat="1" applyFont="1" applyFill="1" applyBorder="1"/>
    <xf numFmtId="3" fontId="7" fillId="9" borderId="61" xfId="1" applyNumberFormat="1" applyFont="1" applyFill="1" applyBorder="1"/>
    <xf numFmtId="3" fontId="7" fillId="9" borderId="51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7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8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8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5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58" xfId="1" applyNumberFormat="1" applyFont="1" applyFill="1" applyBorder="1"/>
    <xf numFmtId="3" fontId="1" fillId="12" borderId="66" xfId="1" applyNumberFormat="1" applyFont="1" applyFill="1" applyBorder="1"/>
    <xf numFmtId="3" fontId="1" fillId="0" borderId="58" xfId="1" applyNumberFormat="1" applyFont="1" applyFill="1" applyBorder="1"/>
    <xf numFmtId="3" fontId="1" fillId="0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7" fillId="11" borderId="62" xfId="1" applyNumberFormat="1" applyFont="1" applyFill="1" applyBorder="1"/>
    <xf numFmtId="3" fontId="7" fillId="11" borderId="63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4" xfId="1" applyNumberFormat="1" applyFont="1" applyFill="1" applyBorder="1"/>
    <xf numFmtId="3" fontId="41" fillId="0" borderId="58" xfId="1" applyNumberFormat="1" applyFont="1" applyFill="1" applyBorder="1"/>
    <xf numFmtId="3" fontId="41" fillId="0" borderId="66" xfId="1" applyNumberFormat="1" applyFont="1" applyFill="1" applyBorder="1"/>
    <xf numFmtId="3" fontId="41" fillId="12" borderId="71" xfId="1" applyNumberFormat="1" applyFont="1" applyFill="1" applyBorder="1"/>
    <xf numFmtId="3" fontId="41" fillId="12" borderId="72" xfId="1" applyNumberFormat="1" applyFont="1" applyFill="1" applyBorder="1"/>
    <xf numFmtId="3" fontId="1" fillId="0" borderId="71" xfId="1" applyNumberFormat="1" applyFont="1" applyFill="1" applyBorder="1"/>
    <xf numFmtId="3" fontId="1" fillId="0" borderId="72" xfId="1" applyNumberFormat="1" applyFont="1" applyFill="1" applyBorder="1"/>
    <xf numFmtId="3" fontId="1" fillId="13" borderId="58" xfId="1" applyNumberFormat="1" applyFont="1" applyFill="1" applyBorder="1"/>
    <xf numFmtId="3" fontId="1" fillId="13" borderId="66" xfId="1" applyNumberFormat="1" applyFont="1" applyFill="1" applyBorder="1"/>
    <xf numFmtId="3" fontId="42" fillId="0" borderId="66" xfId="1" applyNumberFormat="1" applyFont="1" applyFill="1" applyBorder="1"/>
    <xf numFmtId="3" fontId="42" fillId="0" borderId="58" xfId="1" applyNumberFormat="1" applyFont="1" applyFill="1" applyBorder="1"/>
    <xf numFmtId="3" fontId="42" fillId="12" borderId="58" xfId="1" applyNumberFormat="1" applyFont="1" applyFill="1" applyBorder="1"/>
    <xf numFmtId="3" fontId="7" fillId="11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43" fillId="12" borderId="72" xfId="1" applyNumberFormat="1" applyFont="1" applyFill="1" applyBorder="1" applyAlignment="1">
      <alignment horizontal="right"/>
    </xf>
    <xf numFmtId="3" fontId="7" fillId="11" borderId="76" xfId="1" applyNumberFormat="1" applyFont="1" applyFill="1" applyBorder="1"/>
    <xf numFmtId="3" fontId="7" fillId="11" borderId="77" xfId="1" applyNumberFormat="1" applyFont="1" applyFill="1" applyBorder="1"/>
    <xf numFmtId="3" fontId="1" fillId="0" borderId="65" xfId="1" applyNumberFormat="1" applyFont="1" applyFill="1" applyBorder="1"/>
    <xf numFmtId="3" fontId="1" fillId="0" borderId="70" xfId="1" applyNumberFormat="1" applyFont="1" applyFill="1" applyBorder="1"/>
    <xf numFmtId="3" fontId="1" fillId="6" borderId="47" xfId="1" applyNumberFormat="1" applyFont="1" applyFill="1" applyBorder="1"/>
    <xf numFmtId="3" fontId="43" fillId="0" borderId="78" xfId="1" applyNumberFormat="1" applyFont="1" applyFill="1" applyBorder="1"/>
    <xf numFmtId="3" fontId="1" fillId="0" borderId="79" xfId="1" applyNumberFormat="1" applyFont="1" applyFill="1" applyBorder="1"/>
    <xf numFmtId="3" fontId="11" fillId="0" borderId="79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21" fillId="0" borderId="23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5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2" fillId="0" borderId="45" xfId="1" applyNumberFormat="1" applyFont="1" applyFill="1" applyBorder="1" applyAlignment="1">
      <alignment horizontal="right"/>
    </xf>
    <xf numFmtId="3" fontId="2" fillId="0" borderId="44" xfId="1" applyNumberFormat="1" applyFont="1" applyFill="1" applyBorder="1" applyAlignment="1">
      <alignment horizontal="right"/>
    </xf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45" fillId="0" borderId="49" xfId="1" applyNumberFormat="1" applyFont="1" applyFill="1" applyBorder="1"/>
    <xf numFmtId="3" fontId="45" fillId="0" borderId="54" xfId="1" applyNumberFormat="1" applyFont="1" applyFill="1" applyBorder="1"/>
    <xf numFmtId="3" fontId="52" fillId="0" borderId="19" xfId="1" applyNumberFormat="1" applyFont="1" applyFill="1" applyBorder="1"/>
    <xf numFmtId="3" fontId="52" fillId="0" borderId="21" xfId="1" applyNumberFormat="1" applyFont="1" applyFill="1" applyBorder="1"/>
    <xf numFmtId="3" fontId="52" fillId="0" borderId="58" xfId="1" applyNumberFormat="1" applyFont="1" applyFill="1" applyBorder="1"/>
    <xf numFmtId="3" fontId="52" fillId="0" borderId="66" xfId="1" applyNumberFormat="1" applyFont="1" applyFill="1" applyBorder="1"/>
    <xf numFmtId="3" fontId="52" fillId="0" borderId="25" xfId="1" applyNumberFormat="1" applyFont="1" applyFill="1" applyBorder="1"/>
    <xf numFmtId="3" fontId="52" fillId="0" borderId="47" xfId="1" applyNumberFormat="1" applyFont="1" applyFill="1" applyBorder="1"/>
    <xf numFmtId="3" fontId="52" fillId="0" borderId="29" xfId="1" applyNumberFormat="1" applyFont="1" applyFill="1" applyBorder="1"/>
    <xf numFmtId="3" fontId="52" fillId="0" borderId="23" xfId="1" applyNumberFormat="1" applyFont="1" applyFill="1" applyBorder="1"/>
    <xf numFmtId="3" fontId="52" fillId="0" borderId="74" xfId="1" applyNumberFormat="1" applyFont="1" applyFill="1" applyBorder="1"/>
    <xf numFmtId="3" fontId="45" fillId="0" borderId="84" xfId="1" applyNumberFormat="1" applyFont="1" applyFill="1" applyBorder="1"/>
    <xf numFmtId="3" fontId="52" fillId="0" borderId="85" xfId="1" applyNumberFormat="1" applyFont="1" applyFill="1" applyBorder="1"/>
    <xf numFmtId="3" fontId="52" fillId="0" borderId="86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101" xfId="2" applyFont="1" applyBorder="1" applyAlignment="1">
      <alignment horizontal="center" wrapText="1"/>
    </xf>
    <xf numFmtId="3" fontId="14" fillId="0" borderId="104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3" fontId="52" fillId="0" borderId="18" xfId="1" applyNumberFormat="1" applyFont="1" applyFill="1" applyBorder="1"/>
    <xf numFmtId="3" fontId="52" fillId="0" borderId="30" xfId="1" applyNumberFormat="1" applyFont="1" applyFill="1" applyBorder="1"/>
    <xf numFmtId="3" fontId="52" fillId="0" borderId="75" xfId="1" applyNumberFormat="1" applyFont="1" applyFill="1" applyBorder="1"/>
    <xf numFmtId="3" fontId="52" fillId="0" borderId="71" xfId="1" applyNumberFormat="1" applyFont="1" applyFill="1" applyBorder="1"/>
    <xf numFmtId="3" fontId="52" fillId="0" borderId="72" xfId="1" applyNumberFormat="1" applyFont="1" applyFill="1" applyBorder="1"/>
    <xf numFmtId="3" fontId="45" fillId="0" borderId="37" xfId="1" applyNumberFormat="1" applyFont="1" applyFill="1" applyBorder="1"/>
    <xf numFmtId="3" fontId="45" fillId="0" borderId="73" xfId="1" applyNumberFormat="1" applyFont="1" applyFill="1" applyBorder="1"/>
    <xf numFmtId="3" fontId="45" fillId="0" borderId="63" xfId="1" applyNumberFormat="1" applyFont="1" applyFill="1" applyBorder="1"/>
    <xf numFmtId="3" fontId="45" fillId="0" borderId="64" xfId="1" applyNumberFormat="1" applyFont="1" applyFill="1" applyBorder="1"/>
    <xf numFmtId="3" fontId="52" fillId="0" borderId="24" xfId="1" applyNumberFormat="1" applyFont="1" applyFill="1" applyBorder="1"/>
    <xf numFmtId="3" fontId="52" fillId="0" borderId="106" xfId="1" applyNumberFormat="1" applyFont="1" applyFill="1" applyBorder="1"/>
    <xf numFmtId="3" fontId="52" fillId="0" borderId="68" xfId="1" applyNumberFormat="1" applyFont="1" applyFill="1" applyBorder="1"/>
    <xf numFmtId="3" fontId="52" fillId="0" borderId="83" xfId="1" applyNumberFormat="1" applyFont="1" applyFill="1" applyBorder="1"/>
    <xf numFmtId="3" fontId="52" fillId="0" borderId="65" xfId="1" applyNumberFormat="1" applyFont="1" applyFill="1" applyBorder="1"/>
    <xf numFmtId="0" fontId="49" fillId="0" borderId="84" xfId="1" applyFont="1" applyFill="1" applyBorder="1" applyAlignment="1">
      <alignment horizontal="left"/>
    </xf>
    <xf numFmtId="0" fontId="23" fillId="0" borderId="110" xfId="1" applyFont="1" applyFill="1" applyBorder="1" applyAlignment="1">
      <alignment horizontal="left"/>
    </xf>
    <xf numFmtId="0" fontId="23" fillId="0" borderId="85" xfId="1" applyFont="1" applyFill="1" applyBorder="1" applyAlignment="1">
      <alignment horizontal="left"/>
    </xf>
    <xf numFmtId="0" fontId="24" fillId="0" borderId="86" xfId="1" applyFont="1" applyFill="1" applyBorder="1" applyAlignment="1"/>
    <xf numFmtId="0" fontId="24" fillId="0" borderId="86" xfId="1" applyFont="1" applyFill="1" applyBorder="1"/>
    <xf numFmtId="0" fontId="23" fillId="0" borderId="111" xfId="1" applyFont="1" applyFill="1" applyBorder="1" applyAlignment="1">
      <alignment horizontal="left"/>
    </xf>
    <xf numFmtId="0" fontId="24" fillId="0" borderId="112" xfId="1" applyFont="1" applyFill="1" applyBorder="1"/>
    <xf numFmtId="0" fontId="49" fillId="0" borderId="113" xfId="1" applyFont="1" applyFill="1" applyBorder="1"/>
    <xf numFmtId="0" fontId="23" fillId="0" borderId="114" xfId="1" applyFont="1" applyFill="1" applyBorder="1"/>
    <xf numFmtId="0" fontId="24" fillId="0" borderId="96" xfId="1" applyFont="1" applyFill="1" applyBorder="1"/>
    <xf numFmtId="0" fontId="23" fillId="0" borderId="111" xfId="1" applyFont="1" applyFill="1" applyBorder="1"/>
    <xf numFmtId="0" fontId="49" fillId="0" borderId="115" xfId="1" applyFont="1" applyFill="1" applyBorder="1"/>
    <xf numFmtId="0" fontId="25" fillId="0" borderId="116" xfId="1" applyFont="1" applyFill="1" applyBorder="1" applyAlignment="1"/>
    <xf numFmtId="0" fontId="23" fillId="0" borderId="117" xfId="1" applyFont="1" applyFill="1" applyBorder="1" applyAlignment="1">
      <alignment horizontal="left"/>
    </xf>
    <xf numFmtId="0" fontId="25" fillId="0" borderId="114" xfId="1" applyFont="1" applyFill="1" applyBorder="1"/>
    <xf numFmtId="0" fontId="23" fillId="0" borderId="85" xfId="1" applyFont="1" applyFill="1" applyBorder="1"/>
    <xf numFmtId="0" fontId="27" fillId="0" borderId="86" xfId="1" applyFont="1" applyFill="1" applyBorder="1"/>
    <xf numFmtId="0" fontId="23" fillId="0" borderId="117" xfId="1" applyFont="1" applyFill="1" applyBorder="1"/>
    <xf numFmtId="0" fontId="24" fillId="0" borderId="95" xfId="1" applyFont="1" applyFill="1" applyBorder="1"/>
    <xf numFmtId="0" fontId="25" fillId="0" borderId="114" xfId="1" applyFont="1" applyFill="1" applyBorder="1" applyAlignment="1"/>
    <xf numFmtId="0" fontId="23" fillId="0" borderId="87" xfId="1" applyFont="1" applyFill="1" applyBorder="1" applyAlignment="1">
      <alignment horizontal="left"/>
    </xf>
    <xf numFmtId="0" fontId="24" fillId="0" borderId="88" xfId="1" applyFont="1" applyFill="1" applyBorder="1"/>
    <xf numFmtId="0" fontId="31" fillId="0" borderId="85" xfId="1" applyFont="1" applyFill="1" applyBorder="1"/>
    <xf numFmtId="0" fontId="31" fillId="0" borderId="87" xfId="1" applyFont="1" applyFill="1" applyBorder="1"/>
    <xf numFmtId="0" fontId="31" fillId="0" borderId="111" xfId="1" applyFont="1" applyFill="1" applyBorder="1"/>
    <xf numFmtId="0" fontId="49" fillId="0" borderId="118" xfId="1" applyFont="1" applyFill="1" applyBorder="1"/>
    <xf numFmtId="0" fontId="22" fillId="0" borderId="114" xfId="1" applyFont="1" applyFill="1" applyBorder="1"/>
    <xf numFmtId="0" fontId="23" fillId="0" borderId="87" xfId="1" applyFont="1" applyFill="1" applyBorder="1"/>
    <xf numFmtId="0" fontId="23" fillId="0" borderId="74" xfId="1" applyFont="1" applyFill="1" applyBorder="1" applyAlignment="1">
      <alignment horizontal="left"/>
    </xf>
    <xf numFmtId="0" fontId="24" fillId="0" borderId="66" xfId="1" applyFont="1" applyFill="1" applyBorder="1"/>
    <xf numFmtId="0" fontId="23" fillId="0" borderId="74" xfId="1" applyFont="1" applyFill="1" applyBorder="1"/>
    <xf numFmtId="0" fontId="49" fillId="0" borderId="120" xfId="1" applyFont="1" applyFill="1" applyBorder="1"/>
    <xf numFmtId="0" fontId="32" fillId="0" borderId="121" xfId="1" applyFont="1" applyFill="1" applyBorder="1"/>
    <xf numFmtId="0" fontId="23" fillId="0" borderId="75" xfId="1" applyFont="1" applyFill="1" applyBorder="1"/>
    <xf numFmtId="3" fontId="45" fillId="0" borderId="123" xfId="1" applyNumberFormat="1" applyFont="1" applyFill="1" applyBorder="1"/>
    <xf numFmtId="3" fontId="45" fillId="0" borderId="124" xfId="1" applyNumberFormat="1" applyFont="1" applyFill="1" applyBorder="1"/>
    <xf numFmtId="3" fontId="45" fillId="0" borderId="125" xfId="1" applyNumberFormat="1" applyFont="1" applyFill="1" applyBorder="1"/>
    <xf numFmtId="3" fontId="45" fillId="0" borderId="110" xfId="1" applyNumberFormat="1" applyFont="1" applyFill="1" applyBorder="1"/>
    <xf numFmtId="3" fontId="52" fillId="0" borderId="69" xfId="1" applyNumberFormat="1" applyFont="1" applyFill="1" applyBorder="1"/>
    <xf numFmtId="0" fontId="56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0" fontId="57" fillId="15" borderId="5" xfId="0" applyFont="1" applyFill="1" applyBorder="1"/>
    <xf numFmtId="3" fontId="57" fillId="0" borderId="13" xfId="0" applyNumberFormat="1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0" fontId="59" fillId="0" borderId="0" xfId="0" applyFont="1" applyFill="1"/>
    <xf numFmtId="0" fontId="57" fillId="0" borderId="89" xfId="0" applyFont="1" applyFill="1" applyBorder="1" applyAlignment="1">
      <alignment horizontal="left"/>
    </xf>
    <xf numFmtId="3" fontId="50" fillId="0" borderId="90" xfId="0" applyNumberFormat="1" applyFont="1" applyFill="1" applyBorder="1" applyAlignment="1">
      <alignment horizontal="left"/>
    </xf>
    <xf numFmtId="3" fontId="14" fillId="0" borderId="90" xfId="0" applyNumberFormat="1" applyFont="1" applyFill="1" applyBorder="1" applyAlignment="1">
      <alignment horizontal="right"/>
    </xf>
    <xf numFmtId="0" fontId="60" fillId="0" borderId="1" xfId="0" applyFont="1" applyFill="1" applyBorder="1" applyAlignment="1">
      <alignment horizontal="left"/>
    </xf>
    <xf numFmtId="3" fontId="60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9" fillId="0" borderId="0" xfId="0" applyFont="1" applyFill="1" applyAlignment="1"/>
    <xf numFmtId="0" fontId="59" fillId="0" borderId="0" xfId="0" applyFont="1" applyFill="1" applyBorder="1" applyAlignment="1"/>
    <xf numFmtId="0" fontId="46" fillId="0" borderId="127" xfId="1" applyFont="1" applyBorder="1"/>
    <xf numFmtId="3" fontId="53" fillId="0" borderId="128" xfId="1" applyNumberFormat="1" applyFont="1" applyFill="1" applyBorder="1"/>
    <xf numFmtId="0" fontId="46" fillId="0" borderId="129" xfId="1" applyFont="1" applyBorder="1"/>
    <xf numFmtId="0" fontId="46" fillId="0" borderId="130" xfId="1" applyFont="1" applyBorder="1"/>
    <xf numFmtId="3" fontId="53" fillId="0" borderId="99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31" xfId="1" applyFont="1" applyBorder="1"/>
    <xf numFmtId="3" fontId="53" fillId="0" borderId="103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1" xfId="1" applyFont="1" applyBorder="1"/>
    <xf numFmtId="3" fontId="20" fillId="0" borderId="103" xfId="1" applyNumberFormat="1" applyFont="1" applyFill="1" applyBorder="1" applyAlignment="1">
      <alignment horizontal="center" wrapText="1"/>
    </xf>
    <xf numFmtId="3" fontId="20" fillId="0" borderId="100" xfId="1" applyNumberFormat="1" applyFont="1" applyFill="1" applyBorder="1" applyAlignment="1">
      <alignment horizontal="center" wrapText="1"/>
    </xf>
    <xf numFmtId="3" fontId="50" fillId="0" borderId="91" xfId="0" applyNumberFormat="1" applyFont="1" applyFill="1" applyBorder="1" applyAlignment="1"/>
    <xf numFmtId="3" fontId="14" fillId="0" borderId="91" xfId="0" applyNumberFormat="1" applyFont="1" applyFill="1" applyBorder="1" applyAlignment="1">
      <alignment horizontal="right"/>
    </xf>
    <xf numFmtId="0" fontId="57" fillId="0" borderId="90" xfId="0" applyFont="1" applyFill="1" applyBorder="1" applyAlignment="1">
      <alignment horizontal="left"/>
    </xf>
    <xf numFmtId="3" fontId="34" fillId="0" borderId="90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58" fillId="0" borderId="5" xfId="0" applyNumberFormat="1" applyFont="1" applyFill="1" applyBorder="1"/>
    <xf numFmtId="3" fontId="34" fillId="0" borderId="89" xfId="0" applyNumberFormat="1" applyFont="1" applyFill="1" applyBorder="1"/>
    <xf numFmtId="0" fontId="14" fillId="0" borderId="132" xfId="0" applyFont="1" applyFill="1" applyBorder="1" applyAlignment="1">
      <alignment horizontal="left"/>
    </xf>
    <xf numFmtId="3" fontId="14" fillId="0" borderId="132" xfId="0" applyNumberFormat="1" applyFont="1" applyFill="1" applyBorder="1"/>
    <xf numFmtId="0" fontId="62" fillId="0" borderId="0" xfId="0" applyFont="1" applyFill="1"/>
    <xf numFmtId="0" fontId="0" fillId="0" borderId="0" xfId="0" applyFont="1" applyFill="1"/>
    <xf numFmtId="3" fontId="45" fillId="0" borderId="133" xfId="1" applyNumberFormat="1" applyFont="1" applyFill="1" applyBorder="1"/>
    <xf numFmtId="3" fontId="52" fillId="0" borderId="134" xfId="1" applyNumberFormat="1" applyFont="1" applyFill="1" applyBorder="1"/>
    <xf numFmtId="3" fontId="45" fillId="0" borderId="81" xfId="1" applyNumberFormat="1" applyFont="1" applyFill="1" applyBorder="1"/>
    <xf numFmtId="3" fontId="45" fillId="0" borderId="82" xfId="1" applyNumberFormat="1" applyFont="1" applyFill="1" applyBorder="1"/>
    <xf numFmtId="3" fontId="14" fillId="0" borderId="91" xfId="1" applyNumberFormat="1" applyFont="1" applyFill="1" applyBorder="1" applyAlignment="1">
      <alignment horizontal="center" wrapText="1"/>
    </xf>
    <xf numFmtId="3" fontId="37" fillId="0" borderId="126" xfId="1" applyNumberFormat="1" applyFont="1" applyFill="1" applyBorder="1"/>
    <xf numFmtId="3" fontId="37" fillId="0" borderId="136" xfId="1" applyNumberFormat="1" applyFont="1" applyFill="1" applyBorder="1"/>
    <xf numFmtId="3" fontId="37" fillId="0" borderId="137" xfId="1" applyNumberFormat="1" applyFont="1" applyFill="1" applyBorder="1"/>
    <xf numFmtId="0" fontId="37" fillId="0" borderId="0" xfId="1" applyFont="1"/>
    <xf numFmtId="3" fontId="37" fillId="0" borderId="138" xfId="1" applyNumberFormat="1" applyFont="1" applyBorder="1"/>
    <xf numFmtId="3" fontId="37" fillId="0" borderId="136" xfId="1" applyNumberFormat="1" applyFont="1" applyBorder="1"/>
    <xf numFmtId="3" fontId="37" fillId="0" borderId="137" xfId="1" applyNumberFormat="1" applyFont="1" applyBorder="1"/>
    <xf numFmtId="0" fontId="64" fillId="0" borderId="0" xfId="0" applyFont="1"/>
    <xf numFmtId="3" fontId="45" fillId="0" borderId="146" xfId="1" applyNumberFormat="1" applyFont="1" applyFill="1" applyBorder="1"/>
    <xf numFmtId="3" fontId="52" fillId="0" borderId="147" xfId="1" applyNumberFormat="1" applyFont="1" applyFill="1" applyBorder="1"/>
    <xf numFmtId="3" fontId="52" fillId="0" borderId="148" xfId="1" applyNumberFormat="1" applyFont="1" applyFill="1" applyBorder="1"/>
    <xf numFmtId="3" fontId="52" fillId="0" borderId="149" xfId="1" applyNumberFormat="1" applyFont="1" applyFill="1" applyBorder="1"/>
    <xf numFmtId="3" fontId="45" fillId="0" borderId="62" xfId="1" applyNumberFormat="1" applyFont="1" applyFill="1" applyBorder="1"/>
    <xf numFmtId="3" fontId="52" fillId="0" borderId="70" xfId="1" applyNumberFormat="1" applyFont="1" applyFill="1" applyBorder="1"/>
    <xf numFmtId="3" fontId="14" fillId="0" borderId="103" xfId="1" applyNumberFormat="1" applyFont="1" applyFill="1" applyBorder="1" applyAlignment="1">
      <alignment horizontal="center" wrapText="1"/>
    </xf>
    <xf numFmtId="3" fontId="14" fillId="0" borderId="100" xfId="1" applyNumberFormat="1" applyFont="1" applyFill="1" applyBorder="1" applyAlignment="1">
      <alignment horizontal="center" wrapText="1"/>
    </xf>
    <xf numFmtId="4" fontId="60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6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24" xfId="1" applyNumberFormat="1" applyFont="1" applyFill="1" applyBorder="1" applyAlignment="1">
      <alignment horizontal="center" vertical="center" wrapText="1"/>
    </xf>
    <xf numFmtId="3" fontId="2" fillId="0" borderId="43" xfId="1" applyNumberFormat="1" applyFont="1" applyFill="1" applyBorder="1" applyAlignment="1">
      <alignment horizontal="right"/>
    </xf>
    <xf numFmtId="3" fontId="45" fillId="0" borderId="152" xfId="1" applyNumberFormat="1" applyFont="1" applyFill="1" applyBorder="1"/>
    <xf numFmtId="3" fontId="52" fillId="0" borderId="153" xfId="1" applyNumberFormat="1" applyFont="1" applyFill="1" applyBorder="1"/>
    <xf numFmtId="3" fontId="52" fillId="0" borderId="154" xfId="1" applyNumberFormat="1" applyFont="1" applyFill="1" applyBorder="1"/>
    <xf numFmtId="3" fontId="52" fillId="0" borderId="155" xfId="1" applyNumberFormat="1" applyFont="1" applyFill="1" applyBorder="1"/>
    <xf numFmtId="3" fontId="48" fillId="0" borderId="24" xfId="1" applyNumberFormat="1" applyFont="1" applyFill="1" applyBorder="1" applyAlignment="1">
      <alignment horizontal="right"/>
    </xf>
    <xf numFmtId="3" fontId="45" fillId="0" borderId="107" xfId="1" applyNumberFormat="1" applyFont="1" applyFill="1" applyBorder="1"/>
    <xf numFmtId="3" fontId="45" fillId="0" borderId="156" xfId="1" applyNumberFormat="1" applyFont="1" applyFill="1" applyBorder="1"/>
    <xf numFmtId="3" fontId="48" fillId="0" borderId="153" xfId="1" applyNumberFormat="1" applyFont="1" applyFill="1" applyBorder="1" applyAlignment="1">
      <alignment horizontal="right"/>
    </xf>
    <xf numFmtId="3" fontId="45" fillId="0" borderId="157" xfId="1" applyNumberFormat="1" applyFont="1" applyFill="1" applyBorder="1"/>
    <xf numFmtId="3" fontId="52" fillId="0" borderId="158" xfId="1" applyNumberFormat="1" applyFont="1" applyFill="1" applyBorder="1"/>
    <xf numFmtId="3" fontId="52" fillId="0" borderId="159" xfId="1" applyNumberFormat="1" applyFont="1" applyFill="1" applyBorder="1"/>
    <xf numFmtId="3" fontId="1" fillId="0" borderId="34" xfId="1" applyNumberFormat="1" applyFont="1" applyFill="1" applyBorder="1"/>
    <xf numFmtId="3" fontId="21" fillId="0" borderId="161" xfId="1" applyNumberFormat="1" applyFont="1" applyFill="1" applyBorder="1" applyAlignment="1">
      <alignment horizontal="center" vertical="center" wrapText="1"/>
    </xf>
    <xf numFmtId="3" fontId="21" fillId="0" borderId="162" xfId="1" applyNumberFormat="1" applyFont="1" applyFill="1" applyBorder="1" applyAlignment="1">
      <alignment horizontal="center" vertical="center" wrapText="1"/>
    </xf>
    <xf numFmtId="3" fontId="2" fillId="0" borderId="163" xfId="1" applyNumberFormat="1" applyFont="1" applyFill="1" applyBorder="1" applyAlignment="1">
      <alignment horizontal="right"/>
    </xf>
    <xf numFmtId="3" fontId="1" fillId="0" borderId="164" xfId="1" applyNumberFormat="1" applyFont="1" applyFill="1" applyBorder="1"/>
    <xf numFmtId="3" fontId="52" fillId="0" borderId="165" xfId="1" applyNumberFormat="1" applyFont="1" applyFill="1" applyBorder="1"/>
    <xf numFmtId="3" fontId="52" fillId="0" borderId="166" xfId="1" applyNumberFormat="1" applyFont="1" applyFill="1" applyBorder="1"/>
    <xf numFmtId="3" fontId="21" fillId="0" borderId="167" xfId="1" applyNumberFormat="1" applyFont="1" applyFill="1" applyBorder="1" applyAlignment="1">
      <alignment horizontal="center" vertical="center" wrapText="1"/>
    </xf>
    <xf numFmtId="3" fontId="2" fillId="0" borderId="168" xfId="1" applyNumberFormat="1" applyFont="1" applyFill="1" applyBorder="1" applyAlignment="1">
      <alignment horizontal="right"/>
    </xf>
    <xf numFmtId="3" fontId="1" fillId="0" borderId="169" xfId="1" applyNumberFormat="1" applyFont="1" applyFill="1" applyBorder="1"/>
    <xf numFmtId="3" fontId="45" fillId="0" borderId="170" xfId="1" applyNumberFormat="1" applyFont="1" applyFill="1" applyBorder="1"/>
    <xf numFmtId="3" fontId="52" fillId="0" borderId="171" xfId="1" applyNumberFormat="1" applyFont="1" applyFill="1" applyBorder="1"/>
    <xf numFmtId="3" fontId="52" fillId="0" borderId="160" xfId="1" applyNumberFormat="1" applyFont="1" applyFill="1" applyBorder="1"/>
    <xf numFmtId="3" fontId="52" fillId="0" borderId="172" xfId="1" applyNumberFormat="1" applyFont="1" applyFill="1" applyBorder="1"/>
    <xf numFmtId="3" fontId="48" fillId="0" borderId="160" xfId="1" applyNumberFormat="1" applyFont="1" applyFill="1" applyBorder="1" applyAlignment="1">
      <alignment horizontal="right"/>
    </xf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72" xfId="1" applyNumberFormat="1" applyFont="1" applyFill="1" applyBorder="1" applyAlignment="1">
      <alignment horizontal="center" vertical="center" wrapText="1"/>
    </xf>
    <xf numFmtId="3" fontId="2" fillId="0" borderId="173" xfId="1" applyNumberFormat="1" applyFont="1" applyFill="1" applyBorder="1" applyAlignment="1">
      <alignment horizontal="right"/>
    </xf>
    <xf numFmtId="3" fontId="52" fillId="0" borderId="174" xfId="1" applyNumberFormat="1" applyFont="1" applyFill="1" applyBorder="1"/>
    <xf numFmtId="0" fontId="27" fillId="0" borderId="112" xfId="1" applyFont="1" applyFill="1" applyBorder="1"/>
    <xf numFmtId="0" fontId="24" fillId="0" borderId="94" xfId="1" applyFont="1" applyFill="1" applyBorder="1"/>
    <xf numFmtId="0" fontId="24" fillId="0" borderId="119" xfId="1" applyFont="1" applyFill="1" applyBorder="1"/>
    <xf numFmtId="3" fontId="48" fillId="0" borderId="68" xfId="1" applyNumberFormat="1" applyFont="1" applyFill="1" applyBorder="1" applyAlignment="1">
      <alignment horizontal="right"/>
    </xf>
    <xf numFmtId="3" fontId="48" fillId="0" borderId="69" xfId="1" applyNumberFormat="1" applyFont="1" applyFill="1" applyBorder="1" applyAlignment="1">
      <alignment horizontal="right"/>
    </xf>
    <xf numFmtId="3" fontId="48" fillId="0" borderId="172" xfId="1" applyNumberFormat="1" applyFont="1" applyFill="1" applyBorder="1" applyAlignment="1">
      <alignment horizontal="right"/>
    </xf>
    <xf numFmtId="3" fontId="48" fillId="0" borderId="154" xfId="1" applyNumberFormat="1" applyFont="1" applyFill="1" applyBorder="1" applyAlignment="1">
      <alignment horizontal="right"/>
    </xf>
    <xf numFmtId="3" fontId="45" fillId="0" borderId="175" xfId="1" applyNumberFormat="1" applyFont="1" applyFill="1" applyBorder="1"/>
    <xf numFmtId="3" fontId="45" fillId="0" borderId="78" xfId="1" applyNumberFormat="1" applyFont="1" applyFill="1" applyBorder="1"/>
    <xf numFmtId="3" fontId="45" fillId="0" borderId="98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32" xfId="0" applyNumberFormat="1" applyFont="1" applyFill="1" applyBorder="1"/>
    <xf numFmtId="4" fontId="20" fillId="0" borderId="35" xfId="0" applyNumberFormat="1" applyFont="1" applyFill="1" applyBorder="1" applyAlignment="1">
      <alignment horizontal="right"/>
    </xf>
    <xf numFmtId="4" fontId="14" fillId="0" borderId="91" xfId="0" applyNumberFormat="1" applyFont="1" applyFill="1" applyBorder="1" applyAlignment="1">
      <alignment horizontal="right"/>
    </xf>
    <xf numFmtId="4" fontId="34" fillId="0" borderId="89" xfId="0" applyNumberFormat="1" applyFont="1" applyFill="1" applyBorder="1"/>
    <xf numFmtId="4" fontId="34" fillId="0" borderId="90" xfId="0" applyNumberFormat="1" applyFont="1" applyFill="1" applyBorder="1"/>
    <xf numFmtId="4" fontId="14" fillId="0" borderId="90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9" fillId="0" borderId="0" xfId="0" applyNumberFormat="1" applyFont="1" applyFill="1"/>
    <xf numFmtId="3" fontId="21" fillId="0" borderId="177" xfId="1" applyNumberFormat="1" applyFont="1" applyFill="1" applyBorder="1" applyAlignment="1">
      <alignment horizontal="center" vertical="center" wrapText="1"/>
    </xf>
    <xf numFmtId="3" fontId="2" fillId="0" borderId="178" xfId="1" applyNumberFormat="1" applyFont="1" applyFill="1" applyBorder="1" applyAlignment="1">
      <alignment horizontal="right"/>
    </xf>
    <xf numFmtId="3" fontId="48" fillId="0" borderId="174" xfId="1" applyNumberFormat="1" applyFont="1" applyFill="1" applyBorder="1" applyAlignment="1">
      <alignment horizontal="right"/>
    </xf>
    <xf numFmtId="3" fontId="45" fillId="0" borderId="142" xfId="1" applyNumberFormat="1" applyFont="1" applyFill="1" applyBorder="1"/>
    <xf numFmtId="3" fontId="1" fillId="0" borderId="176" xfId="1" applyNumberFormat="1" applyFont="1" applyFill="1" applyBorder="1"/>
    <xf numFmtId="3" fontId="1" fillId="0" borderId="96" xfId="1" applyNumberFormat="1" applyFont="1" applyFill="1" applyBorder="1"/>
    <xf numFmtId="3" fontId="52" fillId="0" borderId="87" xfId="1" applyNumberFormat="1" applyFont="1" applyFill="1" applyBorder="1"/>
    <xf numFmtId="0" fontId="23" fillId="0" borderId="115" xfId="1" applyFont="1" applyFill="1" applyBorder="1"/>
    <xf numFmtId="3" fontId="52" fillId="0" borderId="176" xfId="1" applyNumberFormat="1" applyFont="1" applyFill="1" applyBorder="1"/>
    <xf numFmtId="3" fontId="52" fillId="0" borderId="79" xfId="1" applyNumberFormat="1" applyFont="1" applyFill="1" applyBorder="1"/>
    <xf numFmtId="3" fontId="52" fillId="0" borderId="34" xfId="1" applyNumberFormat="1" applyFont="1" applyFill="1" applyBorder="1"/>
    <xf numFmtId="3" fontId="52" fillId="0" borderId="16" xfId="1" applyNumberFormat="1" applyFont="1" applyFill="1" applyBorder="1"/>
    <xf numFmtId="3" fontId="52" fillId="0" borderId="55" xfId="1" applyNumberFormat="1" applyFont="1" applyFill="1" applyBorder="1"/>
    <xf numFmtId="3" fontId="52" fillId="0" borderId="185" xfId="1" applyNumberFormat="1" applyFont="1" applyFill="1" applyBorder="1"/>
    <xf numFmtId="0" fontId="23" fillId="0" borderId="186" xfId="1" applyFont="1" applyFill="1" applyBorder="1"/>
    <xf numFmtId="0" fontId="24" fillId="0" borderId="187" xfId="1" applyFont="1" applyFill="1" applyBorder="1"/>
    <xf numFmtId="3" fontId="52" fillId="0" borderId="188" xfId="1" applyNumberFormat="1" applyFont="1" applyFill="1" applyBorder="1"/>
    <xf numFmtId="3" fontId="52" fillId="0" borderId="189" xfId="1" applyNumberFormat="1" applyFont="1" applyFill="1" applyBorder="1"/>
    <xf numFmtId="3" fontId="52" fillId="0" borderId="190" xfId="1" applyNumberFormat="1" applyFont="1" applyFill="1" applyBorder="1"/>
    <xf numFmtId="3" fontId="52" fillId="0" borderId="191" xfId="1" applyNumberFormat="1" applyFont="1" applyFill="1" applyBorder="1"/>
    <xf numFmtId="3" fontId="52" fillId="0" borderId="192" xfId="1" applyNumberFormat="1" applyFont="1" applyFill="1" applyBorder="1"/>
    <xf numFmtId="3" fontId="45" fillId="0" borderId="115" xfId="1" applyNumberFormat="1" applyFont="1" applyFill="1" applyBorder="1"/>
    <xf numFmtId="3" fontId="45" fillId="0" borderId="116" xfId="1" applyNumberFormat="1" applyFont="1" applyFill="1" applyBorder="1"/>
    <xf numFmtId="3" fontId="45" fillId="0" borderId="193" xfId="1" applyNumberFormat="1" applyFont="1" applyFill="1" applyBorder="1"/>
    <xf numFmtId="3" fontId="52" fillId="0" borderId="194" xfId="1" applyNumberFormat="1" applyFont="1" applyFill="1" applyBorder="1"/>
    <xf numFmtId="3" fontId="52" fillId="0" borderId="195" xfId="1" applyNumberFormat="1" applyFont="1" applyFill="1" applyBorder="1"/>
    <xf numFmtId="3" fontId="52" fillId="0" borderId="196" xfId="1" applyNumberFormat="1" applyFont="1" applyFill="1" applyBorder="1"/>
    <xf numFmtId="3" fontId="52" fillId="0" borderId="77" xfId="1" applyNumberFormat="1" applyFont="1" applyFill="1" applyBorder="1"/>
    <xf numFmtId="3" fontId="52" fillId="0" borderId="197" xfId="1" applyNumberFormat="1" applyFont="1" applyFill="1" applyBorder="1"/>
    <xf numFmtId="0" fontId="13" fillId="0" borderId="0" xfId="0" applyFont="1"/>
    <xf numFmtId="0" fontId="62" fillId="0" borderId="0" xfId="0" applyFont="1" applyAlignment="1">
      <alignment horizontal="center"/>
    </xf>
    <xf numFmtId="0" fontId="67" fillId="0" borderId="0" xfId="0" applyFont="1"/>
    <xf numFmtId="0" fontId="31" fillId="0" borderId="58" xfId="3" applyFont="1" applyFill="1" applyBorder="1" applyAlignment="1">
      <alignment vertical="center"/>
    </xf>
    <xf numFmtId="49" fontId="69" fillId="0" borderId="205" xfId="5" applyNumberFormat="1" applyFont="1" applyFill="1" applyBorder="1" applyAlignment="1">
      <alignment vertical="center" wrapText="1"/>
    </xf>
    <xf numFmtId="49" fontId="69" fillId="0" borderId="206" xfId="5" applyNumberFormat="1" applyFont="1" applyFill="1" applyBorder="1" applyAlignment="1">
      <alignment vertical="center" wrapText="1"/>
    </xf>
    <xf numFmtId="49" fontId="69" fillId="0" borderId="157" xfId="5" applyNumberFormat="1" applyFont="1" applyFill="1" applyBorder="1" applyAlignment="1">
      <alignment vertical="center" wrapText="1"/>
    </xf>
    <xf numFmtId="49" fontId="69" fillId="0" borderId="104" xfId="5" applyNumberFormat="1" applyFont="1" applyFill="1" applyBorder="1" applyAlignment="1">
      <alignment horizontal="center" vertical="center" wrapText="1"/>
    </xf>
    <xf numFmtId="49" fontId="69" fillId="0" borderId="75" xfId="5" applyNumberFormat="1" applyFont="1" applyFill="1" applyBorder="1" applyAlignment="1">
      <alignment horizontal="center" vertical="center" wrapText="1"/>
    </xf>
    <xf numFmtId="49" fontId="21" fillId="0" borderId="71" xfId="5" applyNumberFormat="1" applyFont="1" applyFill="1" applyBorder="1" applyAlignment="1">
      <alignment vertical="center" wrapText="1"/>
    </xf>
    <xf numFmtId="49" fontId="21" fillId="0" borderId="71" xfId="5" applyNumberFormat="1" applyFont="1" applyFill="1" applyBorder="1" applyAlignment="1">
      <alignment horizontal="center" vertical="center" wrapText="1"/>
    </xf>
    <xf numFmtId="49" fontId="21" fillId="0" borderId="72" xfId="5" applyNumberFormat="1" applyFont="1" applyFill="1" applyBorder="1" applyAlignment="1">
      <alignment horizontal="center" vertical="center" wrapText="1"/>
    </xf>
    <xf numFmtId="49" fontId="31" fillId="0" borderId="104" xfId="3" applyNumberFormat="1" applyFont="1" applyFill="1" applyBorder="1" applyAlignment="1">
      <alignment horizontal="right" wrapText="1"/>
    </xf>
    <xf numFmtId="0" fontId="31" fillId="0" borderId="105" xfId="3" applyFont="1" applyFill="1" applyBorder="1" applyAlignment="1">
      <alignment horizontal="right" vertical="center"/>
    </xf>
    <xf numFmtId="3" fontId="31" fillId="0" borderId="105" xfId="3" applyNumberFormat="1" applyFont="1" applyFill="1" applyBorder="1" applyAlignment="1">
      <alignment horizontal="right" vertical="center"/>
    </xf>
    <xf numFmtId="3" fontId="31" fillId="0" borderId="181" xfId="3" applyNumberFormat="1" applyFont="1" applyFill="1" applyBorder="1" applyAlignment="1">
      <alignment horizontal="right" vertical="center"/>
    </xf>
    <xf numFmtId="3" fontId="7" fillId="0" borderId="63" xfId="5" applyNumberFormat="1" applyFont="1" applyFill="1" applyBorder="1" applyAlignment="1">
      <alignment horizontal="right"/>
    </xf>
    <xf numFmtId="3" fontId="1" fillId="0" borderId="64" xfId="5" applyNumberFormat="1" applyFont="1" applyFill="1" applyBorder="1" applyAlignment="1">
      <alignment horizontal="right"/>
    </xf>
    <xf numFmtId="2" fontId="31" fillId="0" borderId="106" xfId="3" applyNumberFormat="1" applyFont="1" applyFill="1" applyBorder="1" applyAlignment="1">
      <alignment horizontal="center" wrapText="1"/>
    </xf>
    <xf numFmtId="0" fontId="29" fillId="0" borderId="68" xfId="3" applyFont="1" applyFill="1" applyBorder="1" applyAlignment="1">
      <alignment horizontal="left" vertical="center"/>
    </xf>
    <xf numFmtId="3" fontId="31" fillId="0" borderId="68" xfId="3" applyNumberFormat="1" applyFont="1" applyFill="1" applyBorder="1" applyAlignment="1">
      <alignment horizontal="right" vertical="center"/>
    </xf>
    <xf numFmtId="3" fontId="70" fillId="0" borderId="68" xfId="5" applyNumberFormat="1" applyFont="1" applyFill="1" applyBorder="1" applyAlignment="1">
      <alignment horizontal="right" vertical="center"/>
    </xf>
    <xf numFmtId="3" fontId="70" fillId="0" borderId="68" xfId="5" applyNumberFormat="1" applyFont="1" applyFill="1" applyBorder="1" applyAlignment="1">
      <alignment horizontal="right" vertical="center" wrapText="1"/>
    </xf>
    <xf numFmtId="3" fontId="31" fillId="0" borderId="68" xfId="5" applyNumberFormat="1" applyFont="1" applyFill="1" applyBorder="1" applyAlignment="1">
      <alignment horizontal="right" vertical="center" wrapText="1"/>
    </xf>
    <xf numFmtId="3" fontId="7" fillId="0" borderId="68" xfId="5" applyNumberFormat="1" applyFont="1" applyFill="1" applyBorder="1" applyAlignment="1">
      <alignment horizontal="right" vertical="center" wrapText="1"/>
    </xf>
    <xf numFmtId="3" fontId="1" fillId="0" borderId="68" xfId="5" applyNumberFormat="1" applyFill="1" applyBorder="1" applyAlignment="1">
      <alignment horizontal="right" vertical="center"/>
    </xf>
    <xf numFmtId="3" fontId="31" fillId="0" borderId="68" xfId="3" applyNumberFormat="1" applyFont="1" applyFill="1" applyBorder="1" applyAlignment="1">
      <alignment horizontal="right" vertical="center" wrapText="1"/>
    </xf>
    <xf numFmtId="3" fontId="31" fillId="0" borderId="174" xfId="3" applyNumberFormat="1" applyFont="1" applyFill="1" applyBorder="1" applyAlignment="1">
      <alignment horizontal="right" vertical="center" wrapText="1"/>
    </xf>
    <xf numFmtId="3" fontId="1" fillId="0" borderId="106" xfId="5" applyNumberFormat="1" applyFont="1" applyFill="1" applyBorder="1"/>
    <xf numFmtId="3" fontId="1" fillId="0" borderId="68" xfId="5" applyNumberFormat="1" applyFont="1" applyFill="1" applyBorder="1"/>
    <xf numFmtId="3" fontId="1" fillId="0" borderId="69" xfId="5" applyNumberFormat="1" applyFont="1" applyFill="1" applyBorder="1"/>
    <xf numFmtId="49" fontId="70" fillId="0" borderId="101" xfId="3" applyNumberFormat="1" applyFont="1" applyFill="1" applyBorder="1"/>
    <xf numFmtId="3" fontId="71" fillId="0" borderId="139" xfId="3" applyNumberFormat="1" applyFont="1" applyFill="1" applyBorder="1" applyAlignment="1"/>
    <xf numFmtId="3" fontId="72" fillId="0" borderId="139" xfId="3" applyNumberFormat="1" applyFont="1" applyFill="1" applyBorder="1" applyAlignment="1"/>
    <xf numFmtId="3" fontId="72" fillId="0" borderId="102" xfId="3" applyNumberFormat="1" applyFont="1" applyFill="1" applyBorder="1" applyAlignment="1"/>
    <xf numFmtId="3" fontId="7" fillId="0" borderId="101" xfId="5" applyNumberFormat="1" applyFont="1" applyFill="1" applyBorder="1"/>
    <xf numFmtId="3" fontId="7" fillId="0" borderId="139" xfId="5" applyNumberFormat="1" applyFont="1" applyFill="1" applyBorder="1"/>
    <xf numFmtId="3" fontId="7" fillId="0" borderId="201" xfId="5" applyNumberFormat="1" applyFont="1" applyFill="1" applyBorder="1"/>
    <xf numFmtId="49" fontId="73" fillId="0" borderId="104" xfId="3" applyNumberFormat="1" applyFont="1" applyFill="1" applyBorder="1"/>
    <xf numFmtId="0" fontId="31" fillId="0" borderId="105" xfId="3" applyFont="1" applyFill="1" applyBorder="1"/>
    <xf numFmtId="3" fontId="31" fillId="0" borderId="105" xfId="3" applyNumberFormat="1" applyFont="1" applyFill="1" applyBorder="1"/>
    <xf numFmtId="3" fontId="70" fillId="0" borderId="105" xfId="3" applyNumberFormat="1" applyFont="1" applyFill="1" applyBorder="1"/>
    <xf numFmtId="3" fontId="70" fillId="0" borderId="63" xfId="3" applyNumberFormat="1" applyFont="1" applyFill="1" applyBorder="1"/>
    <xf numFmtId="3" fontId="70" fillId="0" borderId="182" xfId="3" applyNumberFormat="1" applyFont="1" applyFill="1" applyBorder="1"/>
    <xf numFmtId="3" fontId="1" fillId="0" borderId="104" xfId="5" applyNumberFormat="1" applyFont="1" applyFill="1" applyBorder="1"/>
    <xf numFmtId="3" fontId="1" fillId="0" borderId="105" xfId="5" applyNumberFormat="1" applyFont="1" applyFill="1" applyBorder="1"/>
    <xf numFmtId="3" fontId="1" fillId="0" borderId="135" xfId="5" applyNumberFormat="1" applyFont="1" applyFill="1" applyBorder="1"/>
    <xf numFmtId="49" fontId="73" fillId="0" borderId="74" xfId="3" applyNumberFormat="1" applyFont="1" applyFill="1" applyBorder="1"/>
    <xf numFmtId="0" fontId="31" fillId="0" borderId="58" xfId="3" applyFont="1" applyFill="1" applyBorder="1"/>
    <xf numFmtId="3" fontId="70" fillId="0" borderId="58" xfId="3" applyNumberFormat="1" applyFont="1" applyFill="1" applyBorder="1"/>
    <xf numFmtId="3" fontId="1" fillId="0" borderId="74" xfId="5" applyNumberFormat="1" applyFont="1" applyFill="1" applyBorder="1"/>
    <xf numFmtId="3" fontId="1" fillId="0" borderId="58" xfId="5" applyNumberFormat="1" applyFont="1" applyFill="1" applyBorder="1"/>
    <xf numFmtId="3" fontId="1" fillId="0" borderId="66" xfId="5" applyNumberFormat="1" applyFont="1" applyFill="1" applyBorder="1"/>
    <xf numFmtId="3" fontId="74" fillId="0" borderId="58" xfId="3" applyNumberFormat="1" applyFont="1" applyFill="1" applyBorder="1"/>
    <xf numFmtId="3" fontId="7" fillId="0" borderId="74" xfId="3" applyNumberFormat="1" applyFont="1" applyFill="1" applyBorder="1"/>
    <xf numFmtId="3" fontId="1" fillId="0" borderId="65" xfId="5" applyNumberFormat="1" applyFont="1" applyFill="1" applyBorder="1"/>
    <xf numFmtId="49" fontId="73" fillId="0" borderId="106" xfId="3" applyNumberFormat="1" applyFont="1" applyFill="1" applyBorder="1"/>
    <xf numFmtId="0" fontId="31" fillId="0" borderId="68" xfId="3" applyFont="1" applyFill="1" applyBorder="1"/>
    <xf numFmtId="3" fontId="70" fillId="0" borderId="68" xfId="3" applyNumberFormat="1" applyFont="1" applyFill="1" applyBorder="1"/>
    <xf numFmtId="3" fontId="70" fillId="0" borderId="71" xfId="3" applyNumberFormat="1" applyFont="1" applyFill="1" applyBorder="1"/>
    <xf numFmtId="49" fontId="71" fillId="0" borderId="101" xfId="3" applyNumberFormat="1" applyFont="1" applyFill="1" applyBorder="1"/>
    <xf numFmtId="0" fontId="75" fillId="0" borderId="139" xfId="6" applyFont="1" applyFill="1" applyBorder="1"/>
    <xf numFmtId="3" fontId="7" fillId="0" borderId="102" xfId="5" applyNumberFormat="1" applyFont="1" applyFill="1" applyBorder="1"/>
    <xf numFmtId="3" fontId="70" fillId="0" borderId="181" xfId="3" applyNumberFormat="1" applyFont="1" applyFill="1" applyBorder="1"/>
    <xf numFmtId="49" fontId="73" fillId="0" borderId="101" xfId="3" applyNumberFormat="1" applyFont="1" applyFill="1" applyBorder="1"/>
    <xf numFmtId="0" fontId="76" fillId="0" borderId="139" xfId="6" applyFont="1" applyFill="1" applyBorder="1"/>
    <xf numFmtId="3" fontId="70" fillId="0" borderId="83" xfId="3" applyNumberFormat="1" applyFont="1" applyFill="1" applyBorder="1"/>
    <xf numFmtId="0" fontId="1" fillId="0" borderId="66" xfId="5" applyFont="1" applyFill="1" applyBorder="1"/>
    <xf numFmtId="3" fontId="74" fillId="0" borderId="105" xfId="3" applyNumberFormat="1" applyFont="1" applyFill="1" applyBorder="1"/>
    <xf numFmtId="0" fontId="77" fillId="0" borderId="122" xfId="5" applyFont="1" applyFill="1" applyBorder="1" applyAlignment="1">
      <alignment vertical="center" wrapText="1"/>
    </xf>
    <xf numFmtId="0" fontId="31" fillId="0" borderId="173" xfId="5" applyFont="1" applyFill="1" applyBorder="1" applyAlignment="1"/>
    <xf numFmtId="3" fontId="70" fillId="0" borderId="139" xfId="3" applyNumberFormat="1" applyFont="1" applyFill="1" applyBorder="1"/>
    <xf numFmtId="3" fontId="70" fillId="0" borderId="102" xfId="3" applyNumberFormat="1" applyFont="1" applyFill="1" applyBorder="1"/>
    <xf numFmtId="3" fontId="7" fillId="0" borderId="173" xfId="5" applyNumberFormat="1" applyFont="1" applyFill="1" applyBorder="1"/>
    <xf numFmtId="3" fontId="1" fillId="0" borderId="139" xfId="5" applyNumberFormat="1" applyFont="1" applyFill="1" applyBorder="1"/>
    <xf numFmtId="0" fontId="1" fillId="0" borderId="201" xfId="5" applyFont="1" applyFill="1" applyBorder="1"/>
    <xf numFmtId="0" fontId="77" fillId="0" borderId="104" xfId="5" applyFont="1" applyFill="1" applyBorder="1" applyAlignment="1">
      <alignment vertical="center" wrapText="1"/>
    </xf>
    <xf numFmtId="0" fontId="73" fillId="0" borderId="169" xfId="5" applyFont="1" applyFill="1" applyBorder="1" applyAlignment="1"/>
    <xf numFmtId="3" fontId="73" fillId="0" borderId="105" xfId="3" applyNumberFormat="1" applyFont="1" applyFill="1" applyBorder="1"/>
    <xf numFmtId="3" fontId="78" fillId="0" borderId="104" xfId="5" applyNumberFormat="1" applyFont="1" applyFill="1" applyBorder="1"/>
    <xf numFmtId="3" fontId="78" fillId="0" borderId="183" xfId="5" applyNumberFormat="1" applyFont="1" applyFill="1" applyBorder="1"/>
    <xf numFmtId="0" fontId="1" fillId="0" borderId="135" xfId="5" applyFont="1" applyFill="1" applyBorder="1"/>
    <xf numFmtId="0" fontId="77" fillId="0" borderId="74" xfId="5" applyFont="1" applyFill="1" applyBorder="1" applyAlignment="1">
      <alignment vertical="center" wrapText="1"/>
    </xf>
    <xf numFmtId="0" fontId="73" fillId="0" borderId="67" xfId="5" applyFont="1" applyFill="1" applyBorder="1" applyAlignment="1"/>
    <xf numFmtId="3" fontId="73" fillId="0" borderId="58" xfId="3" applyNumberFormat="1" applyFont="1" applyFill="1" applyBorder="1"/>
    <xf numFmtId="3" fontId="78" fillId="0" borderId="65" xfId="5" applyNumberFormat="1" applyFont="1" applyFill="1" applyBorder="1"/>
    <xf numFmtId="0" fontId="77" fillId="0" borderId="106" xfId="5" applyFont="1" applyFill="1" applyBorder="1" applyAlignment="1">
      <alignment vertical="center" wrapText="1"/>
    </xf>
    <xf numFmtId="3" fontId="73" fillId="0" borderId="68" xfId="3" applyNumberFormat="1" applyFont="1" applyFill="1" applyBorder="1"/>
    <xf numFmtId="3" fontId="70" fillId="0" borderId="174" xfId="3" applyNumberFormat="1" applyFont="1" applyFill="1" applyBorder="1"/>
    <xf numFmtId="3" fontId="78" fillId="0" borderId="67" xfId="5" applyNumberFormat="1" applyFont="1" applyFill="1" applyBorder="1"/>
    <xf numFmtId="0" fontId="1" fillId="0" borderId="69" xfId="5" applyFont="1" applyFill="1" applyBorder="1"/>
    <xf numFmtId="0" fontId="31" fillId="0" borderId="139" xfId="5" applyFont="1" applyFill="1" applyBorder="1" applyAlignment="1"/>
    <xf numFmtId="3" fontId="7" fillId="0" borderId="73" xfId="5" applyNumberFormat="1" applyFont="1" applyFill="1" applyBorder="1" applyAlignment="1">
      <alignment horizontal="right"/>
    </xf>
    <xf numFmtId="3" fontId="61" fillId="0" borderId="78" xfId="0" applyNumberFormat="1" applyFont="1" applyBorder="1" applyAlignment="1">
      <alignment horizontal="center" vertical="center" wrapText="1"/>
    </xf>
    <xf numFmtId="3" fontId="61" fillId="0" borderId="204" xfId="0" applyNumberFormat="1" applyFont="1" applyBorder="1" applyAlignment="1">
      <alignment horizontal="center" vertical="center" wrapText="1"/>
    </xf>
    <xf numFmtId="3" fontId="61" fillId="0" borderId="142" xfId="0" applyNumberFormat="1" applyFont="1" applyBorder="1" applyAlignment="1">
      <alignment horizontal="center" vertical="center" wrapText="1"/>
    </xf>
    <xf numFmtId="3" fontId="61" fillId="0" borderId="101" xfId="0" applyNumberFormat="1" applyFont="1" applyBorder="1" applyAlignment="1">
      <alignment horizontal="center" vertical="center" wrapText="1"/>
    </xf>
    <xf numFmtId="3" fontId="61" fillId="0" borderId="139" xfId="0" applyNumberFormat="1" applyFont="1" applyBorder="1" applyAlignment="1">
      <alignment horizontal="center" vertical="center" wrapText="1"/>
    </xf>
    <xf numFmtId="3" fontId="61" fillId="0" borderId="201" xfId="0" applyNumberFormat="1" applyFont="1" applyBorder="1" applyAlignment="1">
      <alignment horizontal="center" vertical="center" wrapText="1"/>
    </xf>
    <xf numFmtId="3" fontId="61" fillId="16" borderId="122" xfId="0" applyNumberFormat="1" applyFont="1" applyFill="1" applyBorder="1" applyAlignment="1">
      <alignment horizontal="right" vertical="center" wrapText="1"/>
    </xf>
    <xf numFmtId="3" fontId="61" fillId="16" borderId="101" xfId="0" applyNumberFormat="1" applyFont="1" applyFill="1" applyBorder="1" applyAlignment="1">
      <alignment horizontal="center" vertical="center" wrapText="1"/>
    </xf>
    <xf numFmtId="3" fontId="61" fillId="16" borderId="139" xfId="0" applyNumberFormat="1" applyFont="1" applyFill="1" applyBorder="1" applyAlignment="1">
      <alignment horizontal="center" vertical="center" wrapText="1"/>
    </xf>
    <xf numFmtId="3" fontId="61" fillId="16" borderId="101" xfId="0" applyNumberFormat="1" applyFont="1" applyFill="1" applyBorder="1" applyAlignment="1">
      <alignment horizontal="right" vertical="center" wrapText="1"/>
    </xf>
    <xf numFmtId="0" fontId="79" fillId="16" borderId="92" xfId="0" applyFont="1" applyFill="1" applyBorder="1" applyAlignment="1">
      <alignment horizontal="center"/>
    </xf>
    <xf numFmtId="0" fontId="59" fillId="0" borderId="181" xfId="0" applyFont="1" applyBorder="1"/>
    <xf numFmtId="3" fontId="59" fillId="0" borderId="180" xfId="0" applyNumberFormat="1" applyFont="1" applyBorder="1"/>
    <xf numFmtId="3" fontId="59" fillId="0" borderId="104" xfId="0" applyNumberFormat="1" applyFont="1" applyBorder="1"/>
    <xf numFmtId="3" fontId="59" fillId="0" borderId="105" xfId="0" applyNumberFormat="1" applyFont="1" applyBorder="1"/>
    <xf numFmtId="3" fontId="59" fillId="0" borderId="182" xfId="0" applyNumberFormat="1" applyFont="1" applyBorder="1"/>
    <xf numFmtId="3" fontId="59" fillId="0" borderId="135" xfId="0" applyNumberFormat="1" applyFont="1" applyBorder="1"/>
    <xf numFmtId="0" fontId="52" fillId="0" borderId="181" xfId="0" applyFont="1" applyBorder="1"/>
    <xf numFmtId="3" fontId="52" fillId="0" borderId="180" xfId="0" applyNumberFormat="1" applyFont="1" applyBorder="1"/>
    <xf numFmtId="3" fontId="52" fillId="0" borderId="104" xfId="0" applyNumberFormat="1" applyFont="1" applyBorder="1"/>
    <xf numFmtId="3" fontId="52" fillId="0" borderId="105" xfId="0" applyNumberFormat="1" applyFont="1" applyBorder="1"/>
    <xf numFmtId="3" fontId="52" fillId="0" borderId="182" xfId="0" applyNumberFormat="1" applyFont="1" applyBorder="1"/>
    <xf numFmtId="0" fontId="52" fillId="0" borderId="74" xfId="0" applyFont="1" applyBorder="1"/>
    <xf numFmtId="3" fontId="52" fillId="0" borderId="58" xfId="0" applyNumberFormat="1" applyFont="1" applyBorder="1"/>
    <xf numFmtId="0" fontId="52" fillId="0" borderId="66" xfId="0" applyFont="1" applyBorder="1"/>
    <xf numFmtId="0" fontId="59" fillId="0" borderId="83" xfId="0" applyFont="1" applyBorder="1"/>
    <xf numFmtId="3" fontId="59" fillId="0" borderId="144" xfId="0" applyNumberFormat="1" applyFont="1" applyBorder="1"/>
    <xf numFmtId="3" fontId="59" fillId="0" borderId="74" xfId="0" applyNumberFormat="1" applyFont="1" applyBorder="1"/>
    <xf numFmtId="3" fontId="59" fillId="0" borderId="58" xfId="0" applyNumberFormat="1" applyFont="1" applyBorder="1"/>
    <xf numFmtId="3" fontId="59" fillId="0" borderId="198" xfId="0" applyNumberFormat="1" applyFont="1" applyBorder="1"/>
    <xf numFmtId="3" fontId="59" fillId="0" borderId="66" xfId="0" applyNumberFormat="1" applyFont="1" applyBorder="1"/>
    <xf numFmtId="0" fontId="59" fillId="0" borderId="66" xfId="0" applyFont="1" applyBorder="1"/>
    <xf numFmtId="0" fontId="59" fillId="0" borderId="176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9" fillId="0" borderId="106" xfId="0" applyFont="1" applyBorder="1" applyAlignment="1">
      <alignment horizontal="center" vertical="center"/>
    </xf>
    <xf numFmtId="0" fontId="59" fillId="0" borderId="174" xfId="0" applyFont="1" applyBorder="1"/>
    <xf numFmtId="3" fontId="59" fillId="0" borderId="145" xfId="0" applyNumberFormat="1" applyFont="1" applyBorder="1"/>
    <xf numFmtId="3" fontId="59" fillId="0" borderId="106" xfId="0" applyNumberFormat="1" applyFont="1" applyBorder="1"/>
    <xf numFmtId="3" fontId="59" fillId="0" borderId="68" xfId="0" applyNumberFormat="1" applyFont="1" applyBorder="1"/>
    <xf numFmtId="3" fontId="59" fillId="0" borderId="199" xfId="0" applyNumberFormat="1" applyFont="1" applyBorder="1"/>
    <xf numFmtId="0" fontId="59" fillId="0" borderId="69" xfId="0" applyFont="1" applyBorder="1"/>
    <xf numFmtId="3" fontId="59" fillId="0" borderId="136" xfId="0" applyNumberFormat="1" applyFont="1" applyBorder="1"/>
    <xf numFmtId="3" fontId="59" fillId="0" borderId="65" xfId="0" applyNumberFormat="1" applyFont="1" applyBorder="1"/>
    <xf numFmtId="3" fontId="59" fillId="0" borderId="137" xfId="0" applyNumberFormat="1" applyFont="1" applyBorder="1"/>
    <xf numFmtId="3" fontId="59" fillId="0" borderId="69" xfId="0" applyNumberFormat="1" applyFont="1" applyBorder="1"/>
    <xf numFmtId="3" fontId="59" fillId="0" borderId="67" xfId="0" applyNumberFormat="1" applyFont="1" applyBorder="1"/>
    <xf numFmtId="3" fontId="63" fillId="0" borderId="173" xfId="0" applyNumberFormat="1" applyFont="1" applyBorder="1" applyAlignment="1"/>
    <xf numFmtId="3" fontId="63" fillId="0" borderId="139" xfId="0" applyNumberFormat="1" applyFont="1" applyBorder="1" applyAlignment="1"/>
    <xf numFmtId="3" fontId="63" fillId="0" borderId="102" xfId="0" applyNumberFormat="1" applyFont="1" applyBorder="1" applyAlignment="1"/>
    <xf numFmtId="3" fontId="63" fillId="0" borderId="101" xfId="0" applyNumberFormat="1" applyFont="1" applyBorder="1" applyAlignment="1"/>
    <xf numFmtId="3" fontId="63" fillId="0" borderId="201" xfId="0" applyNumberFormat="1" applyFont="1" applyBorder="1" applyAlignment="1"/>
    <xf numFmtId="0" fontId="61" fillId="0" borderId="0" xfId="0" applyFont="1" applyAlignment="1">
      <alignment horizontal="center" vertical="center"/>
    </xf>
    <xf numFmtId="0" fontId="61" fillId="0" borderId="0" xfId="0" applyFont="1"/>
    <xf numFmtId="3" fontId="61" fillId="0" borderId="0" xfId="0" applyNumberFormat="1" applyFont="1"/>
    <xf numFmtId="0" fontId="59" fillId="0" borderId="0" xfId="0" applyFont="1" applyAlignment="1">
      <alignment horizontal="center" vertical="center"/>
    </xf>
    <xf numFmtId="0" fontId="59" fillId="0" borderId="0" xfId="0" applyFont="1"/>
    <xf numFmtId="3" fontId="59" fillId="0" borderId="0" xfId="0" applyNumberFormat="1" applyFont="1"/>
    <xf numFmtId="3" fontId="1" fillId="0" borderId="208" xfId="1" applyNumberFormat="1" applyFont="1" applyFill="1" applyBorder="1"/>
    <xf numFmtId="3" fontId="14" fillId="0" borderId="141" xfId="1" applyNumberFormat="1" applyFont="1" applyFill="1" applyBorder="1" applyAlignment="1">
      <alignment horizontal="center" wrapText="1"/>
    </xf>
    <xf numFmtId="0" fontId="80" fillId="0" borderId="114" xfId="1" applyFont="1" applyFill="1" applyBorder="1"/>
    <xf numFmtId="3" fontId="45" fillId="0" borderId="205" xfId="1" applyNumberFormat="1" applyFont="1" applyFill="1" applyBorder="1"/>
    <xf numFmtId="3" fontId="52" fillId="0" borderId="144" xfId="1" applyNumberFormat="1" applyFont="1" applyFill="1" applyBorder="1"/>
    <xf numFmtId="3" fontId="52" fillId="0" borderId="209" xfId="1" applyNumberFormat="1" applyFont="1" applyFill="1" applyBorder="1"/>
    <xf numFmtId="3" fontId="52" fillId="0" borderId="210" xfId="1" applyNumberFormat="1" applyFont="1" applyFill="1" applyBorder="1"/>
    <xf numFmtId="3" fontId="21" fillId="0" borderId="211" xfId="1" applyNumberFormat="1" applyFont="1" applyFill="1" applyBorder="1" applyAlignment="1">
      <alignment horizontal="center" vertical="center" wrapText="1"/>
    </xf>
    <xf numFmtId="3" fontId="21" fillId="0" borderId="154" xfId="1" applyNumberFormat="1" applyFont="1" applyFill="1" applyBorder="1" applyAlignment="1">
      <alignment horizontal="center" vertical="center" wrapText="1"/>
    </xf>
    <xf numFmtId="3" fontId="2" fillId="0" borderId="122" xfId="1" applyNumberFormat="1" applyFont="1" applyFill="1" applyBorder="1" applyAlignment="1">
      <alignment horizontal="right"/>
    </xf>
    <xf numFmtId="3" fontId="2" fillId="0" borderId="141" xfId="1" applyNumberFormat="1" applyFont="1" applyFill="1" applyBorder="1" applyAlignment="1">
      <alignment horizontal="right"/>
    </xf>
    <xf numFmtId="3" fontId="2" fillId="0" borderId="92" xfId="1" applyNumberFormat="1" applyFont="1" applyFill="1" applyBorder="1" applyAlignment="1">
      <alignment horizontal="right"/>
    </xf>
    <xf numFmtId="3" fontId="2" fillId="0" borderId="179" xfId="1" applyNumberFormat="1" applyFont="1" applyFill="1" applyBorder="1" applyAlignment="1">
      <alignment horizontal="right"/>
    </xf>
    <xf numFmtId="3" fontId="53" fillId="0" borderId="7" xfId="1" applyNumberFormat="1" applyFont="1" applyFill="1" applyBorder="1"/>
    <xf numFmtId="3" fontId="53" fillId="0" borderId="212" xfId="1" applyNumberFormat="1" applyFont="1" applyFill="1" applyBorder="1"/>
    <xf numFmtId="0" fontId="59" fillId="0" borderId="74" xfId="0" applyFont="1" applyBorder="1" applyAlignment="1">
      <alignment horizontal="center" vertical="center"/>
    </xf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213" xfId="1" applyNumberFormat="1" applyFont="1" applyFill="1" applyBorder="1" applyAlignment="1">
      <alignment horizontal="right"/>
    </xf>
    <xf numFmtId="3" fontId="2" fillId="0" borderId="214" xfId="1" applyNumberFormat="1" applyFont="1" applyFill="1" applyBorder="1" applyAlignment="1">
      <alignment horizontal="right"/>
    </xf>
    <xf numFmtId="3" fontId="2" fillId="0" borderId="215" xfId="1" applyNumberFormat="1" applyFont="1" applyFill="1" applyBorder="1" applyAlignment="1">
      <alignment horizontal="right"/>
    </xf>
    <xf numFmtId="0" fontId="6" fillId="0" borderId="213" xfId="1" applyFont="1" applyFill="1" applyBorder="1"/>
    <xf numFmtId="0" fontId="6" fillId="0" borderId="215" xfId="1" applyFont="1" applyFill="1" applyBorder="1"/>
    <xf numFmtId="3" fontId="34" fillId="0" borderId="0" xfId="0" applyNumberFormat="1" applyFont="1" applyFill="1" applyBorder="1"/>
    <xf numFmtId="0" fontId="61" fillId="0" borderId="92" xfId="0" applyFont="1" applyFill="1" applyBorder="1" applyAlignment="1">
      <alignment horizontal="center"/>
    </xf>
    <xf numFmtId="0" fontId="61" fillId="0" borderId="91" xfId="0" applyFont="1" applyFill="1" applyBorder="1" applyAlignment="1">
      <alignment horizontal="center"/>
    </xf>
    <xf numFmtId="0" fontId="57" fillId="0" borderId="135" xfId="0" applyFont="1" applyFill="1" applyBorder="1"/>
    <xf numFmtId="0" fontId="57" fillId="0" borderId="202" xfId="0" applyFont="1" applyFill="1" applyBorder="1"/>
    <xf numFmtId="0" fontId="57" fillId="0" borderId="66" xfId="0" applyFont="1" applyFill="1" applyBorder="1"/>
    <xf numFmtId="0" fontId="57" fillId="0" borderId="158" xfId="0" applyFont="1" applyFill="1" applyBorder="1"/>
    <xf numFmtId="3" fontId="57" fillId="0" borderId="136" xfId="0" applyNumberFormat="1" applyFont="1" applyFill="1" applyBorder="1"/>
    <xf numFmtId="0" fontId="57" fillId="0" borderId="74" xfId="0" applyFont="1" applyFill="1" applyBorder="1" applyAlignment="1">
      <alignment horizontal="center" vertical="center"/>
    </xf>
    <xf numFmtId="0" fontId="34" fillId="0" borderId="158" xfId="0" applyFont="1" applyFill="1" applyBorder="1"/>
    <xf numFmtId="0" fontId="57" fillId="0" borderId="106" xfId="0" applyFont="1" applyFill="1" applyBorder="1" applyAlignment="1">
      <alignment horizontal="center" vertical="center"/>
    </xf>
    <xf numFmtId="0" fontId="57" fillId="0" borderId="69" xfId="0" applyFont="1" applyFill="1" applyBorder="1"/>
    <xf numFmtId="0" fontId="57" fillId="0" borderId="200" xfId="0" applyFont="1" applyFill="1" applyBorder="1"/>
    <xf numFmtId="3" fontId="61" fillId="0" borderId="91" xfId="0" applyNumberFormat="1" applyFont="1" applyFill="1" applyBorder="1"/>
    <xf numFmtId="0" fontId="57" fillId="0" borderId="0" xfId="0" applyFont="1" applyFill="1"/>
    <xf numFmtId="3" fontId="57" fillId="0" borderId="180" xfId="0" applyNumberFormat="1" applyFont="1" applyFill="1" applyBorder="1"/>
    <xf numFmtId="3" fontId="57" fillId="0" borderId="144" xfId="0" applyNumberFormat="1" applyFont="1" applyFill="1" applyBorder="1"/>
    <xf numFmtId="3" fontId="57" fillId="0" borderId="145" xfId="0" applyNumberFormat="1" applyFont="1" applyFill="1" applyBorder="1"/>
    <xf numFmtId="0" fontId="61" fillId="0" borderId="143" xfId="0" applyFont="1" applyFill="1" applyBorder="1" applyAlignment="1">
      <alignment horizontal="center"/>
    </xf>
    <xf numFmtId="3" fontId="57" fillId="0" borderId="138" xfId="0" applyNumberFormat="1" applyFont="1" applyFill="1" applyBorder="1"/>
    <xf numFmtId="3" fontId="57" fillId="0" borderId="137" xfId="0" applyNumberFormat="1" applyFont="1" applyFill="1" applyBorder="1"/>
    <xf numFmtId="3" fontId="57" fillId="0" borderId="205" xfId="0" applyNumberFormat="1" applyFont="1" applyFill="1" applyBorder="1"/>
    <xf numFmtId="3" fontId="57" fillId="0" borderId="209" xfId="0" applyNumberFormat="1" applyFont="1" applyFill="1" applyBorder="1"/>
    <xf numFmtId="3" fontId="59" fillId="0" borderId="71" xfId="0" applyNumberFormat="1" applyFont="1" applyBorder="1"/>
    <xf numFmtId="3" fontId="59" fillId="0" borderId="158" xfId="0" applyNumberFormat="1" applyFont="1" applyBorder="1"/>
    <xf numFmtId="3" fontId="59" fillId="0" borderId="75" xfId="0" applyNumberFormat="1" applyFont="1" applyBorder="1"/>
    <xf numFmtId="3" fontId="59" fillId="0" borderId="159" xfId="0" applyNumberFormat="1" applyFont="1" applyBorder="1"/>
    <xf numFmtId="3" fontId="61" fillId="16" borderId="141" xfId="0" applyNumberFormat="1" applyFont="1" applyFill="1" applyBorder="1" applyAlignment="1">
      <alignment horizontal="right" vertical="center" wrapText="1"/>
    </xf>
    <xf numFmtId="3" fontId="59" fillId="0" borderId="203" xfId="0" applyNumberFormat="1" applyFont="1" applyBorder="1"/>
    <xf numFmtId="3" fontId="59" fillId="0" borderId="200" xfId="0" applyNumberFormat="1" applyFont="1" applyBorder="1"/>
    <xf numFmtId="3" fontId="52" fillId="0" borderId="144" xfId="0" applyNumberFormat="1" applyFont="1" applyBorder="1"/>
    <xf numFmtId="3" fontId="61" fillId="16" borderId="122" xfId="0" applyNumberFormat="1" applyFont="1" applyFill="1" applyBorder="1" applyAlignment="1">
      <alignment vertical="center" wrapText="1"/>
    </xf>
    <xf numFmtId="3" fontId="61" fillId="16" borderId="101" xfId="0" applyNumberFormat="1" applyFont="1" applyFill="1" applyBorder="1" applyAlignment="1">
      <alignment vertical="center" wrapText="1"/>
    </xf>
    <xf numFmtId="3" fontId="61" fillId="16" borderId="139" xfId="0" applyNumberFormat="1" applyFont="1" applyFill="1" applyBorder="1" applyAlignment="1">
      <alignment vertical="center" wrapText="1"/>
    </xf>
    <xf numFmtId="3" fontId="61" fillId="16" borderId="92" xfId="0" applyNumberFormat="1" applyFont="1" applyFill="1" applyBorder="1" applyAlignment="1">
      <alignment vertical="center" wrapText="1"/>
    </xf>
    <xf numFmtId="3" fontId="59" fillId="0" borderId="126" xfId="0" applyNumberFormat="1" applyFont="1" applyBorder="1"/>
    <xf numFmtId="3" fontId="59" fillId="0" borderId="202" xfId="0" applyNumberFormat="1" applyFont="1" applyBorder="1"/>
    <xf numFmtId="3" fontId="59" fillId="0" borderId="183" xfId="0" applyNumberFormat="1" applyFont="1" applyBorder="1"/>
    <xf numFmtId="3" fontId="61" fillId="16" borderId="91" xfId="0" applyNumberFormat="1" applyFont="1" applyFill="1" applyBorder="1"/>
    <xf numFmtId="3" fontId="61" fillId="16" borderId="101" xfId="0" applyNumberFormat="1" applyFont="1" applyFill="1" applyBorder="1"/>
    <xf numFmtId="3" fontId="61" fillId="16" borderId="139" xfId="0" applyNumberFormat="1" applyFont="1" applyFill="1" applyBorder="1"/>
    <xf numFmtId="3" fontId="61" fillId="16" borderId="92" xfId="0" applyNumberFormat="1" applyFont="1" applyFill="1" applyBorder="1"/>
    <xf numFmtId="3" fontId="61" fillId="16" borderId="173" xfId="0" applyNumberFormat="1" applyFont="1" applyFill="1" applyBorder="1"/>
    <xf numFmtId="3" fontId="61" fillId="16" borderId="201" xfId="0" applyNumberFormat="1" applyFont="1" applyFill="1" applyBorder="1"/>
    <xf numFmtId="0" fontId="51" fillId="0" borderId="41" xfId="0" applyFont="1" applyFill="1" applyBorder="1" applyAlignment="1">
      <alignment horizontal="center" wrapText="1"/>
    </xf>
    <xf numFmtId="3" fontId="47" fillId="0" borderId="108" xfId="1" applyNumberFormat="1" applyFont="1" applyFill="1" applyBorder="1" applyAlignment="1">
      <alignment horizontal="center"/>
    </xf>
    <xf numFmtId="3" fontId="47" fillId="0" borderId="142" xfId="1" applyNumberFormat="1" applyFont="1" applyFill="1" applyBorder="1" applyAlignment="1">
      <alignment horizontal="center"/>
    </xf>
    <xf numFmtId="3" fontId="47" fillId="0" borderId="98" xfId="1" applyNumberFormat="1" applyFont="1" applyFill="1" applyBorder="1" applyAlignment="1">
      <alignment horizontal="center"/>
    </xf>
    <xf numFmtId="3" fontId="47" fillId="0" borderId="150" xfId="1" applyNumberFormat="1" applyFont="1" applyFill="1" applyBorder="1" applyAlignment="1">
      <alignment horizontal="center"/>
    </xf>
    <xf numFmtId="3" fontId="47" fillId="0" borderId="48" xfId="1" applyNumberFormat="1" applyFont="1" applyFill="1" applyBorder="1" applyAlignment="1">
      <alignment horizontal="center"/>
    </xf>
    <xf numFmtId="3" fontId="47" fillId="0" borderId="151" xfId="1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/>
    </xf>
    <xf numFmtId="0" fontId="14" fillId="0" borderId="108" xfId="1" applyFont="1" applyFill="1" applyBorder="1" applyAlignment="1">
      <alignment horizontal="left" vertical="center"/>
    </xf>
    <xf numFmtId="0" fontId="14" fillId="0" borderId="98" xfId="1" applyFont="1" applyFill="1" applyBorder="1" applyAlignment="1">
      <alignment horizontal="left" vertical="center"/>
    </xf>
    <xf numFmtId="0" fontId="14" fillId="0" borderId="109" xfId="1" applyFont="1" applyFill="1" applyBorder="1" applyAlignment="1">
      <alignment horizontal="left" vertical="center"/>
    </xf>
    <xf numFmtId="0" fontId="14" fillId="0" borderId="93" xfId="1" applyFont="1" applyFill="1" applyBorder="1" applyAlignment="1">
      <alignment horizontal="left" vertical="center"/>
    </xf>
    <xf numFmtId="3" fontId="47" fillId="0" borderId="32" xfId="1" applyNumberFormat="1" applyFont="1" applyFill="1" applyBorder="1" applyAlignment="1">
      <alignment horizontal="center" vertical="center" wrapText="1"/>
    </xf>
    <xf numFmtId="3" fontId="47" fillId="0" borderId="80" xfId="1" applyNumberFormat="1" applyFont="1" applyFill="1" applyBorder="1" applyAlignment="1">
      <alignment horizontal="center" vertical="center" wrapText="1"/>
    </xf>
    <xf numFmtId="3" fontId="47" fillId="0" borderId="35" xfId="1" applyNumberFormat="1" applyFont="1" applyFill="1" applyBorder="1" applyAlignment="1">
      <alignment horizontal="center" vertical="center" wrapText="1"/>
    </xf>
    <xf numFmtId="3" fontId="47" fillId="0" borderId="97" xfId="1" applyNumberFormat="1" applyFont="1" applyFill="1" applyBorder="1" applyAlignment="1">
      <alignment horizontal="center" vertical="center" wrapText="1"/>
    </xf>
    <xf numFmtId="3" fontId="47" fillId="0" borderId="48" xfId="1" applyNumberFormat="1" applyFont="1" applyFill="1" applyBorder="1" applyAlignment="1">
      <alignment horizontal="center" vertical="center" wrapText="1"/>
    </xf>
    <xf numFmtId="3" fontId="47" fillId="0" borderId="9" xfId="1" applyNumberFormat="1" applyFont="1" applyFill="1" applyBorder="1" applyAlignment="1">
      <alignment horizontal="center" vertical="center" wrapText="1"/>
    </xf>
    <xf numFmtId="3" fontId="47" fillId="0" borderId="32" xfId="1" applyNumberFormat="1" applyFont="1" applyFill="1" applyBorder="1" applyAlignment="1">
      <alignment horizontal="center"/>
    </xf>
    <xf numFmtId="3" fontId="47" fillId="0" borderId="80" xfId="1" applyNumberFormat="1" applyFont="1" applyFill="1" applyBorder="1" applyAlignment="1">
      <alignment horizontal="center"/>
    </xf>
    <xf numFmtId="3" fontId="47" fillId="0" borderId="97" xfId="1" applyNumberFormat="1" applyFont="1" applyFill="1" applyBorder="1" applyAlignment="1">
      <alignment horizontal="center"/>
    </xf>
    <xf numFmtId="3" fontId="47" fillId="0" borderId="35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37" fillId="0" borderId="141" xfId="1" applyNumberFormat="1" applyFont="1" applyFill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3" fontId="14" fillId="0" borderId="142" xfId="1" applyNumberFormat="1" applyFont="1" applyBorder="1" applyAlignment="1">
      <alignment horizontal="center"/>
    </xf>
    <xf numFmtId="3" fontId="14" fillId="0" borderId="140" xfId="1" applyNumberFormat="1" applyFont="1" applyBorder="1" applyAlignment="1">
      <alignment horizontal="center"/>
    </xf>
    <xf numFmtId="3" fontId="14" fillId="0" borderId="102" xfId="1" applyNumberFormat="1" applyFont="1" applyBorder="1" applyAlignment="1">
      <alignment horizontal="center" vertical="center"/>
    </xf>
    <xf numFmtId="3" fontId="14" fillId="0" borderId="92" xfId="1" applyNumberFormat="1" applyFont="1" applyBorder="1" applyAlignment="1">
      <alignment horizontal="center" vertical="center"/>
    </xf>
    <xf numFmtId="3" fontId="34" fillId="0" borderId="105" xfId="1" applyNumberFormat="1" applyFont="1" applyBorder="1" applyAlignment="1">
      <alignment horizontal="left"/>
    </xf>
    <xf numFmtId="0" fontId="44" fillId="0" borderId="135" xfId="2" applyFont="1" applyBorder="1" applyAlignment="1">
      <alignment horizontal="left"/>
    </xf>
    <xf numFmtId="3" fontId="34" fillId="0" borderId="58" xfId="1" applyNumberFormat="1" applyFont="1" applyBorder="1" applyAlignment="1">
      <alignment horizontal="left"/>
    </xf>
    <xf numFmtId="3" fontId="34" fillId="0" borderId="66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4" fillId="0" borderId="71" xfId="1" applyNumberFormat="1" applyFont="1" applyBorder="1" applyAlignment="1">
      <alignment horizontal="left"/>
    </xf>
    <xf numFmtId="3" fontId="34" fillId="0" borderId="72" xfId="1" applyNumberFormat="1" applyFont="1" applyBorder="1" applyAlignment="1">
      <alignment horizontal="left"/>
    </xf>
    <xf numFmtId="0" fontId="2" fillId="0" borderId="41" xfId="0" applyFont="1" applyBorder="1" applyAlignment="1">
      <alignment horizontal="center" wrapText="1"/>
    </xf>
    <xf numFmtId="3" fontId="16" fillId="6" borderId="50" xfId="1" applyNumberFormat="1" applyFont="1" applyFill="1" applyBorder="1" applyAlignment="1">
      <alignment horizontal="center"/>
    </xf>
    <xf numFmtId="3" fontId="21" fillId="7" borderId="53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3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1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61" fillId="0" borderId="140" xfId="0" applyNumberFormat="1" applyFont="1" applyFill="1" applyBorder="1" applyAlignment="1">
      <alignment horizontal="center"/>
    </xf>
    <xf numFmtId="0" fontId="57" fillId="0" borderId="74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/>
    </xf>
    <xf numFmtId="0" fontId="61" fillId="0" borderId="201" xfId="0" applyFont="1" applyFill="1" applyBorder="1" applyAlignment="1">
      <alignment horizontal="center"/>
    </xf>
    <xf numFmtId="0" fontId="61" fillId="0" borderId="139" xfId="0" applyFont="1" applyFill="1" applyBorder="1" applyAlignment="1">
      <alignment horizontal="center"/>
    </xf>
    <xf numFmtId="0" fontId="57" fillId="0" borderId="104" xfId="0" applyFont="1" applyFill="1" applyBorder="1" applyAlignment="1">
      <alignment horizontal="center" vertical="center"/>
    </xf>
    <xf numFmtId="0" fontId="57" fillId="0" borderId="176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/>
    </xf>
    <xf numFmtId="3" fontId="56" fillId="0" borderId="140" xfId="0" applyNumberFormat="1" applyFont="1" applyBorder="1" applyAlignment="1">
      <alignment horizontal="center"/>
    </xf>
    <xf numFmtId="0" fontId="61" fillId="16" borderId="122" xfId="0" applyFont="1" applyFill="1" applyBorder="1" applyAlignment="1">
      <alignment horizontal="left"/>
    </xf>
    <xf numFmtId="0" fontId="61" fillId="16" borderId="92" xfId="0" applyFont="1" applyFill="1" applyBorder="1" applyAlignment="1">
      <alignment horizontal="left"/>
    </xf>
    <xf numFmtId="0" fontId="61" fillId="0" borderId="143" xfId="0" applyFont="1" applyFill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center" vertical="center" wrapText="1"/>
    </xf>
    <xf numFmtId="0" fontId="61" fillId="0" borderId="90" xfId="0" applyFont="1" applyFill="1" applyBorder="1" applyAlignment="1">
      <alignment horizontal="center" vertical="center" wrapText="1"/>
    </xf>
    <xf numFmtId="0" fontId="61" fillId="0" borderId="14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40" xfId="0" applyFont="1" applyFill="1" applyBorder="1" applyAlignment="1">
      <alignment horizontal="center" vertical="center"/>
    </xf>
    <xf numFmtId="0" fontId="61" fillId="0" borderId="122" xfId="0" applyFont="1" applyFill="1" applyBorder="1" applyAlignment="1">
      <alignment horizontal="center" vertical="center" wrapText="1"/>
    </xf>
    <xf numFmtId="0" fontId="61" fillId="0" borderId="141" xfId="0" applyFont="1" applyFill="1" applyBorder="1" applyAlignment="1">
      <alignment horizontal="center" vertical="center" wrapText="1"/>
    </xf>
    <xf numFmtId="0" fontId="61" fillId="0" borderId="92" xfId="0" applyFont="1" applyFill="1" applyBorder="1" applyAlignment="1">
      <alignment horizontal="center" vertical="center" wrapText="1"/>
    </xf>
    <xf numFmtId="3" fontId="61" fillId="0" borderId="122" xfId="0" applyNumberFormat="1" applyFont="1" applyBorder="1" applyAlignment="1">
      <alignment horizontal="center" vertical="center" wrapText="1"/>
    </xf>
    <xf numFmtId="3" fontId="61" fillId="0" borderId="141" xfId="0" applyNumberFormat="1" applyFont="1" applyBorder="1" applyAlignment="1">
      <alignment horizontal="center" vertical="center" wrapText="1"/>
    </xf>
    <xf numFmtId="3" fontId="61" fillId="0" borderId="92" xfId="0" applyNumberFormat="1" applyFont="1" applyBorder="1" applyAlignment="1">
      <alignment horizontal="center" vertical="center" wrapText="1"/>
    </xf>
    <xf numFmtId="0" fontId="59" fillId="0" borderId="176" xfId="0" applyFont="1" applyBorder="1" applyAlignment="1">
      <alignment horizontal="center" vertical="center"/>
    </xf>
    <xf numFmtId="0" fontId="59" fillId="0" borderId="106" xfId="0" applyFont="1" applyBorder="1" applyAlignment="1">
      <alignment horizontal="center" vertical="center"/>
    </xf>
    <xf numFmtId="0" fontId="59" fillId="0" borderId="104" xfId="0" applyFont="1" applyBorder="1" applyAlignment="1">
      <alignment horizontal="center" vertical="center"/>
    </xf>
    <xf numFmtId="0" fontId="59" fillId="0" borderId="104" xfId="0" applyFont="1" applyBorder="1" applyAlignment="1">
      <alignment horizontal="left" vertical="center"/>
    </xf>
    <xf numFmtId="0" fontId="59" fillId="0" borderId="181" xfId="0" applyFont="1" applyBorder="1" applyAlignment="1">
      <alignment horizontal="left" vertical="center"/>
    </xf>
    <xf numFmtId="0" fontId="61" fillId="16" borderId="101" xfId="0" applyFont="1" applyFill="1" applyBorder="1" applyAlignment="1">
      <alignment horizontal="left"/>
    </xf>
    <xf numFmtId="0" fontId="61" fillId="16" borderId="102" xfId="0" applyFont="1" applyFill="1" applyBorder="1" applyAlignment="1">
      <alignment horizontal="left"/>
    </xf>
    <xf numFmtId="0" fontId="59" fillId="0" borderId="74" xfId="0" applyFont="1" applyBorder="1" applyAlignment="1">
      <alignment horizontal="center" vertical="center"/>
    </xf>
    <xf numFmtId="0" fontId="59" fillId="0" borderId="74" xfId="0" applyFont="1" applyBorder="1" applyAlignment="1">
      <alignment horizontal="left" vertical="center"/>
    </xf>
    <xf numFmtId="0" fontId="59" fillId="0" borderId="83" xfId="0" applyFont="1" applyBorder="1" applyAlignment="1">
      <alignment horizontal="left" vertical="center"/>
    </xf>
    <xf numFmtId="0" fontId="59" fillId="0" borderId="75" xfId="0" applyFont="1" applyBorder="1" applyAlignment="1">
      <alignment horizontal="left" vertical="center"/>
    </xf>
    <xf numFmtId="0" fontId="59" fillId="0" borderId="134" xfId="0" applyFont="1" applyBorder="1" applyAlignment="1">
      <alignment horizontal="left" vertical="center"/>
    </xf>
    <xf numFmtId="3" fontId="63" fillId="0" borderId="143" xfId="0" applyNumberFormat="1" applyFont="1" applyBorder="1" applyAlignment="1">
      <alignment horizontal="center"/>
    </xf>
    <xf numFmtId="3" fontId="63" fillId="0" borderId="90" xfId="0" applyNumberFormat="1" applyFont="1" applyBorder="1" applyAlignment="1">
      <alignment horizontal="center"/>
    </xf>
    <xf numFmtId="3" fontId="63" fillId="0" borderId="122" xfId="0" applyNumberFormat="1" applyFont="1" applyBorder="1" applyAlignment="1">
      <alignment horizontal="center"/>
    </xf>
    <xf numFmtId="3" fontId="63" fillId="0" borderId="141" xfId="0" applyNumberFormat="1" applyFont="1" applyBorder="1" applyAlignment="1">
      <alignment horizontal="center"/>
    </xf>
    <xf numFmtId="3" fontId="63" fillId="0" borderId="92" xfId="0" applyNumberFormat="1" applyFont="1" applyBorder="1" applyAlignment="1">
      <alignment horizontal="center"/>
    </xf>
    <xf numFmtId="0" fontId="63" fillId="0" borderId="108" xfId="0" applyFont="1" applyBorder="1" applyAlignment="1">
      <alignment horizontal="center" vertical="center"/>
    </xf>
    <xf numFmtId="0" fontId="63" fillId="0" borderId="98" xfId="0" applyFont="1" applyBorder="1" applyAlignment="1">
      <alignment horizontal="center" vertical="center"/>
    </xf>
    <xf numFmtId="0" fontId="63" fillId="0" borderId="109" xfId="0" applyFont="1" applyBorder="1" applyAlignment="1">
      <alignment horizontal="center" vertical="center"/>
    </xf>
    <xf numFmtId="0" fontId="63" fillId="0" borderId="93" xfId="0" applyFont="1" applyBorder="1" applyAlignment="1">
      <alignment horizontal="center" vertical="center"/>
    </xf>
    <xf numFmtId="0" fontId="59" fillId="0" borderId="144" xfId="0" applyFont="1" applyBorder="1" applyAlignment="1">
      <alignment horizontal="left" vertical="center"/>
    </xf>
    <xf numFmtId="0" fontId="59" fillId="0" borderId="158" xfId="0" applyFont="1" applyBorder="1" applyAlignment="1">
      <alignment horizontal="left" vertical="center"/>
    </xf>
    <xf numFmtId="49" fontId="21" fillId="0" borderId="83" xfId="5" applyNumberFormat="1" applyFont="1" applyFill="1" applyBorder="1" applyAlignment="1">
      <alignment horizontal="center" vertical="center" wrapText="1"/>
    </xf>
    <xf numFmtId="49" fontId="21" fillId="0" borderId="198" xfId="5" applyNumberFormat="1" applyFont="1" applyFill="1" applyBorder="1" applyAlignment="1">
      <alignment horizontal="center" vertical="center" wrapText="1"/>
    </xf>
    <xf numFmtId="49" fontId="21" fillId="0" borderId="158" xfId="5" applyNumberFormat="1" applyFont="1" applyFill="1" applyBorder="1" applyAlignment="1">
      <alignment horizontal="center" vertical="center" wrapText="1"/>
    </xf>
    <xf numFmtId="0" fontId="68" fillId="0" borderId="108" xfId="3" applyFont="1" applyFill="1" applyBorder="1" applyAlignment="1">
      <alignment horizontal="center" vertical="center" wrapText="1"/>
    </xf>
    <xf numFmtId="0" fontId="68" fillId="0" borderId="142" xfId="3" applyFont="1" applyFill="1" applyBorder="1" applyAlignment="1">
      <alignment horizontal="center" vertical="center" wrapText="1"/>
    </xf>
    <xf numFmtId="0" fontId="14" fillId="0" borderId="174" xfId="4" applyFont="1" applyFill="1" applyBorder="1" applyAlignment="1">
      <alignment horizontal="center"/>
    </xf>
    <xf numFmtId="0" fontId="14" fillId="0" borderId="199" xfId="4" applyFont="1" applyFill="1" applyBorder="1" applyAlignment="1">
      <alignment horizontal="center"/>
    </xf>
    <xf numFmtId="0" fontId="14" fillId="0" borderId="67" xfId="4" applyFont="1" applyFill="1" applyBorder="1" applyAlignment="1">
      <alignment horizontal="center"/>
    </xf>
    <xf numFmtId="49" fontId="31" fillId="0" borderId="175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49" fontId="31" fillId="0" borderId="196" xfId="3" applyNumberFormat="1" applyFont="1" applyFill="1" applyBorder="1" applyAlignment="1">
      <alignment horizontal="center" textRotation="90" wrapText="1"/>
    </xf>
    <xf numFmtId="0" fontId="31" fillId="0" borderId="204" xfId="3" applyFont="1" applyFill="1" applyBorder="1" applyAlignment="1">
      <alignment horizontal="center" vertical="center" wrapText="1"/>
    </xf>
    <xf numFmtId="0" fontId="31" fillId="0" borderId="79" xfId="3" applyFont="1" applyFill="1" applyBorder="1" applyAlignment="1">
      <alignment horizontal="center" vertical="center" wrapText="1"/>
    </xf>
    <xf numFmtId="0" fontId="31" fillId="0" borderId="77" xfId="3" applyFont="1" applyFill="1" applyBorder="1" applyAlignment="1">
      <alignment horizontal="center" vertical="center" wrapText="1"/>
    </xf>
    <xf numFmtId="0" fontId="31" fillId="0" borderId="133" xfId="3" applyFont="1" applyFill="1" applyBorder="1" applyAlignment="1">
      <alignment horizontal="center" vertical="center"/>
    </xf>
    <xf numFmtId="0" fontId="31" fillId="0" borderId="206" xfId="3" applyFont="1" applyFill="1" applyBorder="1" applyAlignment="1">
      <alignment horizontal="center" vertical="center"/>
    </xf>
    <xf numFmtId="0" fontId="31" fillId="0" borderId="62" xfId="3" applyFont="1" applyFill="1" applyBorder="1" applyAlignment="1">
      <alignment horizontal="center" vertical="center"/>
    </xf>
    <xf numFmtId="0" fontId="31" fillId="0" borderId="207" xfId="3" applyFont="1" applyFill="1" applyBorder="1" applyAlignment="1">
      <alignment horizontal="center" vertical="center" wrapText="1"/>
    </xf>
    <xf numFmtId="0" fontId="31" fillId="0" borderId="184" xfId="3" applyFont="1" applyFill="1" applyBorder="1" applyAlignment="1">
      <alignment horizontal="center" vertical="center" wrapText="1"/>
    </xf>
    <xf numFmtId="0" fontId="31" fillId="0" borderId="197" xfId="3" applyFont="1" applyFill="1" applyBorder="1" applyAlignment="1">
      <alignment horizontal="center" vertical="center" wrapText="1"/>
    </xf>
    <xf numFmtId="49" fontId="69" fillId="0" borderId="108" xfId="5" applyNumberFormat="1" applyFont="1" applyFill="1" applyBorder="1" applyAlignment="1">
      <alignment horizontal="center" vertical="center" wrapText="1"/>
    </xf>
    <xf numFmtId="49" fontId="69" fillId="0" borderId="142" xfId="5" applyNumberFormat="1" applyFont="1" applyFill="1" applyBorder="1" applyAlignment="1">
      <alignment horizontal="center" vertical="center" wrapText="1"/>
    </xf>
    <xf numFmtId="49" fontId="69" fillId="0" borderId="98" xfId="5" applyNumberFormat="1" applyFont="1" applyFill="1" applyBorder="1" applyAlignment="1">
      <alignment horizontal="center" vertical="center" wrapText="1"/>
    </xf>
    <xf numFmtId="49" fontId="69" fillId="0" borderId="109" xfId="5" applyNumberFormat="1" applyFont="1" applyFill="1" applyBorder="1" applyAlignment="1">
      <alignment horizontal="center" vertical="center" wrapText="1"/>
    </xf>
    <xf numFmtId="49" fontId="69" fillId="0" borderId="140" xfId="5" applyNumberFormat="1" applyFont="1" applyFill="1" applyBorder="1" applyAlignment="1">
      <alignment horizontal="center" vertical="center" wrapText="1"/>
    </xf>
    <xf numFmtId="49" fontId="69" fillId="0" borderId="93" xfId="5" applyNumberFormat="1" applyFont="1" applyFill="1" applyBorder="1" applyAlignment="1">
      <alignment horizontal="center" vertical="center" wrapText="1"/>
    </xf>
    <xf numFmtId="0" fontId="31" fillId="0" borderId="83" xfId="3" applyFont="1" applyFill="1" applyBorder="1" applyAlignment="1">
      <alignment horizontal="center" vertical="center"/>
    </xf>
    <xf numFmtId="0" fontId="31" fillId="0" borderId="198" xfId="3" applyFont="1" applyFill="1" applyBorder="1" applyAlignment="1">
      <alignment horizontal="center" vertical="center"/>
    </xf>
    <xf numFmtId="0" fontId="31" fillId="0" borderId="65" xfId="3" applyFont="1" applyFill="1" applyBorder="1" applyAlignment="1">
      <alignment horizontal="center" vertical="center"/>
    </xf>
    <xf numFmtId="0" fontId="31" fillId="0" borderId="83" xfId="5" applyFont="1" applyFill="1" applyBorder="1" applyAlignment="1">
      <alignment horizontal="center"/>
    </xf>
    <xf numFmtId="0" fontId="31" fillId="0" borderId="198" xfId="5" applyFont="1" applyFill="1" applyBorder="1" applyAlignment="1">
      <alignment horizontal="center"/>
    </xf>
    <xf numFmtId="0" fontId="31" fillId="0" borderId="65" xfId="5" applyFont="1" applyFill="1" applyBorder="1" applyAlignment="1">
      <alignment horizontal="center"/>
    </xf>
    <xf numFmtId="0" fontId="31" fillId="0" borderId="68" xfId="3" applyFont="1" applyFill="1" applyBorder="1" applyAlignment="1">
      <alignment horizontal="center" vertical="center"/>
    </xf>
    <xf numFmtId="0" fontId="31" fillId="0" borderId="79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  <xf numFmtId="2" fontId="31" fillId="0" borderId="79" xfId="5" applyNumberFormat="1" applyFont="1" applyFill="1" applyBorder="1" applyAlignment="1">
      <alignment horizontal="center" vertical="center" wrapText="1"/>
    </xf>
    <xf numFmtId="2" fontId="31" fillId="0" borderId="77" xfId="5" applyNumberFormat="1" applyFont="1" applyFill="1" applyBorder="1" applyAlignment="1">
      <alignment horizontal="center" vertical="center" wrapText="1"/>
    </xf>
    <xf numFmtId="0" fontId="77" fillId="0" borderId="122" xfId="5" applyFont="1" applyFill="1" applyBorder="1" applyAlignment="1">
      <alignment horizontal="center" vertical="center" wrapText="1"/>
    </xf>
    <xf numFmtId="0" fontId="77" fillId="0" borderId="173" xfId="5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 wrapText="1"/>
    </xf>
    <xf numFmtId="0" fontId="7" fillId="0" borderId="79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31" fillId="0" borderId="68" xfId="5" applyFont="1" applyFill="1" applyBorder="1" applyAlignment="1">
      <alignment horizontal="center" vertical="center" wrapText="1"/>
    </xf>
    <xf numFmtId="0" fontId="31" fillId="0" borderId="79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70" fillId="0" borderId="68" xfId="5" applyFont="1" applyFill="1" applyBorder="1" applyAlignment="1">
      <alignment horizontal="center" vertical="center"/>
    </xf>
    <xf numFmtId="0" fontId="70" fillId="0" borderId="77" xfId="5" applyFont="1" applyFill="1" applyBorder="1" applyAlignment="1">
      <alignment horizontal="center" vertical="center"/>
    </xf>
    <xf numFmtId="0" fontId="70" fillId="0" borderId="68" xfId="5" applyFont="1" applyFill="1" applyBorder="1" applyAlignment="1">
      <alignment horizontal="center" vertical="center" wrapText="1"/>
    </xf>
    <xf numFmtId="0" fontId="70" fillId="0" borderId="77" xfId="5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Schv&#225;len&#253;%20rozpo&#269;et%202019\tabu&#318;ky%20%20podrobn&#233;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Rozpo&#269;et%202019\tabu&#318;ky%20%20podrobn&#233;%20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  <cell r="U5">
            <v>0</v>
          </cell>
          <cell r="V5">
            <v>0</v>
          </cell>
        </row>
        <row r="16">
          <cell r="T16">
            <v>31562.02</v>
          </cell>
          <cell r="U16">
            <v>0</v>
          </cell>
          <cell r="V16">
            <v>0</v>
          </cell>
        </row>
        <row r="27">
          <cell r="T27">
            <v>50161.270000000004</v>
          </cell>
          <cell r="U27">
            <v>0</v>
          </cell>
          <cell r="V27">
            <v>0</v>
          </cell>
        </row>
        <row r="32">
          <cell r="T32">
            <v>2979.8</v>
          </cell>
          <cell r="U32">
            <v>0</v>
          </cell>
          <cell r="V32">
            <v>0</v>
          </cell>
        </row>
        <row r="39">
          <cell r="T39">
            <v>28184.91</v>
          </cell>
          <cell r="U39">
            <v>0</v>
          </cell>
          <cell r="V39">
            <v>0</v>
          </cell>
        </row>
        <row r="52">
          <cell r="T52">
            <v>10092</v>
          </cell>
          <cell r="U52">
            <v>0</v>
          </cell>
          <cell r="V52">
            <v>0</v>
          </cell>
        </row>
        <row r="55">
          <cell r="T55">
            <v>1167.29</v>
          </cell>
          <cell r="U55">
            <v>101192.33</v>
          </cell>
          <cell r="V55">
            <v>0</v>
          </cell>
        </row>
        <row r="67">
          <cell r="T67">
            <v>49891.97</v>
          </cell>
          <cell r="U67">
            <v>0</v>
          </cell>
          <cell r="V67">
            <v>0</v>
          </cell>
        </row>
        <row r="74">
          <cell r="T74">
            <v>3900</v>
          </cell>
          <cell r="U74">
            <v>0</v>
          </cell>
          <cell r="V74">
            <v>0</v>
          </cell>
        </row>
        <row r="78">
          <cell r="T78">
            <v>4920.3900000000003</v>
          </cell>
          <cell r="U78">
            <v>0</v>
          </cell>
          <cell r="V78">
            <v>0</v>
          </cell>
        </row>
        <row r="81"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T5">
            <v>99.07</v>
          </cell>
          <cell r="U5">
            <v>0</v>
          </cell>
          <cell r="V5">
            <v>0</v>
          </cell>
        </row>
        <row r="7">
          <cell r="T7">
            <v>3913</v>
          </cell>
          <cell r="U7">
            <v>0</v>
          </cell>
          <cell r="V7">
            <v>0</v>
          </cell>
        </row>
        <row r="11">
          <cell r="T11">
            <v>14831.48</v>
          </cell>
          <cell r="U11">
            <v>0</v>
          </cell>
          <cell r="V11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1615</v>
          </cell>
          <cell r="U27">
            <v>0</v>
          </cell>
          <cell r="V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</row>
        <row r="33">
          <cell r="T33">
            <v>7975.25</v>
          </cell>
          <cell r="U33">
            <v>0</v>
          </cell>
          <cell r="V33">
            <v>0</v>
          </cell>
        </row>
        <row r="49">
          <cell r="T49">
            <v>1846</v>
          </cell>
          <cell r="U49">
            <v>0</v>
          </cell>
          <cell r="V49">
            <v>0</v>
          </cell>
        </row>
        <row r="54">
          <cell r="T54">
            <v>4112.21</v>
          </cell>
          <cell r="U54">
            <v>0</v>
          </cell>
          <cell r="V54">
            <v>0</v>
          </cell>
        </row>
      </sheetData>
      <sheetData sheetId="2">
        <row r="4">
          <cell r="T4">
            <v>46734.2</v>
          </cell>
          <cell r="U4">
            <v>0</v>
          </cell>
          <cell r="V4">
            <v>0</v>
          </cell>
        </row>
        <row r="17">
          <cell r="T17">
            <v>4661.9699999999993</v>
          </cell>
          <cell r="U17">
            <v>0</v>
          </cell>
          <cell r="V17">
            <v>0</v>
          </cell>
        </row>
        <row r="19">
          <cell r="Q19">
            <v>5000</v>
          </cell>
        </row>
        <row r="23">
          <cell r="T23">
            <v>962.66000000000008</v>
          </cell>
          <cell r="U23">
            <v>0</v>
          </cell>
          <cell r="V23">
            <v>0</v>
          </cell>
        </row>
        <row r="28">
          <cell r="T28">
            <v>1242.18</v>
          </cell>
          <cell r="U28">
            <v>0</v>
          </cell>
          <cell r="V28">
            <v>0</v>
          </cell>
        </row>
        <row r="31">
          <cell r="T31">
            <v>175625.53999999995</v>
          </cell>
          <cell r="U31">
            <v>31478.22</v>
          </cell>
          <cell r="V31">
            <v>0</v>
          </cell>
        </row>
        <row r="76">
          <cell r="T76">
            <v>10582</v>
          </cell>
          <cell r="U76">
            <v>0</v>
          </cell>
          <cell r="V76">
            <v>0</v>
          </cell>
        </row>
        <row r="79">
          <cell r="T79">
            <v>6497.48</v>
          </cell>
          <cell r="U79">
            <v>0</v>
          </cell>
          <cell r="V79">
            <v>0</v>
          </cell>
        </row>
        <row r="85">
          <cell r="T85">
            <v>0</v>
          </cell>
          <cell r="U85">
            <v>0</v>
          </cell>
          <cell r="V85">
            <v>0</v>
          </cell>
        </row>
      </sheetData>
      <sheetData sheetId="3">
        <row r="4">
          <cell r="T4">
            <v>20510.77</v>
          </cell>
          <cell r="U4">
            <v>0</v>
          </cell>
          <cell r="V4">
            <v>0</v>
          </cell>
        </row>
        <row r="17">
          <cell r="T17">
            <v>19661.259999999998</v>
          </cell>
          <cell r="U17">
            <v>0</v>
          </cell>
          <cell r="V17">
            <v>0</v>
          </cell>
        </row>
        <row r="27">
          <cell r="T27">
            <v>0</v>
          </cell>
          <cell r="U27">
            <v>0</v>
          </cell>
          <cell r="V27">
            <v>0</v>
          </cell>
        </row>
        <row r="29">
          <cell r="T29">
            <v>0</v>
          </cell>
          <cell r="U29">
            <v>0</v>
          </cell>
          <cell r="V29">
            <v>0</v>
          </cell>
        </row>
      </sheetData>
      <sheetData sheetId="4">
        <row r="5">
          <cell r="T5">
            <v>404805.35999999987</v>
          </cell>
          <cell r="U5">
            <v>4125</v>
          </cell>
          <cell r="V5">
            <v>13621.88</v>
          </cell>
        </row>
        <row r="52">
          <cell r="T52">
            <v>78615.479999999981</v>
          </cell>
          <cell r="U52">
            <v>0</v>
          </cell>
          <cell r="V52">
            <v>0</v>
          </cell>
        </row>
        <row r="72">
          <cell r="T72">
            <v>41127.019999999997</v>
          </cell>
          <cell r="U72">
            <v>0</v>
          </cell>
          <cell r="V72">
            <v>0</v>
          </cell>
        </row>
        <row r="75">
          <cell r="T75">
            <v>45476.86</v>
          </cell>
          <cell r="U75">
            <v>0</v>
          </cell>
          <cell r="V75">
            <v>0</v>
          </cell>
        </row>
        <row r="82">
          <cell r="T82">
            <v>0</v>
          </cell>
          <cell r="U82">
            <v>0</v>
          </cell>
          <cell r="V82">
            <v>0</v>
          </cell>
        </row>
        <row r="84">
          <cell r="T84">
            <v>3572.69</v>
          </cell>
          <cell r="U84">
            <v>0</v>
          </cell>
          <cell r="V84">
            <v>0</v>
          </cell>
        </row>
        <row r="99">
          <cell r="T99">
            <v>2537.34</v>
          </cell>
          <cell r="U99">
            <v>0</v>
          </cell>
          <cell r="V99">
            <v>584938.76</v>
          </cell>
        </row>
        <row r="106">
          <cell r="T106">
            <v>99936.01</v>
          </cell>
          <cell r="U106">
            <v>0</v>
          </cell>
          <cell r="V106">
            <v>0</v>
          </cell>
        </row>
        <row r="109">
          <cell r="T109">
            <v>111089.88</v>
          </cell>
          <cell r="U109">
            <v>0</v>
          </cell>
          <cell r="V109">
            <v>0</v>
          </cell>
        </row>
        <row r="112">
          <cell r="T112">
            <v>0</v>
          </cell>
          <cell r="U112">
            <v>0</v>
          </cell>
          <cell r="V112">
            <v>0</v>
          </cell>
        </row>
        <row r="116">
          <cell r="T116">
            <v>0</v>
          </cell>
          <cell r="U116">
            <v>0</v>
          </cell>
          <cell r="V116">
            <v>0</v>
          </cell>
        </row>
        <row r="118">
          <cell r="T118">
            <v>6600</v>
          </cell>
          <cell r="U118">
            <v>0</v>
          </cell>
          <cell r="V118">
            <v>0</v>
          </cell>
        </row>
      </sheetData>
      <sheetData sheetId="5">
        <row r="5">
          <cell r="T5">
            <v>1532.03</v>
          </cell>
          <cell r="U5">
            <v>0</v>
          </cell>
          <cell r="V5">
            <v>0</v>
          </cell>
        </row>
        <row r="10">
          <cell r="T10">
            <v>516448.24</v>
          </cell>
          <cell r="U10">
            <v>3000</v>
          </cell>
          <cell r="V10">
            <v>0</v>
          </cell>
        </row>
        <row r="21">
          <cell r="T21">
            <v>89620.93</v>
          </cell>
          <cell r="U21">
            <v>0</v>
          </cell>
          <cell r="V21">
            <v>0</v>
          </cell>
        </row>
        <row r="24">
          <cell r="T24">
            <v>15599.85</v>
          </cell>
          <cell r="U24">
            <v>0</v>
          </cell>
          <cell r="V24">
            <v>0</v>
          </cell>
        </row>
        <row r="26">
          <cell r="T26">
            <v>109070.68000000001</v>
          </cell>
          <cell r="U26">
            <v>0</v>
          </cell>
          <cell r="V26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227053.23</v>
          </cell>
          <cell r="V7">
            <v>0</v>
          </cell>
        </row>
        <row r="15">
          <cell r="T15">
            <v>78674.399999999994</v>
          </cell>
          <cell r="U15">
            <v>0</v>
          </cell>
          <cell r="V15">
            <v>0</v>
          </cell>
        </row>
        <row r="17">
          <cell r="T17">
            <v>279045.67</v>
          </cell>
          <cell r="U17">
            <v>0</v>
          </cell>
          <cell r="V17">
            <v>0</v>
          </cell>
        </row>
        <row r="19">
          <cell r="T19">
            <v>65500.44</v>
          </cell>
          <cell r="U19">
            <v>0</v>
          </cell>
          <cell r="V19">
            <v>0</v>
          </cell>
        </row>
        <row r="25">
          <cell r="T25">
            <v>43349.55</v>
          </cell>
          <cell r="U25">
            <v>0</v>
          </cell>
          <cell r="V25">
            <v>0</v>
          </cell>
        </row>
        <row r="27">
          <cell r="T27">
            <v>29843.85</v>
          </cell>
          <cell r="U27">
            <v>0</v>
          </cell>
          <cell r="V27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  <row r="32">
          <cell r="T32">
            <v>50090</v>
          </cell>
          <cell r="U32">
            <v>30000</v>
          </cell>
          <cell r="V32">
            <v>0</v>
          </cell>
        </row>
        <row r="35">
          <cell r="T35">
            <v>0</v>
          </cell>
          <cell r="U35">
            <v>12900</v>
          </cell>
          <cell r="V35">
            <v>0</v>
          </cell>
        </row>
        <row r="38">
          <cell r="T38">
            <v>0</v>
          </cell>
          <cell r="U38">
            <v>0</v>
          </cell>
          <cell r="V38">
            <v>0</v>
          </cell>
        </row>
      </sheetData>
      <sheetData sheetId="7">
        <row r="4">
          <cell r="T4">
            <v>73500</v>
          </cell>
          <cell r="U4">
            <v>0</v>
          </cell>
          <cell r="V4">
            <v>0</v>
          </cell>
        </row>
        <row r="7">
          <cell r="T7">
            <v>10437.6</v>
          </cell>
          <cell r="U7">
            <v>0</v>
          </cell>
          <cell r="V7">
            <v>0</v>
          </cell>
        </row>
      </sheetData>
      <sheetData sheetId="8">
        <row r="4">
          <cell r="T4">
            <v>4658.8999999999996</v>
          </cell>
          <cell r="U4">
            <v>0</v>
          </cell>
          <cell r="V4">
            <v>0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  <cell r="T19">
            <v>147030</v>
          </cell>
          <cell r="U19">
            <v>16378</v>
          </cell>
          <cell r="V19">
            <v>0</v>
          </cell>
        </row>
        <row r="20">
          <cell r="T20">
            <v>302177</v>
          </cell>
          <cell r="U20">
            <v>2400</v>
          </cell>
          <cell r="V20">
            <v>0</v>
          </cell>
        </row>
        <row r="21">
          <cell r="T21">
            <v>340198</v>
          </cell>
          <cell r="U21">
            <v>0</v>
          </cell>
          <cell r="V21">
            <v>0</v>
          </cell>
        </row>
        <row r="22">
          <cell r="Q22">
            <v>84028</v>
          </cell>
          <cell r="T22">
            <v>83881.45</v>
          </cell>
          <cell r="U22">
            <v>0</v>
          </cell>
          <cell r="V22">
            <v>0</v>
          </cell>
        </row>
        <row r="23">
          <cell r="T23">
            <v>197494</v>
          </cell>
          <cell r="U23">
            <v>2100</v>
          </cell>
          <cell r="V23">
            <v>0</v>
          </cell>
        </row>
        <row r="24">
          <cell r="T24">
            <v>189654</v>
          </cell>
          <cell r="U24">
            <v>0</v>
          </cell>
          <cell r="V24">
            <v>0</v>
          </cell>
        </row>
        <row r="25">
          <cell r="Q25">
            <v>185514</v>
          </cell>
          <cell r="T25">
            <v>185514</v>
          </cell>
          <cell r="U25">
            <v>0</v>
          </cell>
          <cell r="V25">
            <v>0</v>
          </cell>
        </row>
        <row r="26">
          <cell r="Q26">
            <v>33520</v>
          </cell>
          <cell r="T26">
            <v>33520</v>
          </cell>
          <cell r="U26">
            <v>0</v>
          </cell>
          <cell r="V26">
            <v>0</v>
          </cell>
        </row>
        <row r="27">
          <cell r="Q27">
            <v>3786847</v>
          </cell>
        </row>
        <row r="28">
          <cell r="T28">
            <v>297308.90000000002</v>
          </cell>
          <cell r="U28">
            <v>0</v>
          </cell>
          <cell r="V28">
            <v>0</v>
          </cell>
        </row>
        <row r="31">
          <cell r="T31">
            <v>627868</v>
          </cell>
          <cell r="U31">
            <v>249018.19</v>
          </cell>
          <cell r="V31">
            <v>0</v>
          </cell>
        </row>
        <row r="35">
          <cell r="T35">
            <v>1055759</v>
          </cell>
          <cell r="U35">
            <v>6876</v>
          </cell>
          <cell r="V35">
            <v>0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0">
          <cell r="T40">
            <v>706036.7</v>
          </cell>
          <cell r="U40">
            <v>0</v>
          </cell>
          <cell r="V40">
            <v>0</v>
          </cell>
        </row>
        <row r="43">
          <cell r="T43">
            <v>696578.4</v>
          </cell>
          <cell r="U43">
            <v>80347.820000000007</v>
          </cell>
          <cell r="V43">
            <v>0</v>
          </cell>
        </row>
        <row r="46">
          <cell r="Q46">
            <v>403289</v>
          </cell>
          <cell r="T46">
            <v>403289</v>
          </cell>
          <cell r="U46">
            <v>70399.210000000006</v>
          </cell>
          <cell r="V46">
            <v>0</v>
          </cell>
        </row>
        <row r="50">
          <cell r="T50">
            <v>383803</v>
          </cell>
          <cell r="U50">
            <v>56850.42</v>
          </cell>
          <cell r="V50">
            <v>0</v>
          </cell>
        </row>
        <row r="51">
          <cell r="T51">
            <v>164556</v>
          </cell>
          <cell r="U51">
            <v>0</v>
          </cell>
          <cell r="V51">
            <v>0</v>
          </cell>
        </row>
        <row r="52">
          <cell r="T52">
            <v>242934.6</v>
          </cell>
          <cell r="U52">
            <v>0</v>
          </cell>
          <cell r="V52">
            <v>0</v>
          </cell>
        </row>
        <row r="69">
          <cell r="T69">
            <v>348827.22</v>
          </cell>
          <cell r="U69">
            <v>5469.92</v>
          </cell>
          <cell r="V69">
            <v>0</v>
          </cell>
        </row>
        <row r="70">
          <cell r="T70">
            <v>64.72</v>
          </cell>
          <cell r="U70">
            <v>8160</v>
          </cell>
          <cell r="V70">
            <v>0</v>
          </cell>
        </row>
      </sheetData>
      <sheetData sheetId="9">
        <row r="4">
          <cell r="T4">
            <v>12056</v>
          </cell>
          <cell r="U4">
            <v>0</v>
          </cell>
          <cell r="V4">
            <v>0</v>
          </cell>
        </row>
        <row r="10">
          <cell r="T10">
            <v>40655.54</v>
          </cell>
          <cell r="U10">
            <v>0</v>
          </cell>
          <cell r="V10">
            <v>0</v>
          </cell>
        </row>
        <row r="27">
          <cell r="T27">
            <v>45579.76</v>
          </cell>
          <cell r="U27">
            <v>54530</v>
          </cell>
          <cell r="V27">
            <v>0</v>
          </cell>
        </row>
        <row r="38">
          <cell r="Q38">
            <v>16800</v>
          </cell>
          <cell r="T38">
            <v>15938.67</v>
          </cell>
          <cell r="U38">
            <v>0</v>
          </cell>
          <cell r="V38">
            <v>0</v>
          </cell>
        </row>
        <row r="46">
          <cell r="T46">
            <v>104386.53</v>
          </cell>
          <cell r="U46">
            <v>0</v>
          </cell>
          <cell r="V46">
            <v>0</v>
          </cell>
        </row>
        <row r="56">
          <cell r="Q56">
            <v>12000</v>
          </cell>
        </row>
        <row r="60">
          <cell r="T60">
            <v>3188.62</v>
          </cell>
          <cell r="U60">
            <v>0</v>
          </cell>
          <cell r="V60">
            <v>0</v>
          </cell>
        </row>
        <row r="67">
          <cell r="T67">
            <v>873.85</v>
          </cell>
          <cell r="U67">
            <v>0</v>
          </cell>
          <cell r="V67">
            <v>0</v>
          </cell>
        </row>
        <row r="72">
          <cell r="T72">
            <v>88250</v>
          </cell>
          <cell r="U72">
            <v>0</v>
          </cell>
          <cell r="V72">
            <v>0</v>
          </cell>
        </row>
      </sheetData>
      <sheetData sheetId="10">
        <row r="4">
          <cell r="T4">
            <v>8325.2000000000007</v>
          </cell>
          <cell r="U4">
            <v>0</v>
          </cell>
          <cell r="V4">
            <v>0</v>
          </cell>
        </row>
        <row r="16">
          <cell r="T16">
            <v>128921.63</v>
          </cell>
          <cell r="U16">
            <v>0</v>
          </cell>
          <cell r="V16">
            <v>0</v>
          </cell>
        </row>
        <row r="23">
          <cell r="T23">
            <v>517.18999999999994</v>
          </cell>
          <cell r="U23">
            <v>0</v>
          </cell>
          <cell r="V23">
            <v>0</v>
          </cell>
        </row>
        <row r="33">
          <cell r="T33">
            <v>495848.37999999989</v>
          </cell>
          <cell r="U33">
            <v>19969.2</v>
          </cell>
          <cell r="V33">
            <v>0</v>
          </cell>
        </row>
        <row r="105">
          <cell r="T105">
            <v>18551.509999999998</v>
          </cell>
          <cell r="U105">
            <v>0</v>
          </cell>
          <cell r="V105">
            <v>0</v>
          </cell>
        </row>
        <row r="118">
          <cell r="T118">
            <v>5957</v>
          </cell>
          <cell r="U118">
            <v>0</v>
          </cell>
          <cell r="V118">
            <v>0</v>
          </cell>
        </row>
        <row r="121">
          <cell r="T121">
            <v>5000</v>
          </cell>
          <cell r="U121">
            <v>0</v>
          </cell>
          <cell r="V121">
            <v>0</v>
          </cell>
        </row>
      </sheetData>
      <sheetData sheetId="11">
        <row r="5">
          <cell r="T5">
            <v>119851.41</v>
          </cell>
          <cell r="U5">
            <v>0</v>
          </cell>
          <cell r="V5">
            <v>0</v>
          </cell>
        </row>
        <row r="18">
          <cell r="T18">
            <v>1000</v>
          </cell>
          <cell r="U18">
            <v>0</v>
          </cell>
          <cell r="V18">
            <v>0</v>
          </cell>
        </row>
        <row r="20">
          <cell r="T20">
            <v>714.81</v>
          </cell>
          <cell r="U20">
            <v>0</v>
          </cell>
          <cell r="V20">
            <v>0</v>
          </cell>
        </row>
        <row r="35">
          <cell r="T35">
            <v>320.39999999999998</v>
          </cell>
          <cell r="U35">
            <v>0</v>
          </cell>
          <cell r="V35">
            <v>0</v>
          </cell>
        </row>
        <row r="39">
          <cell r="T39">
            <v>3419.1</v>
          </cell>
          <cell r="U39">
            <v>0</v>
          </cell>
          <cell r="V39">
            <v>0</v>
          </cell>
        </row>
        <row r="42">
          <cell r="T42">
            <v>14044.150000000001</v>
          </cell>
          <cell r="U42">
            <v>105069.28</v>
          </cell>
          <cell r="V42">
            <v>0</v>
          </cell>
        </row>
        <row r="53">
          <cell r="T53">
            <v>609.27</v>
          </cell>
          <cell r="U53">
            <v>0</v>
          </cell>
          <cell r="V53">
            <v>0</v>
          </cell>
        </row>
        <row r="55">
          <cell r="T55">
            <v>23097.64</v>
          </cell>
          <cell r="U55">
            <v>0</v>
          </cell>
          <cell r="V55">
            <v>0</v>
          </cell>
        </row>
        <row r="59">
          <cell r="T59">
            <v>11543.819999999998</v>
          </cell>
          <cell r="U59">
            <v>23055.73</v>
          </cell>
          <cell r="V59">
            <v>0</v>
          </cell>
        </row>
        <row r="79">
          <cell r="T79">
            <v>0</v>
          </cell>
          <cell r="U79">
            <v>5375.88</v>
          </cell>
          <cell r="V79">
            <v>0</v>
          </cell>
        </row>
      </sheetData>
      <sheetData sheetId="12">
        <row r="5">
          <cell r="T5">
            <v>4700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8">
          <cell r="T8">
            <v>0</v>
          </cell>
          <cell r="U8">
            <v>0</v>
          </cell>
          <cell r="V8">
            <v>0</v>
          </cell>
        </row>
        <row r="11">
          <cell r="T11">
            <v>122610</v>
          </cell>
          <cell r="U11">
            <v>0</v>
          </cell>
          <cell r="V11">
            <v>0</v>
          </cell>
        </row>
        <row r="17">
          <cell r="T17">
            <v>55020</v>
          </cell>
          <cell r="U17">
            <v>0</v>
          </cell>
          <cell r="V17">
            <v>0</v>
          </cell>
        </row>
        <row r="19">
          <cell r="T19">
            <v>5079.0600000000004</v>
          </cell>
          <cell r="U19">
            <v>0</v>
          </cell>
          <cell r="V19">
            <v>0</v>
          </cell>
        </row>
        <row r="21">
          <cell r="U21">
            <v>0</v>
          </cell>
          <cell r="V21">
            <v>0</v>
          </cell>
        </row>
        <row r="25">
          <cell r="T25">
            <v>40850</v>
          </cell>
          <cell r="U25">
            <v>0</v>
          </cell>
          <cell r="V25">
            <v>0</v>
          </cell>
        </row>
        <row r="27">
          <cell r="T27">
            <v>6130</v>
          </cell>
          <cell r="U27">
            <v>0</v>
          </cell>
          <cell r="V27">
            <v>0</v>
          </cell>
        </row>
        <row r="29">
          <cell r="T29">
            <v>383597.08999999997</v>
          </cell>
          <cell r="U29">
            <v>92155</v>
          </cell>
          <cell r="V29">
            <v>257934.35</v>
          </cell>
        </row>
        <row r="46">
          <cell r="T46">
            <v>98200</v>
          </cell>
          <cell r="U46">
            <v>0</v>
          </cell>
          <cell r="V46">
            <v>0</v>
          </cell>
        </row>
        <row r="50">
          <cell r="T50">
            <v>27710.16</v>
          </cell>
          <cell r="U50">
            <v>0</v>
          </cell>
          <cell r="V50">
            <v>0</v>
          </cell>
        </row>
        <row r="54">
          <cell r="T54">
            <v>0</v>
          </cell>
          <cell r="U54">
            <v>0</v>
          </cell>
          <cell r="V54">
            <v>0</v>
          </cell>
        </row>
        <row r="56">
          <cell r="U56">
            <v>0</v>
          </cell>
          <cell r="V56">
            <v>0</v>
          </cell>
        </row>
        <row r="59">
          <cell r="T59">
            <v>5890</v>
          </cell>
          <cell r="U59">
            <v>0</v>
          </cell>
          <cell r="V59">
            <v>0</v>
          </cell>
        </row>
        <row r="61">
          <cell r="T61">
            <v>10542.039999999999</v>
          </cell>
          <cell r="U61">
            <v>0</v>
          </cell>
          <cell r="V61">
            <v>0</v>
          </cell>
        </row>
        <row r="73">
          <cell r="T73">
            <v>26745.54</v>
          </cell>
          <cell r="U73">
            <v>0</v>
          </cell>
          <cell r="V73">
            <v>0</v>
          </cell>
        </row>
        <row r="96">
          <cell r="T96">
            <v>0</v>
          </cell>
          <cell r="U96">
            <v>0</v>
          </cell>
          <cell r="V96">
            <v>0</v>
          </cell>
        </row>
        <row r="98">
          <cell r="T98">
            <v>94770.15</v>
          </cell>
          <cell r="U98">
            <v>0</v>
          </cell>
          <cell r="V98">
            <v>0</v>
          </cell>
        </row>
      </sheetData>
      <sheetData sheetId="13">
        <row r="22">
          <cell r="T22">
            <v>290134.67</v>
          </cell>
          <cell r="U22">
            <v>0</v>
          </cell>
          <cell r="V22">
            <v>72675.199999999997</v>
          </cell>
        </row>
      </sheetData>
      <sheetData sheetId="14">
        <row r="4">
          <cell r="Q4">
            <v>1303806</v>
          </cell>
          <cell r="T4">
            <v>1282205.96</v>
          </cell>
          <cell r="U4">
            <v>0</v>
          </cell>
          <cell r="V4">
            <v>0</v>
          </cell>
        </row>
        <row r="94">
          <cell r="T94">
            <v>0</v>
          </cell>
          <cell r="U94">
            <v>0</v>
          </cell>
          <cell r="V94">
            <v>0</v>
          </cell>
        </row>
        <row r="95">
          <cell r="T95">
            <v>63324.93</v>
          </cell>
          <cell r="U95">
            <v>0</v>
          </cell>
          <cell r="V95">
            <v>270276.03000000003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H5">
            <v>66603.259999999995</v>
          </cell>
          <cell r="I5">
            <v>0</v>
          </cell>
          <cell r="J5">
            <v>0</v>
          </cell>
        </row>
        <row r="15">
          <cell r="H15">
            <v>33301.229999999996</v>
          </cell>
          <cell r="I15">
            <v>0</v>
          </cell>
          <cell r="J15">
            <v>0</v>
          </cell>
        </row>
        <row r="26">
          <cell r="H26">
            <v>45254.14</v>
          </cell>
          <cell r="I26">
            <v>0</v>
          </cell>
          <cell r="J26">
            <v>0</v>
          </cell>
        </row>
        <row r="31">
          <cell r="H31">
            <v>2500.8999999999996</v>
          </cell>
          <cell r="I31">
            <v>0</v>
          </cell>
          <cell r="J31">
            <v>0</v>
          </cell>
        </row>
        <row r="38">
          <cell r="H38">
            <v>11465.310000000001</v>
          </cell>
          <cell r="I38">
            <v>0</v>
          </cell>
          <cell r="J38">
            <v>0</v>
          </cell>
        </row>
        <row r="51">
          <cell r="H51">
            <v>6420</v>
          </cell>
          <cell r="I51">
            <v>0</v>
          </cell>
          <cell r="J51">
            <v>0</v>
          </cell>
        </row>
        <row r="55">
          <cell r="H55">
            <v>1619.9499999999998</v>
          </cell>
          <cell r="I55">
            <v>122698.12</v>
          </cell>
          <cell r="J55">
            <v>0</v>
          </cell>
        </row>
        <row r="66">
          <cell r="H66">
            <v>62791.450000000004</v>
          </cell>
          <cell r="I66">
            <v>0</v>
          </cell>
          <cell r="J66">
            <v>0</v>
          </cell>
        </row>
        <row r="73">
          <cell r="H73">
            <v>4000</v>
          </cell>
          <cell r="I73">
            <v>0</v>
          </cell>
          <cell r="J73">
            <v>0</v>
          </cell>
        </row>
        <row r="77">
          <cell r="H77">
            <v>6706.8700000000008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</sheetData>
      <sheetData sheetId="1" refreshError="1">
        <row r="5">
          <cell r="H5">
            <v>174.32</v>
          </cell>
          <cell r="I5">
            <v>0</v>
          </cell>
          <cell r="J5">
            <v>0</v>
          </cell>
        </row>
        <row r="7">
          <cell r="H7">
            <v>5374.42</v>
          </cell>
          <cell r="I7">
            <v>0</v>
          </cell>
          <cell r="J7">
            <v>0</v>
          </cell>
        </row>
        <row r="12">
          <cell r="H12">
            <v>28450.58</v>
          </cell>
          <cell r="I12">
            <v>0</v>
          </cell>
          <cell r="J12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3000</v>
          </cell>
          <cell r="I29">
            <v>0</v>
          </cell>
          <cell r="J29">
            <v>0</v>
          </cell>
        </row>
        <row r="32">
          <cell r="H32">
            <v>10277.939999999999</v>
          </cell>
          <cell r="I32">
            <v>0</v>
          </cell>
          <cell r="J32">
            <v>0</v>
          </cell>
        </row>
        <row r="46">
          <cell r="H46">
            <v>8976.119999999999</v>
          </cell>
          <cell r="I46">
            <v>0</v>
          </cell>
          <cell r="J46">
            <v>0</v>
          </cell>
        </row>
        <row r="51">
          <cell r="H51">
            <v>3997.79</v>
          </cell>
          <cell r="I51">
            <v>0</v>
          </cell>
          <cell r="J51">
            <v>0</v>
          </cell>
        </row>
      </sheetData>
      <sheetData sheetId="2" refreshError="1">
        <row r="4">
          <cell r="H4">
            <v>56476.99</v>
          </cell>
          <cell r="I4">
            <v>26985.919999999998</v>
          </cell>
          <cell r="J4">
            <v>0</v>
          </cell>
        </row>
        <row r="18">
          <cell r="H18">
            <v>5028.0999999999995</v>
          </cell>
          <cell r="I18">
            <v>0</v>
          </cell>
          <cell r="J18">
            <v>0</v>
          </cell>
        </row>
        <row r="24">
          <cell r="H24">
            <v>889.87000000000012</v>
          </cell>
          <cell r="I24">
            <v>0</v>
          </cell>
          <cell r="J24">
            <v>0</v>
          </cell>
        </row>
        <row r="29">
          <cell r="H29">
            <v>1067.68</v>
          </cell>
          <cell r="I29">
            <v>0</v>
          </cell>
          <cell r="J29">
            <v>0</v>
          </cell>
        </row>
        <row r="32">
          <cell r="H32">
            <v>163316.50000000006</v>
          </cell>
          <cell r="I32">
            <v>387</v>
          </cell>
          <cell r="J32">
            <v>0</v>
          </cell>
        </row>
        <row r="80">
          <cell r="H80">
            <v>8219</v>
          </cell>
          <cell r="I80">
            <v>4</v>
          </cell>
          <cell r="J80">
            <v>0</v>
          </cell>
        </row>
        <row r="84">
          <cell r="H84">
            <v>4281.7</v>
          </cell>
          <cell r="I84">
            <v>0</v>
          </cell>
          <cell r="J84">
            <v>0</v>
          </cell>
        </row>
        <row r="90">
          <cell r="H90">
            <v>0</v>
          </cell>
          <cell r="I90">
            <v>0</v>
          </cell>
          <cell r="J90">
            <v>0</v>
          </cell>
        </row>
      </sheetData>
      <sheetData sheetId="3" refreshError="1">
        <row r="4">
          <cell r="H4">
            <v>24710.9</v>
          </cell>
          <cell r="I4">
            <v>0</v>
          </cell>
          <cell r="J4">
            <v>0</v>
          </cell>
        </row>
        <row r="17">
          <cell r="H17">
            <v>20748.82</v>
          </cell>
          <cell r="I17">
            <v>0</v>
          </cell>
          <cell r="J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</sheetData>
      <sheetData sheetId="4" refreshError="1">
        <row r="5">
          <cell r="H5">
            <v>458885.63999999978</v>
          </cell>
          <cell r="I5">
            <v>0</v>
          </cell>
          <cell r="J5">
            <v>14127.23</v>
          </cell>
        </row>
        <row r="55">
          <cell r="H55">
            <v>86528.76</v>
          </cell>
          <cell r="I55">
            <v>16705.919999999998</v>
          </cell>
          <cell r="J55">
            <v>0</v>
          </cell>
        </row>
        <row r="75">
          <cell r="H75">
            <v>45720.94</v>
          </cell>
          <cell r="I75">
            <v>0</v>
          </cell>
          <cell r="J75">
            <v>0</v>
          </cell>
        </row>
        <row r="78">
          <cell r="H78">
            <v>48834.889999999992</v>
          </cell>
          <cell r="I78">
            <v>0</v>
          </cell>
          <cell r="J78">
            <v>0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8">
          <cell r="H88">
            <v>4175.16</v>
          </cell>
          <cell r="I88">
            <v>886.68</v>
          </cell>
          <cell r="J88">
            <v>0</v>
          </cell>
        </row>
        <row r="104">
          <cell r="H104">
            <v>1188</v>
          </cell>
          <cell r="I104">
            <v>252111.37</v>
          </cell>
          <cell r="J104">
            <v>0</v>
          </cell>
        </row>
        <row r="111">
          <cell r="H111">
            <v>56144.74</v>
          </cell>
          <cell r="I111">
            <v>0</v>
          </cell>
          <cell r="J111">
            <v>0</v>
          </cell>
        </row>
        <row r="114">
          <cell r="H114">
            <v>110495.67</v>
          </cell>
          <cell r="I114">
            <v>0</v>
          </cell>
          <cell r="J114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3">
          <cell r="H123">
            <v>7000</v>
          </cell>
          <cell r="I123">
            <v>0</v>
          </cell>
          <cell r="J123">
            <v>0</v>
          </cell>
        </row>
      </sheetData>
      <sheetData sheetId="5" refreshError="1">
        <row r="5">
          <cell r="H5">
            <v>2959.68</v>
          </cell>
          <cell r="I5">
            <v>0</v>
          </cell>
          <cell r="J5">
            <v>0</v>
          </cell>
        </row>
        <row r="10">
          <cell r="H10">
            <v>515270.39</v>
          </cell>
          <cell r="I10">
            <v>8924.6299999999992</v>
          </cell>
          <cell r="J10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0">
          <cell r="H30">
            <v>105011.51</v>
          </cell>
          <cell r="I30">
            <v>0</v>
          </cell>
          <cell r="J3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0</v>
          </cell>
          <cell r="I7">
            <v>159969.53</v>
          </cell>
          <cell r="J7">
            <v>0</v>
          </cell>
        </row>
        <row r="15">
          <cell r="H15">
            <v>75086.039999999994</v>
          </cell>
          <cell r="I15">
            <v>0</v>
          </cell>
          <cell r="J15">
            <v>0</v>
          </cell>
        </row>
        <row r="17">
          <cell r="H17">
            <v>199724.64</v>
          </cell>
          <cell r="I17">
            <v>0</v>
          </cell>
          <cell r="J17">
            <v>0</v>
          </cell>
        </row>
        <row r="19">
          <cell r="H19">
            <v>68678.720000000001</v>
          </cell>
          <cell r="I19">
            <v>0</v>
          </cell>
          <cell r="J19">
            <v>0</v>
          </cell>
        </row>
        <row r="25">
          <cell r="H25">
            <v>30148.2</v>
          </cell>
          <cell r="I25">
            <v>0</v>
          </cell>
          <cell r="J25">
            <v>0</v>
          </cell>
        </row>
        <row r="27">
          <cell r="H27">
            <v>3016.95</v>
          </cell>
          <cell r="I27">
            <v>0</v>
          </cell>
          <cell r="J27">
            <v>0</v>
          </cell>
        </row>
        <row r="30">
          <cell r="H30">
            <v>0</v>
          </cell>
          <cell r="I30">
            <v>1897.86</v>
          </cell>
          <cell r="J30">
            <v>0</v>
          </cell>
        </row>
        <row r="32">
          <cell r="H32">
            <v>39115.480000000003</v>
          </cell>
          <cell r="I32">
            <v>20000</v>
          </cell>
          <cell r="J32">
            <v>0</v>
          </cell>
        </row>
        <row r="35">
          <cell r="H35">
            <v>0</v>
          </cell>
          <cell r="I35">
            <v>10000</v>
          </cell>
          <cell r="J3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</sheetData>
      <sheetData sheetId="7" refreshError="1">
        <row r="4">
          <cell r="H4">
            <v>74226</v>
          </cell>
          <cell r="I4">
            <v>0</v>
          </cell>
          <cell r="J4">
            <v>0</v>
          </cell>
        </row>
        <row r="7">
          <cell r="H7">
            <v>5000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2735.57</v>
          </cell>
          <cell r="I4">
            <v>0</v>
          </cell>
          <cell r="J4">
            <v>0</v>
          </cell>
        </row>
        <row r="19">
          <cell r="H19">
            <v>160305</v>
          </cell>
        </row>
        <row r="20">
          <cell r="H20">
            <v>306516</v>
          </cell>
        </row>
        <row r="21">
          <cell r="H21">
            <v>373292</v>
          </cell>
        </row>
        <row r="23">
          <cell r="H23">
            <v>204658</v>
          </cell>
          <cell r="I23">
            <v>49950.7</v>
          </cell>
        </row>
        <row r="24">
          <cell r="H24">
            <v>210514</v>
          </cell>
          <cell r="I24">
            <v>2150</v>
          </cell>
        </row>
        <row r="25">
          <cell r="H25">
            <v>209041</v>
          </cell>
        </row>
        <row r="26">
          <cell r="H26">
            <v>40350</v>
          </cell>
        </row>
        <row r="28">
          <cell r="H28">
            <v>385658</v>
          </cell>
          <cell r="I28">
            <v>13227</v>
          </cell>
          <cell r="J28">
            <v>0</v>
          </cell>
        </row>
        <row r="31">
          <cell r="H31">
            <v>665775</v>
          </cell>
          <cell r="I31">
            <v>155908.87999999998</v>
          </cell>
          <cell r="J31">
            <v>0</v>
          </cell>
        </row>
        <row r="35">
          <cell r="H35">
            <v>1135704</v>
          </cell>
          <cell r="I35">
            <v>0</v>
          </cell>
          <cell r="J35">
            <v>0</v>
          </cell>
        </row>
        <row r="40">
          <cell r="H40">
            <v>762938.1</v>
          </cell>
          <cell r="I40">
            <v>7000</v>
          </cell>
          <cell r="J40">
            <v>0</v>
          </cell>
        </row>
        <row r="43">
          <cell r="H43">
            <v>784249</v>
          </cell>
          <cell r="I43">
            <v>22995.94</v>
          </cell>
          <cell r="J43">
            <v>0</v>
          </cell>
        </row>
        <row r="46">
          <cell r="H46">
            <v>437491</v>
          </cell>
          <cell r="I46">
            <v>13978.87</v>
          </cell>
          <cell r="J46">
            <v>0</v>
          </cell>
        </row>
        <row r="50">
          <cell r="H50">
            <v>448600</v>
          </cell>
        </row>
        <row r="51">
          <cell r="H51">
            <v>171321</v>
          </cell>
        </row>
        <row r="52">
          <cell r="H52">
            <v>228525.15000000002</v>
          </cell>
          <cell r="I52">
            <v>0</v>
          </cell>
          <cell r="J52">
            <v>0</v>
          </cell>
        </row>
        <row r="69">
          <cell r="H69">
            <v>354247.7</v>
          </cell>
        </row>
        <row r="70">
          <cell r="H70">
            <v>3000</v>
          </cell>
          <cell r="I70">
            <v>0</v>
          </cell>
          <cell r="J70">
            <v>0</v>
          </cell>
        </row>
      </sheetData>
      <sheetData sheetId="9" refreshError="1">
        <row r="4">
          <cell r="H4">
            <v>4684.4799999999996</v>
          </cell>
          <cell r="I4">
            <v>0</v>
          </cell>
          <cell r="J4">
            <v>0</v>
          </cell>
        </row>
        <row r="12">
          <cell r="H12">
            <v>38628.360000000008</v>
          </cell>
          <cell r="I12">
            <v>0</v>
          </cell>
          <cell r="J12">
            <v>0</v>
          </cell>
        </row>
        <row r="29">
          <cell r="H29">
            <v>39572.840000000004</v>
          </cell>
          <cell r="I29">
            <v>23132.400000000001</v>
          </cell>
          <cell r="J29">
            <v>0</v>
          </cell>
        </row>
        <row r="45">
          <cell r="H45">
            <v>16311.189999999999</v>
          </cell>
          <cell r="I45">
            <v>35400</v>
          </cell>
          <cell r="J45">
            <v>0</v>
          </cell>
        </row>
        <row r="55">
          <cell r="H55">
            <v>127282.05</v>
          </cell>
          <cell r="I55">
            <v>265472.82</v>
          </cell>
          <cell r="J55">
            <v>0</v>
          </cell>
        </row>
        <row r="73">
          <cell r="H73">
            <v>7639.5599999999995</v>
          </cell>
          <cell r="I73">
            <v>0</v>
          </cell>
          <cell r="J73">
            <v>0</v>
          </cell>
        </row>
        <row r="80">
          <cell r="H80">
            <v>485.13</v>
          </cell>
          <cell r="I80">
            <v>0</v>
          </cell>
          <cell r="J80">
            <v>0</v>
          </cell>
        </row>
        <row r="91">
          <cell r="H91">
            <v>54800</v>
          </cell>
          <cell r="I91">
            <v>0</v>
          </cell>
          <cell r="J91">
            <v>0</v>
          </cell>
        </row>
      </sheetData>
      <sheetData sheetId="10" refreshError="1">
        <row r="4">
          <cell r="H4">
            <v>12590.36</v>
          </cell>
          <cell r="I4">
            <v>0</v>
          </cell>
          <cell r="J4">
            <v>0</v>
          </cell>
        </row>
        <row r="18">
          <cell r="H18">
            <v>139313.45000000001</v>
          </cell>
          <cell r="I18">
            <v>0</v>
          </cell>
          <cell r="J18">
            <v>0</v>
          </cell>
        </row>
        <row r="25">
          <cell r="H25">
            <v>4010.85</v>
          </cell>
          <cell r="I25">
            <v>3891.24</v>
          </cell>
          <cell r="J25">
            <v>0</v>
          </cell>
        </row>
        <row r="35">
          <cell r="H35">
            <v>528015.86</v>
          </cell>
          <cell r="I35">
            <v>0</v>
          </cell>
          <cell r="J35">
            <v>0</v>
          </cell>
        </row>
        <row r="110">
          <cell r="H110">
            <v>14968.659999999998</v>
          </cell>
          <cell r="I110">
            <v>0</v>
          </cell>
          <cell r="J110">
            <v>0</v>
          </cell>
        </row>
        <row r="122">
          <cell r="H122">
            <v>420</v>
          </cell>
          <cell r="I122">
            <v>0</v>
          </cell>
          <cell r="J122">
            <v>0</v>
          </cell>
        </row>
        <row r="125">
          <cell r="H125">
            <v>5000</v>
          </cell>
          <cell r="I125">
            <v>0</v>
          </cell>
          <cell r="J125">
            <v>0</v>
          </cell>
        </row>
      </sheetData>
      <sheetData sheetId="11" refreshError="1">
        <row r="5">
          <cell r="H5">
            <v>325533.99</v>
          </cell>
          <cell r="I5">
            <v>0</v>
          </cell>
          <cell r="J5">
            <v>0</v>
          </cell>
        </row>
        <row r="18">
          <cell r="H18">
            <v>1070</v>
          </cell>
          <cell r="I18">
            <v>0</v>
          </cell>
          <cell r="J18">
            <v>0</v>
          </cell>
        </row>
        <row r="20">
          <cell r="H20">
            <v>2434.04</v>
          </cell>
          <cell r="I20">
            <v>4808.1499999999996</v>
          </cell>
          <cell r="J20">
            <v>0</v>
          </cell>
        </row>
        <row r="37">
          <cell r="H37">
            <v>355.2</v>
          </cell>
          <cell r="I37">
            <v>0</v>
          </cell>
          <cell r="J37">
            <v>0</v>
          </cell>
        </row>
        <row r="41">
          <cell r="H41">
            <v>3614.3199999999997</v>
          </cell>
          <cell r="I41">
            <v>0</v>
          </cell>
          <cell r="J41">
            <v>0</v>
          </cell>
        </row>
        <row r="44">
          <cell r="H44">
            <v>13540.400000000001</v>
          </cell>
          <cell r="I44">
            <v>24845.96</v>
          </cell>
          <cell r="J44">
            <v>0</v>
          </cell>
        </row>
        <row r="58">
          <cell r="H58">
            <v>486.61</v>
          </cell>
          <cell r="I58">
            <v>0</v>
          </cell>
          <cell r="J58">
            <v>0</v>
          </cell>
        </row>
        <row r="60">
          <cell r="H60">
            <v>27003.919999999998</v>
          </cell>
          <cell r="I60">
            <v>0</v>
          </cell>
          <cell r="J60">
            <v>0</v>
          </cell>
        </row>
        <row r="64">
          <cell r="H64">
            <v>32276.370000000003</v>
          </cell>
          <cell r="I64">
            <v>24537.8</v>
          </cell>
          <cell r="J64">
            <v>0</v>
          </cell>
        </row>
        <row r="86">
          <cell r="H86">
            <v>0</v>
          </cell>
          <cell r="I86">
            <v>5719.2</v>
          </cell>
          <cell r="J86">
            <v>0</v>
          </cell>
        </row>
      </sheetData>
      <sheetData sheetId="12" refreshError="1">
        <row r="5">
          <cell r="H5">
            <v>12870</v>
          </cell>
          <cell r="I5">
            <v>0</v>
          </cell>
          <cell r="J5">
            <v>0</v>
          </cell>
        </row>
        <row r="8">
          <cell r="H8">
            <v>2140.3200000000002</v>
          </cell>
          <cell r="I8">
            <v>0</v>
          </cell>
          <cell r="J8">
            <v>0</v>
          </cell>
        </row>
        <row r="14">
          <cell r="H14">
            <v>61350</v>
          </cell>
          <cell r="I14">
            <v>0</v>
          </cell>
          <cell r="J14">
            <v>0</v>
          </cell>
        </row>
        <row r="17">
          <cell r="H17">
            <v>57070</v>
          </cell>
          <cell r="I17">
            <v>0</v>
          </cell>
          <cell r="J17">
            <v>0</v>
          </cell>
        </row>
        <row r="19">
          <cell r="H19">
            <v>0</v>
          </cell>
          <cell r="I19">
            <v>0</v>
          </cell>
          <cell r="J19">
            <v>0</v>
          </cell>
        </row>
        <row r="21">
          <cell r="H21">
            <v>43430</v>
          </cell>
          <cell r="I21">
            <v>0</v>
          </cell>
          <cell r="J21">
            <v>0</v>
          </cell>
        </row>
        <row r="25">
          <cell r="H25">
            <v>32300</v>
          </cell>
          <cell r="I25">
            <v>0</v>
          </cell>
          <cell r="J25">
            <v>0</v>
          </cell>
        </row>
        <row r="27">
          <cell r="H27">
            <v>23460</v>
          </cell>
          <cell r="I27">
            <v>0</v>
          </cell>
          <cell r="J27">
            <v>0</v>
          </cell>
        </row>
        <row r="29">
          <cell r="H29">
            <v>671697.46</v>
          </cell>
          <cell r="I29">
            <v>1334.64</v>
          </cell>
          <cell r="J29">
            <v>0</v>
          </cell>
        </row>
        <row r="44">
          <cell r="H44">
            <v>90300</v>
          </cell>
          <cell r="I44">
            <v>0</v>
          </cell>
          <cell r="J44">
            <v>0</v>
          </cell>
        </row>
        <row r="48">
          <cell r="H48">
            <v>36040</v>
          </cell>
          <cell r="I48">
            <v>0</v>
          </cell>
          <cell r="J48">
            <v>0</v>
          </cell>
        </row>
        <row r="52">
          <cell r="H52">
            <v>640</v>
          </cell>
          <cell r="I52">
            <v>0</v>
          </cell>
          <cell r="J52">
            <v>0</v>
          </cell>
        </row>
        <row r="54">
          <cell r="H54">
            <v>40190</v>
          </cell>
          <cell r="I54">
            <v>0</v>
          </cell>
          <cell r="J54">
            <v>0</v>
          </cell>
        </row>
        <row r="57">
          <cell r="H57">
            <v>4670</v>
          </cell>
          <cell r="I57">
            <v>0</v>
          </cell>
          <cell r="J57">
            <v>0</v>
          </cell>
        </row>
        <row r="59">
          <cell r="H59">
            <v>510.2</v>
          </cell>
          <cell r="I59">
            <v>0</v>
          </cell>
          <cell r="J59">
            <v>0</v>
          </cell>
        </row>
        <row r="71">
          <cell r="H71">
            <v>21005.609999999997</v>
          </cell>
          <cell r="I71">
            <v>0</v>
          </cell>
          <cell r="J71">
            <v>0</v>
          </cell>
        </row>
        <row r="95">
          <cell r="H95">
            <v>0</v>
          </cell>
          <cell r="I95">
            <v>0</v>
          </cell>
          <cell r="J95">
            <v>0</v>
          </cell>
        </row>
        <row r="97">
          <cell r="H97">
            <v>94332.040000000008</v>
          </cell>
          <cell r="I97">
            <v>0</v>
          </cell>
          <cell r="J97">
            <v>0</v>
          </cell>
        </row>
      </sheetData>
      <sheetData sheetId="13" refreshError="1">
        <row r="22">
          <cell r="H22">
            <v>283239.01</v>
          </cell>
          <cell r="I22">
            <v>0</v>
          </cell>
          <cell r="J22">
            <v>62192.93</v>
          </cell>
        </row>
      </sheetData>
      <sheetData sheetId="14" refreshError="1">
        <row r="4">
          <cell r="H4">
            <v>1502684.53</v>
          </cell>
          <cell r="I4">
            <v>0</v>
          </cell>
          <cell r="J4">
            <v>0</v>
          </cell>
        </row>
        <row r="96">
          <cell r="H96">
            <v>53360.05</v>
          </cell>
          <cell r="I96">
            <v>0</v>
          </cell>
          <cell r="J96">
            <v>3253989.74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K5">
            <v>73535</v>
          </cell>
          <cell r="L5">
            <v>0</v>
          </cell>
          <cell r="M5">
            <v>0</v>
          </cell>
          <cell r="N5">
            <v>48083.3</v>
          </cell>
          <cell r="O5">
            <v>0</v>
          </cell>
          <cell r="P5">
            <v>0</v>
          </cell>
          <cell r="Q5">
            <v>73535</v>
          </cell>
          <cell r="R5">
            <v>0</v>
          </cell>
          <cell r="S5">
            <v>0</v>
          </cell>
          <cell r="T5">
            <v>95400</v>
          </cell>
          <cell r="U5">
            <v>0</v>
          </cell>
          <cell r="V5">
            <v>0</v>
          </cell>
          <cell r="W5">
            <v>85900</v>
          </cell>
          <cell r="X5">
            <v>0</v>
          </cell>
          <cell r="Y5">
            <v>0</v>
          </cell>
          <cell r="Z5">
            <v>89900</v>
          </cell>
          <cell r="AA5">
            <v>0</v>
          </cell>
          <cell r="AB5">
            <v>0</v>
          </cell>
        </row>
        <row r="15">
          <cell r="K15">
            <v>37755</v>
          </cell>
          <cell r="L15">
            <v>0</v>
          </cell>
          <cell r="M15">
            <v>0</v>
          </cell>
          <cell r="N15">
            <v>22421.42</v>
          </cell>
          <cell r="O15">
            <v>0</v>
          </cell>
          <cell r="P15">
            <v>0</v>
          </cell>
          <cell r="Q15">
            <v>38560</v>
          </cell>
          <cell r="R15">
            <v>0</v>
          </cell>
          <cell r="S15">
            <v>0</v>
          </cell>
          <cell r="T15">
            <v>40200</v>
          </cell>
          <cell r="U15">
            <v>0</v>
          </cell>
          <cell r="V15">
            <v>0</v>
          </cell>
          <cell r="W15">
            <v>43300</v>
          </cell>
          <cell r="X15">
            <v>0</v>
          </cell>
          <cell r="Y15">
            <v>0</v>
          </cell>
          <cell r="Z15">
            <v>46500</v>
          </cell>
          <cell r="AA15">
            <v>0</v>
          </cell>
          <cell r="AB15">
            <v>0</v>
          </cell>
        </row>
        <row r="26">
          <cell r="K26">
            <v>68700</v>
          </cell>
          <cell r="L26">
            <v>0</v>
          </cell>
          <cell r="M26">
            <v>0</v>
          </cell>
          <cell r="N26">
            <v>43809.409999999996</v>
          </cell>
          <cell r="O26">
            <v>0</v>
          </cell>
          <cell r="P26">
            <v>0</v>
          </cell>
          <cell r="Q26">
            <v>56000</v>
          </cell>
          <cell r="R26">
            <v>0</v>
          </cell>
          <cell r="S26">
            <v>0</v>
          </cell>
          <cell r="T26">
            <v>34950</v>
          </cell>
          <cell r="U26">
            <v>0</v>
          </cell>
          <cell r="V26">
            <v>0</v>
          </cell>
          <cell r="W26">
            <v>58700</v>
          </cell>
          <cell r="X26">
            <v>0</v>
          </cell>
          <cell r="Y26">
            <v>0</v>
          </cell>
          <cell r="Z26">
            <v>58200</v>
          </cell>
          <cell r="AA26">
            <v>0</v>
          </cell>
          <cell r="AB26">
            <v>0</v>
          </cell>
        </row>
        <row r="31">
          <cell r="K31">
            <v>4500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2700</v>
          </cell>
          <cell r="R31">
            <v>0</v>
          </cell>
          <cell r="S31">
            <v>0</v>
          </cell>
          <cell r="T31">
            <v>4800</v>
          </cell>
          <cell r="U31">
            <v>0</v>
          </cell>
          <cell r="V31">
            <v>0</v>
          </cell>
          <cell r="W31">
            <v>4500</v>
          </cell>
          <cell r="X31">
            <v>0</v>
          </cell>
          <cell r="Y31">
            <v>0</v>
          </cell>
          <cell r="Z31">
            <v>4500</v>
          </cell>
          <cell r="AA31">
            <v>0</v>
          </cell>
          <cell r="AB31">
            <v>0</v>
          </cell>
        </row>
        <row r="38">
          <cell r="K38">
            <v>42695</v>
          </cell>
          <cell r="L38">
            <v>0</v>
          </cell>
          <cell r="M38">
            <v>0</v>
          </cell>
          <cell r="N38">
            <v>12941.4</v>
          </cell>
          <cell r="O38">
            <v>0</v>
          </cell>
          <cell r="P38">
            <v>0</v>
          </cell>
          <cell r="Q38">
            <v>25000</v>
          </cell>
          <cell r="R38">
            <v>0</v>
          </cell>
          <cell r="S38">
            <v>0</v>
          </cell>
          <cell r="T38">
            <v>32300</v>
          </cell>
          <cell r="U38">
            <v>0</v>
          </cell>
          <cell r="V38">
            <v>0</v>
          </cell>
          <cell r="W38">
            <v>30200</v>
          </cell>
          <cell r="X38">
            <v>0</v>
          </cell>
          <cell r="Y38">
            <v>0</v>
          </cell>
          <cell r="Z38">
            <v>30200</v>
          </cell>
          <cell r="AA38">
            <v>0</v>
          </cell>
          <cell r="AB38">
            <v>0</v>
          </cell>
        </row>
        <row r="51">
          <cell r="K51">
            <v>2500</v>
          </cell>
          <cell r="L51">
            <v>75000</v>
          </cell>
          <cell r="M51">
            <v>0</v>
          </cell>
          <cell r="N51">
            <v>0</v>
          </cell>
          <cell r="O51">
            <v>600</v>
          </cell>
          <cell r="P51">
            <v>0</v>
          </cell>
          <cell r="Q51">
            <v>0</v>
          </cell>
          <cell r="R51">
            <v>75000</v>
          </cell>
          <cell r="S51">
            <v>0</v>
          </cell>
          <cell r="T51">
            <v>22500</v>
          </cell>
          <cell r="U51">
            <v>85000</v>
          </cell>
          <cell r="V51">
            <v>0</v>
          </cell>
          <cell r="W51">
            <v>17500</v>
          </cell>
          <cell r="X51">
            <v>0</v>
          </cell>
          <cell r="Y51">
            <v>0</v>
          </cell>
          <cell r="Z51">
            <v>17500</v>
          </cell>
          <cell r="AA51">
            <v>0</v>
          </cell>
          <cell r="AB51">
            <v>0</v>
          </cell>
        </row>
        <row r="55">
          <cell r="K55">
            <v>4650</v>
          </cell>
          <cell r="L55">
            <v>65000</v>
          </cell>
          <cell r="M55">
            <v>0</v>
          </cell>
          <cell r="N55">
            <v>323.98</v>
          </cell>
          <cell r="O55">
            <v>34326.17</v>
          </cell>
          <cell r="P55">
            <v>0</v>
          </cell>
          <cell r="Q55">
            <v>2500</v>
          </cell>
          <cell r="R55">
            <v>85000</v>
          </cell>
          <cell r="S55">
            <v>0</v>
          </cell>
          <cell r="T55">
            <v>9600</v>
          </cell>
          <cell r="U55">
            <v>90000</v>
          </cell>
          <cell r="V55">
            <v>0</v>
          </cell>
          <cell r="W55">
            <v>9250</v>
          </cell>
          <cell r="X55">
            <v>70000</v>
          </cell>
          <cell r="Y55">
            <v>0</v>
          </cell>
          <cell r="Z55">
            <v>9250</v>
          </cell>
          <cell r="AA55">
            <v>50000</v>
          </cell>
          <cell r="AB55">
            <v>0</v>
          </cell>
        </row>
        <row r="72">
          <cell r="K72">
            <v>70165</v>
          </cell>
          <cell r="L72">
            <v>0</v>
          </cell>
          <cell r="M72">
            <v>0</v>
          </cell>
          <cell r="N72">
            <v>51012.950000000004</v>
          </cell>
          <cell r="O72">
            <v>0</v>
          </cell>
          <cell r="P72">
            <v>0</v>
          </cell>
          <cell r="Q72">
            <v>77300</v>
          </cell>
          <cell r="R72">
            <v>0</v>
          </cell>
          <cell r="S72">
            <v>0</v>
          </cell>
          <cell r="T72">
            <v>82500</v>
          </cell>
          <cell r="U72">
            <v>0</v>
          </cell>
          <cell r="V72">
            <v>0</v>
          </cell>
          <cell r="W72">
            <v>85800</v>
          </cell>
          <cell r="X72">
            <v>0</v>
          </cell>
          <cell r="Y72">
            <v>0</v>
          </cell>
          <cell r="Z72">
            <v>91000</v>
          </cell>
          <cell r="AA72">
            <v>0</v>
          </cell>
          <cell r="AB72">
            <v>0</v>
          </cell>
        </row>
        <row r="79">
          <cell r="K79">
            <v>5000</v>
          </cell>
          <cell r="L79">
            <v>0</v>
          </cell>
          <cell r="M79">
            <v>0</v>
          </cell>
          <cell r="N79">
            <v>5000</v>
          </cell>
          <cell r="O79">
            <v>0</v>
          </cell>
          <cell r="P79">
            <v>0</v>
          </cell>
          <cell r="Q79">
            <v>5500</v>
          </cell>
          <cell r="R79">
            <v>0</v>
          </cell>
          <cell r="S79">
            <v>0</v>
          </cell>
          <cell r="T79">
            <v>6000</v>
          </cell>
          <cell r="U79">
            <v>0</v>
          </cell>
          <cell r="V79">
            <v>0</v>
          </cell>
          <cell r="W79">
            <v>6000</v>
          </cell>
          <cell r="X79">
            <v>0</v>
          </cell>
          <cell r="Y79">
            <v>0</v>
          </cell>
          <cell r="Z79">
            <v>7000</v>
          </cell>
          <cell r="AA79">
            <v>0</v>
          </cell>
          <cell r="AB79">
            <v>0</v>
          </cell>
        </row>
        <row r="83">
          <cell r="K83">
            <v>7170</v>
          </cell>
          <cell r="L83">
            <v>0</v>
          </cell>
          <cell r="M83">
            <v>0</v>
          </cell>
          <cell r="N83">
            <v>5808.5300000000007</v>
          </cell>
          <cell r="O83">
            <v>0</v>
          </cell>
          <cell r="P83">
            <v>0</v>
          </cell>
          <cell r="Q83">
            <v>7000</v>
          </cell>
          <cell r="R83">
            <v>0</v>
          </cell>
          <cell r="S83">
            <v>0</v>
          </cell>
          <cell r="T83">
            <v>6670</v>
          </cell>
          <cell r="U83">
            <v>0</v>
          </cell>
          <cell r="V83">
            <v>0</v>
          </cell>
          <cell r="W83">
            <v>6920</v>
          </cell>
          <cell r="X83">
            <v>0</v>
          </cell>
          <cell r="Y83">
            <v>0</v>
          </cell>
          <cell r="Z83">
            <v>7170</v>
          </cell>
          <cell r="AA83">
            <v>0</v>
          </cell>
          <cell r="AB83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</sheetData>
      <sheetData sheetId="1">
        <row r="5">
          <cell r="K5">
            <v>130</v>
          </cell>
          <cell r="L5">
            <v>0</v>
          </cell>
          <cell r="M5">
            <v>0</v>
          </cell>
          <cell r="N5">
            <v>16.2</v>
          </cell>
          <cell r="O5">
            <v>0</v>
          </cell>
          <cell r="P5">
            <v>0</v>
          </cell>
          <cell r="Q5">
            <v>100</v>
          </cell>
          <cell r="R5">
            <v>0</v>
          </cell>
          <cell r="S5">
            <v>0</v>
          </cell>
          <cell r="T5">
            <v>800</v>
          </cell>
          <cell r="U5">
            <v>0</v>
          </cell>
          <cell r="V5">
            <v>0</v>
          </cell>
          <cell r="W5">
            <v>180</v>
          </cell>
          <cell r="X5">
            <v>0</v>
          </cell>
          <cell r="Y5">
            <v>0</v>
          </cell>
          <cell r="Z5">
            <v>180</v>
          </cell>
          <cell r="AA5">
            <v>0</v>
          </cell>
          <cell r="AB5">
            <v>0</v>
          </cell>
        </row>
        <row r="7">
          <cell r="K7">
            <v>6550</v>
          </cell>
          <cell r="L7">
            <v>0</v>
          </cell>
          <cell r="M7">
            <v>0</v>
          </cell>
          <cell r="N7">
            <v>3093.11</v>
          </cell>
          <cell r="O7">
            <v>0</v>
          </cell>
          <cell r="P7">
            <v>0</v>
          </cell>
          <cell r="Q7">
            <v>6500</v>
          </cell>
          <cell r="R7">
            <v>0</v>
          </cell>
          <cell r="S7">
            <v>0</v>
          </cell>
          <cell r="T7">
            <v>9200</v>
          </cell>
          <cell r="U7">
            <v>0</v>
          </cell>
          <cell r="V7">
            <v>0</v>
          </cell>
          <cell r="W7">
            <v>8620</v>
          </cell>
          <cell r="X7">
            <v>0</v>
          </cell>
          <cell r="Y7">
            <v>0</v>
          </cell>
          <cell r="Z7">
            <v>8620</v>
          </cell>
          <cell r="AA7">
            <v>0</v>
          </cell>
          <cell r="AB7">
            <v>0</v>
          </cell>
        </row>
        <row r="12">
          <cell r="K12">
            <v>25250</v>
          </cell>
          <cell r="L12">
            <v>0</v>
          </cell>
          <cell r="M12">
            <v>0</v>
          </cell>
          <cell r="N12">
            <v>15226.76</v>
          </cell>
          <cell r="O12">
            <v>0</v>
          </cell>
          <cell r="P12">
            <v>0</v>
          </cell>
          <cell r="Q12">
            <v>25000</v>
          </cell>
          <cell r="R12">
            <v>0</v>
          </cell>
          <cell r="S12">
            <v>0</v>
          </cell>
          <cell r="T12">
            <v>21050</v>
          </cell>
          <cell r="U12">
            <v>0</v>
          </cell>
          <cell r="V12">
            <v>0</v>
          </cell>
          <cell r="W12">
            <v>21050</v>
          </cell>
          <cell r="X12">
            <v>0</v>
          </cell>
          <cell r="Y12">
            <v>0</v>
          </cell>
          <cell r="Z12">
            <v>21050</v>
          </cell>
          <cell r="AA12">
            <v>0</v>
          </cell>
          <cell r="AB12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K27">
            <v>4000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4000</v>
          </cell>
          <cell r="R27">
            <v>0</v>
          </cell>
          <cell r="S27">
            <v>0</v>
          </cell>
          <cell r="T27">
            <v>3000</v>
          </cell>
          <cell r="U27">
            <v>0</v>
          </cell>
          <cell r="V27">
            <v>0</v>
          </cell>
          <cell r="W27">
            <v>2000</v>
          </cell>
          <cell r="X27">
            <v>0</v>
          </cell>
          <cell r="Y27">
            <v>0</v>
          </cell>
          <cell r="Z27">
            <v>2000</v>
          </cell>
          <cell r="AA27">
            <v>0</v>
          </cell>
          <cell r="AB27">
            <v>0</v>
          </cell>
        </row>
        <row r="29">
          <cell r="K29">
            <v>3000</v>
          </cell>
          <cell r="L29">
            <v>0</v>
          </cell>
          <cell r="M29">
            <v>0</v>
          </cell>
          <cell r="N29">
            <v>3000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  <cell r="W29">
            <v>3000</v>
          </cell>
          <cell r="X29">
            <v>0</v>
          </cell>
          <cell r="Y29">
            <v>0</v>
          </cell>
          <cell r="Z29">
            <v>3000</v>
          </cell>
          <cell r="AA29">
            <v>0</v>
          </cell>
          <cell r="AB29">
            <v>0</v>
          </cell>
        </row>
        <row r="32">
          <cell r="K32">
            <v>12700</v>
          </cell>
          <cell r="L32">
            <v>0</v>
          </cell>
          <cell r="M32">
            <v>0</v>
          </cell>
          <cell r="N32">
            <v>7931.57</v>
          </cell>
          <cell r="O32">
            <v>0</v>
          </cell>
          <cell r="P32">
            <v>0</v>
          </cell>
          <cell r="Q32">
            <v>9000</v>
          </cell>
          <cell r="R32">
            <v>0</v>
          </cell>
          <cell r="S32">
            <v>0</v>
          </cell>
          <cell r="T32">
            <v>12800</v>
          </cell>
          <cell r="U32">
            <v>0</v>
          </cell>
          <cell r="V32">
            <v>0</v>
          </cell>
          <cell r="W32">
            <v>12800</v>
          </cell>
          <cell r="X32">
            <v>0</v>
          </cell>
          <cell r="Y32">
            <v>0</v>
          </cell>
          <cell r="Z32">
            <v>12800</v>
          </cell>
          <cell r="AA32">
            <v>0</v>
          </cell>
          <cell r="AB32">
            <v>0</v>
          </cell>
        </row>
        <row r="46">
          <cell r="K46">
            <v>1800</v>
          </cell>
          <cell r="L46">
            <v>0</v>
          </cell>
          <cell r="M46">
            <v>0</v>
          </cell>
          <cell r="N46">
            <v>1000</v>
          </cell>
          <cell r="O46">
            <v>0</v>
          </cell>
          <cell r="P46">
            <v>0</v>
          </cell>
          <cell r="Q46">
            <v>1800</v>
          </cell>
          <cell r="R46">
            <v>0</v>
          </cell>
          <cell r="S46">
            <v>0</v>
          </cell>
          <cell r="T46">
            <v>4800</v>
          </cell>
          <cell r="U46">
            <v>0</v>
          </cell>
          <cell r="V46">
            <v>0</v>
          </cell>
          <cell r="W46">
            <v>1800</v>
          </cell>
          <cell r="X46">
            <v>0</v>
          </cell>
          <cell r="Y46">
            <v>0</v>
          </cell>
          <cell r="Z46">
            <v>1800</v>
          </cell>
          <cell r="AA46">
            <v>0</v>
          </cell>
          <cell r="AB46">
            <v>0</v>
          </cell>
        </row>
        <row r="51">
          <cell r="K51">
            <v>13850</v>
          </cell>
          <cell r="L51">
            <v>0</v>
          </cell>
          <cell r="M51">
            <v>0</v>
          </cell>
          <cell r="N51">
            <v>9510.630000000001</v>
          </cell>
          <cell r="O51">
            <v>0</v>
          </cell>
          <cell r="P51">
            <v>0</v>
          </cell>
          <cell r="Q51">
            <v>12000</v>
          </cell>
          <cell r="R51">
            <v>0</v>
          </cell>
          <cell r="S51">
            <v>0</v>
          </cell>
          <cell r="T51">
            <v>11900</v>
          </cell>
          <cell r="U51">
            <v>0</v>
          </cell>
          <cell r="V51">
            <v>0</v>
          </cell>
          <cell r="W51">
            <v>10900</v>
          </cell>
          <cell r="X51">
            <v>0</v>
          </cell>
          <cell r="Y51">
            <v>0</v>
          </cell>
          <cell r="Z51">
            <v>10900</v>
          </cell>
          <cell r="AA51">
            <v>0</v>
          </cell>
          <cell r="AB51">
            <v>0</v>
          </cell>
        </row>
      </sheetData>
      <sheetData sheetId="2">
        <row r="4">
          <cell r="K4">
            <v>47400</v>
          </cell>
          <cell r="L4">
            <v>3880</v>
          </cell>
          <cell r="M4">
            <v>0</v>
          </cell>
          <cell r="N4">
            <v>27408.230000000003</v>
          </cell>
          <cell r="O4">
            <v>3870</v>
          </cell>
          <cell r="P4">
            <v>0</v>
          </cell>
          <cell r="Q4">
            <v>42500</v>
          </cell>
          <cell r="R4">
            <v>3880</v>
          </cell>
          <cell r="S4">
            <v>0</v>
          </cell>
          <cell r="T4">
            <v>74080</v>
          </cell>
          <cell r="U4">
            <v>0</v>
          </cell>
          <cell r="V4">
            <v>0</v>
          </cell>
          <cell r="W4">
            <v>50000</v>
          </cell>
          <cell r="X4">
            <v>0</v>
          </cell>
          <cell r="Y4">
            <v>0</v>
          </cell>
          <cell r="Z4">
            <v>62000</v>
          </cell>
          <cell r="AA4">
            <v>0</v>
          </cell>
          <cell r="AB4">
            <v>0</v>
          </cell>
        </row>
        <row r="20">
          <cell r="K20">
            <v>7100</v>
          </cell>
          <cell r="L20">
            <v>0</v>
          </cell>
          <cell r="M20">
            <v>0</v>
          </cell>
          <cell r="N20">
            <v>2251.04</v>
          </cell>
          <cell r="O20">
            <v>0</v>
          </cell>
          <cell r="P20">
            <v>0</v>
          </cell>
          <cell r="Q20">
            <v>6000</v>
          </cell>
          <cell r="R20">
            <v>0</v>
          </cell>
          <cell r="S20">
            <v>0</v>
          </cell>
          <cell r="T20">
            <v>9000</v>
          </cell>
          <cell r="U20">
            <v>0</v>
          </cell>
          <cell r="V20">
            <v>0</v>
          </cell>
          <cell r="W20">
            <v>9000</v>
          </cell>
          <cell r="X20">
            <v>0</v>
          </cell>
          <cell r="Y20">
            <v>0</v>
          </cell>
          <cell r="Z20">
            <v>9000</v>
          </cell>
          <cell r="AA20">
            <v>0</v>
          </cell>
          <cell r="AB20">
            <v>0</v>
          </cell>
        </row>
        <row r="26">
          <cell r="K26">
            <v>1800</v>
          </cell>
          <cell r="L26">
            <v>0</v>
          </cell>
          <cell r="M26">
            <v>0</v>
          </cell>
          <cell r="N26">
            <v>1101.56</v>
          </cell>
          <cell r="O26">
            <v>0</v>
          </cell>
          <cell r="P26">
            <v>0</v>
          </cell>
          <cell r="Q26">
            <v>1800</v>
          </cell>
          <cell r="R26">
            <v>0</v>
          </cell>
          <cell r="S26">
            <v>0</v>
          </cell>
          <cell r="T26">
            <v>1900</v>
          </cell>
          <cell r="U26">
            <v>0</v>
          </cell>
          <cell r="V26">
            <v>0</v>
          </cell>
          <cell r="W26">
            <v>1900</v>
          </cell>
          <cell r="X26">
            <v>0</v>
          </cell>
          <cell r="Y26">
            <v>0</v>
          </cell>
          <cell r="Z26">
            <v>1800</v>
          </cell>
          <cell r="AA26">
            <v>0</v>
          </cell>
          <cell r="AB26">
            <v>0</v>
          </cell>
        </row>
        <row r="31">
          <cell r="K31">
            <v>2300</v>
          </cell>
          <cell r="L31">
            <v>0</v>
          </cell>
          <cell r="M31">
            <v>0</v>
          </cell>
          <cell r="N31">
            <v>1963.32</v>
          </cell>
          <cell r="O31">
            <v>0</v>
          </cell>
          <cell r="P31">
            <v>0</v>
          </cell>
          <cell r="Q31">
            <v>2300</v>
          </cell>
          <cell r="R31">
            <v>0</v>
          </cell>
          <cell r="S31">
            <v>0</v>
          </cell>
          <cell r="T31">
            <v>2500</v>
          </cell>
          <cell r="U31">
            <v>0</v>
          </cell>
          <cell r="V31">
            <v>0</v>
          </cell>
          <cell r="W31">
            <v>2500</v>
          </cell>
          <cell r="X31">
            <v>0</v>
          </cell>
          <cell r="Y31">
            <v>0</v>
          </cell>
          <cell r="Z31">
            <v>2500</v>
          </cell>
          <cell r="AA31">
            <v>0</v>
          </cell>
          <cell r="AB31">
            <v>0</v>
          </cell>
        </row>
        <row r="34">
          <cell r="K34">
            <v>217020</v>
          </cell>
          <cell r="L34">
            <v>2009040</v>
          </cell>
          <cell r="M34">
            <v>0</v>
          </cell>
          <cell r="N34">
            <v>114143.79000000002</v>
          </cell>
          <cell r="O34">
            <v>912380.27</v>
          </cell>
          <cell r="P34">
            <v>0</v>
          </cell>
          <cell r="Q34">
            <v>186220</v>
          </cell>
          <cell r="R34">
            <v>2050640</v>
          </cell>
          <cell r="S34">
            <v>0</v>
          </cell>
          <cell r="T34">
            <v>195650</v>
          </cell>
          <cell r="U34">
            <v>200000</v>
          </cell>
          <cell r="V34">
            <v>0</v>
          </cell>
          <cell r="W34">
            <v>190200</v>
          </cell>
          <cell r="X34">
            <v>5000</v>
          </cell>
          <cell r="Y34">
            <v>0</v>
          </cell>
          <cell r="Z34">
            <v>190700</v>
          </cell>
          <cell r="AA34">
            <v>0</v>
          </cell>
          <cell r="AB34">
            <v>0</v>
          </cell>
        </row>
        <row r="84">
          <cell r="K84">
            <v>14000</v>
          </cell>
          <cell r="L84">
            <v>61305</v>
          </cell>
          <cell r="M84">
            <v>0</v>
          </cell>
          <cell r="N84">
            <v>1064</v>
          </cell>
          <cell r="O84">
            <v>59105.5</v>
          </cell>
          <cell r="P84">
            <v>0</v>
          </cell>
          <cell r="Q84">
            <v>2000</v>
          </cell>
          <cell r="R84">
            <v>69305</v>
          </cell>
          <cell r="S84">
            <v>0</v>
          </cell>
          <cell r="T84">
            <v>11000</v>
          </cell>
          <cell r="U84">
            <v>0</v>
          </cell>
          <cell r="V84">
            <v>0</v>
          </cell>
          <cell r="W84">
            <v>11000</v>
          </cell>
          <cell r="X84">
            <v>0</v>
          </cell>
          <cell r="Y84">
            <v>0</v>
          </cell>
          <cell r="Z84">
            <v>11000</v>
          </cell>
          <cell r="AA84">
            <v>0</v>
          </cell>
          <cell r="AB84">
            <v>0</v>
          </cell>
        </row>
        <row r="88">
          <cell r="K88">
            <v>6500</v>
          </cell>
          <cell r="L88">
            <v>0</v>
          </cell>
          <cell r="M88">
            <v>0</v>
          </cell>
          <cell r="N88">
            <v>3894.2</v>
          </cell>
          <cell r="O88">
            <v>0</v>
          </cell>
          <cell r="P88">
            <v>0</v>
          </cell>
          <cell r="Q88">
            <v>5000</v>
          </cell>
          <cell r="R88">
            <v>0</v>
          </cell>
          <cell r="S88">
            <v>0</v>
          </cell>
          <cell r="T88">
            <v>6500</v>
          </cell>
          <cell r="U88">
            <v>0</v>
          </cell>
          <cell r="V88">
            <v>0</v>
          </cell>
          <cell r="W88">
            <v>6500</v>
          </cell>
          <cell r="X88">
            <v>0</v>
          </cell>
          <cell r="Y88">
            <v>0</v>
          </cell>
          <cell r="Z88">
            <v>6500</v>
          </cell>
          <cell r="AA88">
            <v>0</v>
          </cell>
          <cell r="AB88">
            <v>0</v>
          </cell>
        </row>
        <row r="94">
          <cell r="K94">
            <v>600</v>
          </cell>
          <cell r="L94">
            <v>0</v>
          </cell>
          <cell r="M94">
            <v>0</v>
          </cell>
          <cell r="N94">
            <v>27.35</v>
          </cell>
          <cell r="O94">
            <v>0</v>
          </cell>
          <cell r="P94">
            <v>0</v>
          </cell>
          <cell r="Q94">
            <v>100</v>
          </cell>
          <cell r="R94">
            <v>0</v>
          </cell>
          <cell r="S94">
            <v>0</v>
          </cell>
          <cell r="T94">
            <v>600</v>
          </cell>
          <cell r="U94">
            <v>0</v>
          </cell>
          <cell r="V94">
            <v>0</v>
          </cell>
          <cell r="W94">
            <v>600</v>
          </cell>
          <cell r="X94">
            <v>0</v>
          </cell>
          <cell r="Y94">
            <v>0</v>
          </cell>
          <cell r="Z94">
            <v>600</v>
          </cell>
          <cell r="AA94">
            <v>0</v>
          </cell>
          <cell r="AB94">
            <v>0</v>
          </cell>
        </row>
      </sheetData>
      <sheetData sheetId="3">
        <row r="4">
          <cell r="K4">
            <v>30750</v>
          </cell>
          <cell r="L4">
            <v>0</v>
          </cell>
          <cell r="M4">
            <v>0</v>
          </cell>
          <cell r="N4">
            <v>17816.7</v>
          </cell>
          <cell r="O4">
            <v>0</v>
          </cell>
          <cell r="P4">
            <v>0</v>
          </cell>
          <cell r="Q4">
            <v>21000</v>
          </cell>
          <cell r="R4">
            <v>0</v>
          </cell>
          <cell r="S4">
            <v>0</v>
          </cell>
          <cell r="T4">
            <v>30750</v>
          </cell>
          <cell r="U4">
            <v>0</v>
          </cell>
          <cell r="V4">
            <v>0</v>
          </cell>
          <cell r="W4">
            <v>30750</v>
          </cell>
          <cell r="X4">
            <v>0</v>
          </cell>
          <cell r="Y4">
            <v>0</v>
          </cell>
          <cell r="Z4">
            <v>30750</v>
          </cell>
          <cell r="AA4">
            <v>0</v>
          </cell>
          <cell r="AB4">
            <v>0</v>
          </cell>
        </row>
        <row r="17">
          <cell r="K17">
            <v>21185</v>
          </cell>
          <cell r="L17">
            <v>0</v>
          </cell>
          <cell r="M17">
            <v>0</v>
          </cell>
          <cell r="N17">
            <v>13575.149999999998</v>
          </cell>
          <cell r="O17">
            <v>0</v>
          </cell>
          <cell r="P17">
            <v>0</v>
          </cell>
          <cell r="Q17">
            <v>22150</v>
          </cell>
          <cell r="R17">
            <v>0</v>
          </cell>
          <cell r="S17">
            <v>0</v>
          </cell>
          <cell r="T17">
            <v>23200</v>
          </cell>
          <cell r="U17">
            <v>0</v>
          </cell>
          <cell r="V17">
            <v>0</v>
          </cell>
          <cell r="W17">
            <v>24700</v>
          </cell>
          <cell r="X17">
            <v>0</v>
          </cell>
          <cell r="Y17">
            <v>0</v>
          </cell>
          <cell r="Z17">
            <v>25700</v>
          </cell>
          <cell r="AA17">
            <v>0</v>
          </cell>
          <cell r="AB17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Q29">
            <v>0</v>
          </cell>
        </row>
      </sheetData>
      <sheetData sheetId="4">
        <row r="5">
          <cell r="K5">
            <v>490860</v>
          </cell>
          <cell r="L5">
            <v>0</v>
          </cell>
          <cell r="M5">
            <v>15000</v>
          </cell>
          <cell r="N5">
            <v>308564.16999999993</v>
          </cell>
          <cell r="O5">
            <v>0</v>
          </cell>
          <cell r="P5">
            <v>9549.74</v>
          </cell>
          <cell r="Q5">
            <v>515060</v>
          </cell>
          <cell r="R5">
            <v>0</v>
          </cell>
          <cell r="S5">
            <v>15000</v>
          </cell>
          <cell r="T5">
            <v>559760</v>
          </cell>
          <cell r="U5">
            <v>0</v>
          </cell>
          <cell r="V5">
            <v>13500</v>
          </cell>
          <cell r="W5">
            <v>586760</v>
          </cell>
          <cell r="X5">
            <v>0</v>
          </cell>
          <cell r="Y5">
            <v>0</v>
          </cell>
          <cell r="Z5">
            <v>613260</v>
          </cell>
          <cell r="AA5">
            <v>0</v>
          </cell>
          <cell r="AB5">
            <v>0</v>
          </cell>
        </row>
        <row r="56">
          <cell r="K56">
            <v>97900</v>
          </cell>
          <cell r="L56">
            <v>0</v>
          </cell>
          <cell r="M56">
            <v>0</v>
          </cell>
          <cell r="N56">
            <v>60593.67</v>
          </cell>
          <cell r="O56">
            <v>0</v>
          </cell>
          <cell r="P56">
            <v>0</v>
          </cell>
          <cell r="Q56">
            <v>100000</v>
          </cell>
          <cell r="R56">
            <v>0</v>
          </cell>
          <cell r="S56">
            <v>0</v>
          </cell>
          <cell r="T56">
            <v>110400</v>
          </cell>
          <cell r="U56">
            <v>0</v>
          </cell>
          <cell r="V56">
            <v>0</v>
          </cell>
          <cell r="W56">
            <v>116600</v>
          </cell>
          <cell r="X56">
            <v>0</v>
          </cell>
          <cell r="Y56">
            <v>0</v>
          </cell>
          <cell r="Z56">
            <v>120800</v>
          </cell>
          <cell r="AA56">
            <v>0</v>
          </cell>
          <cell r="AB56">
            <v>0</v>
          </cell>
        </row>
        <row r="76">
          <cell r="K76">
            <v>46700</v>
          </cell>
          <cell r="L76">
            <v>0</v>
          </cell>
          <cell r="M76">
            <v>0</v>
          </cell>
          <cell r="N76">
            <v>33530.949999999997</v>
          </cell>
          <cell r="O76">
            <v>0</v>
          </cell>
          <cell r="P76">
            <v>0</v>
          </cell>
          <cell r="Q76">
            <v>51000</v>
          </cell>
          <cell r="R76">
            <v>0</v>
          </cell>
          <cell r="S76">
            <v>0</v>
          </cell>
          <cell r="T76">
            <v>55000</v>
          </cell>
          <cell r="U76">
            <v>0</v>
          </cell>
          <cell r="V76">
            <v>0</v>
          </cell>
          <cell r="W76">
            <v>59000</v>
          </cell>
          <cell r="X76">
            <v>0</v>
          </cell>
          <cell r="Y76">
            <v>0</v>
          </cell>
          <cell r="Z76">
            <v>62000</v>
          </cell>
          <cell r="AA76">
            <v>0</v>
          </cell>
          <cell r="AB76">
            <v>0</v>
          </cell>
        </row>
        <row r="79">
          <cell r="K79">
            <v>49550</v>
          </cell>
          <cell r="L79">
            <v>0</v>
          </cell>
          <cell r="M79">
            <v>0</v>
          </cell>
          <cell r="N79">
            <v>33880.65</v>
          </cell>
          <cell r="O79">
            <v>0</v>
          </cell>
          <cell r="P79">
            <v>0</v>
          </cell>
          <cell r="Q79">
            <v>53700</v>
          </cell>
          <cell r="S79">
            <v>0</v>
          </cell>
          <cell r="T79">
            <v>56600</v>
          </cell>
          <cell r="U79">
            <v>0</v>
          </cell>
          <cell r="V79">
            <v>0</v>
          </cell>
          <cell r="W79">
            <v>60600</v>
          </cell>
          <cell r="X79">
            <v>0</v>
          </cell>
          <cell r="Y79">
            <v>0</v>
          </cell>
          <cell r="Z79">
            <v>63600</v>
          </cell>
          <cell r="AA79">
            <v>0</v>
          </cell>
          <cell r="AB79">
            <v>0</v>
          </cell>
        </row>
        <row r="87"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9">
          <cell r="K89">
            <v>5900</v>
          </cell>
          <cell r="L89">
            <v>0</v>
          </cell>
          <cell r="M89">
            <v>0</v>
          </cell>
          <cell r="N89">
            <v>2605.6099999999997</v>
          </cell>
          <cell r="O89">
            <v>0</v>
          </cell>
          <cell r="P89">
            <v>0</v>
          </cell>
          <cell r="Q89">
            <v>4000</v>
          </cell>
          <cell r="R89">
            <v>0</v>
          </cell>
          <cell r="S89">
            <v>0</v>
          </cell>
          <cell r="T89">
            <v>26800</v>
          </cell>
          <cell r="U89">
            <v>5100</v>
          </cell>
          <cell r="V89">
            <v>0</v>
          </cell>
          <cell r="W89">
            <v>5400</v>
          </cell>
          <cell r="X89">
            <v>0</v>
          </cell>
          <cell r="Y89">
            <v>0</v>
          </cell>
          <cell r="Z89">
            <v>5400</v>
          </cell>
          <cell r="AA89">
            <v>0</v>
          </cell>
          <cell r="AB89">
            <v>0</v>
          </cell>
        </row>
        <row r="105">
          <cell r="K105">
            <v>5000</v>
          </cell>
          <cell r="L105">
            <v>270447</v>
          </cell>
          <cell r="M105">
            <v>0</v>
          </cell>
          <cell r="N105">
            <v>0</v>
          </cell>
          <cell r="O105">
            <v>269820.08</v>
          </cell>
          <cell r="P105">
            <v>0</v>
          </cell>
          <cell r="Q105">
            <v>0</v>
          </cell>
          <cell r="R105">
            <v>270000</v>
          </cell>
          <cell r="S105">
            <v>0</v>
          </cell>
          <cell r="T105">
            <v>0</v>
          </cell>
          <cell r="U105">
            <v>115000</v>
          </cell>
          <cell r="V105">
            <v>0</v>
          </cell>
          <cell r="W105">
            <v>5000</v>
          </cell>
          <cell r="X105">
            <v>115000</v>
          </cell>
          <cell r="Y105">
            <v>0</v>
          </cell>
          <cell r="Z105">
            <v>6000</v>
          </cell>
          <cell r="AA105">
            <v>115000</v>
          </cell>
          <cell r="AB105">
            <v>0</v>
          </cell>
        </row>
        <row r="112">
          <cell r="K112">
            <v>75000</v>
          </cell>
          <cell r="L112">
            <v>0</v>
          </cell>
          <cell r="M112">
            <v>0</v>
          </cell>
          <cell r="N112">
            <v>74725.399999999994</v>
          </cell>
          <cell r="O112">
            <v>0</v>
          </cell>
          <cell r="P112">
            <v>0</v>
          </cell>
          <cell r="Q112">
            <v>85000</v>
          </cell>
          <cell r="R112">
            <v>0</v>
          </cell>
          <cell r="S112">
            <v>0</v>
          </cell>
          <cell r="T112">
            <v>81800</v>
          </cell>
          <cell r="U112">
            <v>0</v>
          </cell>
          <cell r="V112">
            <v>0</v>
          </cell>
          <cell r="W112">
            <v>81800</v>
          </cell>
          <cell r="X112">
            <v>0</v>
          </cell>
          <cell r="Y112">
            <v>0</v>
          </cell>
          <cell r="Z112">
            <v>91800</v>
          </cell>
          <cell r="AA112">
            <v>0</v>
          </cell>
          <cell r="AB112">
            <v>0</v>
          </cell>
        </row>
        <row r="115">
          <cell r="K115">
            <v>103000</v>
          </cell>
          <cell r="L115">
            <v>0</v>
          </cell>
          <cell r="M115">
            <v>0</v>
          </cell>
          <cell r="N115">
            <v>69190.59</v>
          </cell>
          <cell r="O115">
            <v>0</v>
          </cell>
          <cell r="P115">
            <v>0</v>
          </cell>
          <cell r="Q115">
            <v>98000</v>
          </cell>
          <cell r="R115">
            <v>0</v>
          </cell>
          <cell r="S115">
            <v>0</v>
          </cell>
          <cell r="T115">
            <v>105000</v>
          </cell>
          <cell r="U115">
            <v>0</v>
          </cell>
          <cell r="V115">
            <v>0</v>
          </cell>
          <cell r="W115">
            <v>105000</v>
          </cell>
          <cell r="X115">
            <v>0</v>
          </cell>
          <cell r="Y115">
            <v>0</v>
          </cell>
          <cell r="Z115">
            <v>120000</v>
          </cell>
          <cell r="AA115">
            <v>0</v>
          </cell>
          <cell r="AB115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4">
          <cell r="K124">
            <v>7000</v>
          </cell>
          <cell r="L124">
            <v>0</v>
          </cell>
          <cell r="M124">
            <v>0</v>
          </cell>
          <cell r="N124">
            <v>3100</v>
          </cell>
          <cell r="O124">
            <v>0</v>
          </cell>
          <cell r="P124">
            <v>0</v>
          </cell>
          <cell r="Q124">
            <v>7000</v>
          </cell>
          <cell r="R124">
            <v>0</v>
          </cell>
          <cell r="S124">
            <v>0</v>
          </cell>
          <cell r="T124">
            <v>7000</v>
          </cell>
          <cell r="U124">
            <v>0</v>
          </cell>
          <cell r="V124">
            <v>0</v>
          </cell>
          <cell r="W124">
            <v>7000</v>
          </cell>
          <cell r="X124">
            <v>0</v>
          </cell>
          <cell r="Y124">
            <v>0</v>
          </cell>
          <cell r="Z124">
            <v>7000</v>
          </cell>
          <cell r="AA124">
            <v>0</v>
          </cell>
          <cell r="AB124">
            <v>0</v>
          </cell>
        </row>
      </sheetData>
      <sheetData sheetId="5">
        <row r="5">
          <cell r="K5">
            <v>4300</v>
          </cell>
          <cell r="L5">
            <v>307000</v>
          </cell>
          <cell r="M5">
            <v>0</v>
          </cell>
          <cell r="N5">
            <v>1200</v>
          </cell>
          <cell r="O5">
            <v>0</v>
          </cell>
          <cell r="P5">
            <v>0</v>
          </cell>
          <cell r="Q5">
            <v>3000</v>
          </cell>
          <cell r="R5">
            <v>307000</v>
          </cell>
          <cell r="S5">
            <v>0</v>
          </cell>
          <cell r="T5">
            <v>3000</v>
          </cell>
          <cell r="U5">
            <v>220000</v>
          </cell>
          <cell r="V5">
            <v>0</v>
          </cell>
          <cell r="W5">
            <v>3000</v>
          </cell>
          <cell r="X5">
            <v>350000</v>
          </cell>
          <cell r="Y5">
            <v>0</v>
          </cell>
          <cell r="Z5">
            <v>3000</v>
          </cell>
          <cell r="AA5">
            <v>350000</v>
          </cell>
          <cell r="AB5">
            <v>0</v>
          </cell>
        </row>
        <row r="10">
          <cell r="K10">
            <v>538700</v>
          </cell>
          <cell r="L10">
            <v>8000</v>
          </cell>
          <cell r="M10">
            <v>0</v>
          </cell>
          <cell r="N10">
            <v>347141</v>
          </cell>
          <cell r="O10">
            <v>7939.08</v>
          </cell>
          <cell r="P10">
            <v>0</v>
          </cell>
          <cell r="Q10">
            <v>539000</v>
          </cell>
          <cell r="R10">
            <v>8000</v>
          </cell>
          <cell r="S10">
            <v>0</v>
          </cell>
          <cell r="T10">
            <v>554600</v>
          </cell>
          <cell r="U10">
            <v>0</v>
          </cell>
          <cell r="V10">
            <v>0</v>
          </cell>
          <cell r="W10">
            <v>591600</v>
          </cell>
          <cell r="X10">
            <v>0</v>
          </cell>
          <cell r="Y10">
            <v>0</v>
          </cell>
          <cell r="Z10">
            <v>591600</v>
          </cell>
          <cell r="AA10">
            <v>0</v>
          </cell>
          <cell r="AB10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30">
          <cell r="K30">
            <v>110200</v>
          </cell>
          <cell r="L30">
            <v>0</v>
          </cell>
          <cell r="M30">
            <v>0</v>
          </cell>
          <cell r="N30">
            <v>80709.990000000005</v>
          </cell>
          <cell r="O30">
            <v>0</v>
          </cell>
          <cell r="P30">
            <v>0</v>
          </cell>
          <cell r="Q30">
            <v>107500</v>
          </cell>
          <cell r="R30">
            <v>0</v>
          </cell>
          <cell r="S30">
            <v>0</v>
          </cell>
          <cell r="T30">
            <v>110800</v>
          </cell>
          <cell r="U30">
            <v>0</v>
          </cell>
          <cell r="V30">
            <v>0</v>
          </cell>
          <cell r="W30">
            <v>114800</v>
          </cell>
          <cell r="X30">
            <v>0</v>
          </cell>
          <cell r="Y30">
            <v>0</v>
          </cell>
          <cell r="Z30">
            <v>114800</v>
          </cell>
          <cell r="AA30">
            <v>0</v>
          </cell>
          <cell r="AB30">
            <v>0</v>
          </cell>
        </row>
      </sheetData>
      <sheetData sheetId="6">
        <row r="5"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7">
          <cell r="K7">
            <v>0</v>
          </cell>
          <cell r="L7">
            <v>285000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305000</v>
          </cell>
          <cell r="S7">
            <v>0</v>
          </cell>
          <cell r="T7">
            <v>0</v>
          </cell>
          <cell r="U7">
            <v>330700</v>
          </cell>
          <cell r="V7">
            <v>0</v>
          </cell>
          <cell r="W7">
            <v>0</v>
          </cell>
          <cell r="X7">
            <v>300000</v>
          </cell>
          <cell r="Y7">
            <v>0</v>
          </cell>
          <cell r="Z7">
            <v>0</v>
          </cell>
          <cell r="AA7">
            <v>300000</v>
          </cell>
          <cell r="AB7">
            <v>0</v>
          </cell>
        </row>
        <row r="15">
          <cell r="K15">
            <v>113000</v>
          </cell>
          <cell r="L15">
            <v>0</v>
          </cell>
          <cell r="M15">
            <v>0</v>
          </cell>
          <cell r="N15">
            <v>97102.68</v>
          </cell>
          <cell r="O15">
            <v>0</v>
          </cell>
          <cell r="P15">
            <v>0</v>
          </cell>
          <cell r="Q15">
            <v>110000</v>
          </cell>
          <cell r="R15">
            <v>0</v>
          </cell>
          <cell r="S15">
            <v>0</v>
          </cell>
          <cell r="T15">
            <v>80000</v>
          </cell>
          <cell r="U15">
            <v>0</v>
          </cell>
          <cell r="V15">
            <v>0</v>
          </cell>
          <cell r="W15">
            <v>90000</v>
          </cell>
          <cell r="X15">
            <v>0</v>
          </cell>
          <cell r="Y15">
            <v>0</v>
          </cell>
          <cell r="Z15">
            <v>100000</v>
          </cell>
          <cell r="AA15">
            <v>0</v>
          </cell>
          <cell r="AB15">
            <v>0</v>
          </cell>
        </row>
        <row r="17">
          <cell r="K17">
            <v>248000</v>
          </cell>
          <cell r="L17">
            <v>0</v>
          </cell>
          <cell r="M17">
            <v>0</v>
          </cell>
          <cell r="N17">
            <v>219880.72</v>
          </cell>
          <cell r="O17">
            <v>0</v>
          </cell>
          <cell r="P17">
            <v>0</v>
          </cell>
          <cell r="Q17">
            <v>250000</v>
          </cell>
          <cell r="R17">
            <v>0</v>
          </cell>
          <cell r="S17">
            <v>0</v>
          </cell>
          <cell r="T17">
            <v>180000</v>
          </cell>
          <cell r="U17">
            <v>0</v>
          </cell>
          <cell r="V17">
            <v>0</v>
          </cell>
          <cell r="W17">
            <v>210000</v>
          </cell>
          <cell r="X17">
            <v>0</v>
          </cell>
          <cell r="Y17">
            <v>0</v>
          </cell>
          <cell r="Z17">
            <v>210000</v>
          </cell>
          <cell r="AA17">
            <v>0</v>
          </cell>
          <cell r="AB17">
            <v>0</v>
          </cell>
        </row>
        <row r="19">
          <cell r="K19">
            <v>81200</v>
          </cell>
          <cell r="L19">
            <v>0</v>
          </cell>
          <cell r="M19">
            <v>0</v>
          </cell>
          <cell r="N19">
            <v>49357.1</v>
          </cell>
          <cell r="O19">
            <v>0</v>
          </cell>
          <cell r="P19">
            <v>0</v>
          </cell>
          <cell r="Q19">
            <v>75150</v>
          </cell>
          <cell r="R19">
            <v>0</v>
          </cell>
          <cell r="S19">
            <v>0</v>
          </cell>
          <cell r="T19">
            <v>94600</v>
          </cell>
          <cell r="U19">
            <v>0</v>
          </cell>
          <cell r="V19">
            <v>0</v>
          </cell>
          <cell r="W19">
            <v>106000</v>
          </cell>
          <cell r="X19">
            <v>0</v>
          </cell>
          <cell r="Y19">
            <v>0</v>
          </cell>
          <cell r="Z19">
            <v>103000</v>
          </cell>
          <cell r="AA19">
            <v>0</v>
          </cell>
          <cell r="AB19">
            <v>0</v>
          </cell>
        </row>
        <row r="25">
          <cell r="K25">
            <v>30000</v>
          </cell>
          <cell r="L25">
            <v>0</v>
          </cell>
          <cell r="M25">
            <v>0</v>
          </cell>
          <cell r="N25">
            <v>25416</v>
          </cell>
          <cell r="O25">
            <v>0</v>
          </cell>
          <cell r="P25">
            <v>0</v>
          </cell>
          <cell r="Q25">
            <v>26000</v>
          </cell>
          <cell r="R25">
            <v>0</v>
          </cell>
          <cell r="S25">
            <v>0</v>
          </cell>
          <cell r="T25">
            <v>30000</v>
          </cell>
          <cell r="U25">
            <v>0</v>
          </cell>
          <cell r="V25">
            <v>0</v>
          </cell>
          <cell r="W25">
            <v>30000</v>
          </cell>
          <cell r="X25">
            <v>0</v>
          </cell>
          <cell r="Y25">
            <v>0</v>
          </cell>
          <cell r="Z25">
            <v>30000</v>
          </cell>
          <cell r="AA25">
            <v>0</v>
          </cell>
          <cell r="AB25">
            <v>0</v>
          </cell>
        </row>
        <row r="27">
          <cell r="K27">
            <v>4800</v>
          </cell>
          <cell r="L27">
            <v>0</v>
          </cell>
          <cell r="M27">
            <v>0</v>
          </cell>
          <cell r="N27">
            <v>4614.05</v>
          </cell>
          <cell r="O27">
            <v>0</v>
          </cell>
          <cell r="P27">
            <v>0</v>
          </cell>
          <cell r="Q27">
            <v>5000</v>
          </cell>
          <cell r="R27">
            <v>0</v>
          </cell>
          <cell r="S27">
            <v>0</v>
          </cell>
          <cell r="T27">
            <v>20000</v>
          </cell>
          <cell r="U27">
            <v>0</v>
          </cell>
          <cell r="V27">
            <v>0</v>
          </cell>
          <cell r="W27">
            <v>10000</v>
          </cell>
          <cell r="X27">
            <v>0</v>
          </cell>
          <cell r="Y27">
            <v>0</v>
          </cell>
          <cell r="Z27">
            <v>10000</v>
          </cell>
          <cell r="AA27">
            <v>0</v>
          </cell>
          <cell r="AB27">
            <v>0</v>
          </cell>
        </row>
        <row r="30">
          <cell r="K30">
            <v>1000</v>
          </cell>
          <cell r="L30">
            <v>1164858</v>
          </cell>
          <cell r="M30">
            <v>0</v>
          </cell>
          <cell r="N30">
            <v>0</v>
          </cell>
          <cell r="O30">
            <v>585</v>
          </cell>
          <cell r="P30">
            <v>0</v>
          </cell>
          <cell r="Q30">
            <v>1000</v>
          </cell>
          <cell r="R30">
            <v>861898</v>
          </cell>
          <cell r="S30">
            <v>0</v>
          </cell>
          <cell r="T30">
            <v>0</v>
          </cell>
          <cell r="U30">
            <v>94000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K32">
            <v>34000</v>
          </cell>
          <cell r="L32">
            <v>30000</v>
          </cell>
          <cell r="M32">
            <v>0</v>
          </cell>
          <cell r="N32">
            <v>5403.46</v>
          </cell>
          <cell r="O32">
            <v>29946.720000000001</v>
          </cell>
          <cell r="P32">
            <v>0</v>
          </cell>
          <cell r="Q32">
            <v>34000</v>
          </cell>
          <cell r="R32">
            <v>29950</v>
          </cell>
          <cell r="S32">
            <v>0</v>
          </cell>
          <cell r="T32">
            <v>30000</v>
          </cell>
          <cell r="U32">
            <v>0</v>
          </cell>
          <cell r="V32">
            <v>0</v>
          </cell>
          <cell r="W32">
            <v>20000</v>
          </cell>
          <cell r="X32">
            <v>20000</v>
          </cell>
          <cell r="Y32">
            <v>0</v>
          </cell>
          <cell r="Z32">
            <v>30000</v>
          </cell>
          <cell r="AA32">
            <v>20000</v>
          </cell>
          <cell r="AB32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10000</v>
          </cell>
          <cell r="X35">
            <v>10000</v>
          </cell>
          <cell r="Y35">
            <v>0</v>
          </cell>
          <cell r="Z35">
            <v>10000</v>
          </cell>
          <cell r="AA35">
            <v>10000</v>
          </cell>
          <cell r="AB35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</sheetData>
      <sheetData sheetId="7">
        <row r="4">
          <cell r="K4">
            <v>130000</v>
          </cell>
          <cell r="L4">
            <v>0</v>
          </cell>
          <cell r="M4">
            <v>0</v>
          </cell>
          <cell r="N4">
            <v>27790.98</v>
          </cell>
          <cell r="O4">
            <v>0</v>
          </cell>
          <cell r="P4">
            <v>0</v>
          </cell>
          <cell r="Q4">
            <v>125000</v>
          </cell>
          <cell r="R4">
            <v>0</v>
          </cell>
          <cell r="S4">
            <v>0</v>
          </cell>
          <cell r="T4">
            <v>90000</v>
          </cell>
          <cell r="U4">
            <v>0</v>
          </cell>
          <cell r="V4">
            <v>0</v>
          </cell>
          <cell r="W4">
            <v>100000</v>
          </cell>
          <cell r="X4">
            <v>0</v>
          </cell>
          <cell r="Y4">
            <v>0</v>
          </cell>
          <cell r="Z4">
            <v>100000</v>
          </cell>
          <cell r="AA4">
            <v>0</v>
          </cell>
          <cell r="AB4">
            <v>0</v>
          </cell>
        </row>
        <row r="7">
          <cell r="K7">
            <v>4000</v>
          </cell>
          <cell r="L7">
            <v>0</v>
          </cell>
          <cell r="M7">
            <v>0</v>
          </cell>
          <cell r="N7">
            <v>172.5</v>
          </cell>
          <cell r="O7">
            <v>0</v>
          </cell>
          <cell r="P7">
            <v>0</v>
          </cell>
          <cell r="Q7">
            <v>3000</v>
          </cell>
          <cell r="R7">
            <v>0</v>
          </cell>
          <cell r="S7">
            <v>0</v>
          </cell>
          <cell r="T7">
            <v>5000</v>
          </cell>
          <cell r="U7">
            <v>0</v>
          </cell>
          <cell r="V7">
            <v>0</v>
          </cell>
          <cell r="W7">
            <v>10000</v>
          </cell>
          <cell r="X7">
            <v>0</v>
          </cell>
          <cell r="Y7">
            <v>0</v>
          </cell>
          <cell r="Z7">
            <v>10000</v>
          </cell>
          <cell r="AA7">
            <v>0</v>
          </cell>
          <cell r="AB7">
            <v>0</v>
          </cell>
        </row>
      </sheetData>
      <sheetData sheetId="8">
        <row r="4">
          <cell r="K4">
            <v>4000</v>
          </cell>
          <cell r="L4">
            <v>0</v>
          </cell>
          <cell r="M4">
            <v>0</v>
          </cell>
          <cell r="N4">
            <v>3051.9199999999996</v>
          </cell>
          <cell r="O4">
            <v>0</v>
          </cell>
          <cell r="P4">
            <v>0</v>
          </cell>
          <cell r="Q4">
            <v>3900</v>
          </cell>
          <cell r="R4">
            <v>0</v>
          </cell>
          <cell r="S4">
            <v>0</v>
          </cell>
          <cell r="T4">
            <v>4000</v>
          </cell>
          <cell r="U4">
            <v>0</v>
          </cell>
          <cell r="V4">
            <v>0</v>
          </cell>
          <cell r="W4">
            <v>4000</v>
          </cell>
          <cell r="X4">
            <v>0</v>
          </cell>
          <cell r="Y4">
            <v>0</v>
          </cell>
          <cell r="Z4">
            <v>4000</v>
          </cell>
          <cell r="AA4">
            <v>0</v>
          </cell>
          <cell r="AB4">
            <v>0</v>
          </cell>
        </row>
        <row r="20">
          <cell r="K20">
            <v>174155</v>
          </cell>
          <cell r="N20">
            <v>112619</v>
          </cell>
          <cell r="Q20">
            <v>174155</v>
          </cell>
          <cell r="T20">
            <v>179340</v>
          </cell>
          <cell r="U20">
            <v>1800</v>
          </cell>
          <cell r="W20">
            <v>185000</v>
          </cell>
          <cell r="Z20">
            <v>192000</v>
          </cell>
        </row>
        <row r="21">
          <cell r="K21">
            <v>312191</v>
          </cell>
          <cell r="N21">
            <v>213340</v>
          </cell>
          <cell r="Q21">
            <v>312191</v>
          </cell>
          <cell r="T21">
            <v>275352</v>
          </cell>
          <cell r="W21">
            <v>285000</v>
          </cell>
          <cell r="Z21">
            <v>296000</v>
          </cell>
        </row>
        <row r="22">
          <cell r="K22">
            <v>406089</v>
          </cell>
          <cell r="L22">
            <v>7610</v>
          </cell>
          <cell r="N22">
            <v>269377</v>
          </cell>
          <cell r="O22">
            <v>7609.49</v>
          </cell>
          <cell r="Q22">
            <v>406089</v>
          </cell>
          <cell r="R22">
            <v>7610</v>
          </cell>
          <cell r="S22">
            <v>0</v>
          </cell>
          <cell r="T22">
            <v>423964</v>
          </cell>
          <cell r="U22">
            <v>3500</v>
          </cell>
          <cell r="W22">
            <v>440000</v>
          </cell>
          <cell r="Z22">
            <v>457000</v>
          </cell>
        </row>
        <row r="23">
          <cell r="R23">
            <v>0</v>
          </cell>
        </row>
        <row r="24">
          <cell r="K24">
            <v>219549</v>
          </cell>
          <cell r="N24">
            <v>148531</v>
          </cell>
          <cell r="Q24">
            <v>219549</v>
          </cell>
          <cell r="T24">
            <v>221613</v>
          </cell>
          <cell r="U24">
            <v>13000</v>
          </cell>
          <cell r="W24">
            <v>230000</v>
          </cell>
          <cell r="Z24">
            <v>239000</v>
          </cell>
        </row>
        <row r="25">
          <cell r="K25">
            <v>227040</v>
          </cell>
          <cell r="L25">
            <v>2565</v>
          </cell>
          <cell r="N25">
            <v>154943</v>
          </cell>
          <cell r="O25">
            <v>2565</v>
          </cell>
          <cell r="Q25">
            <v>227040</v>
          </cell>
          <cell r="R25">
            <v>2565</v>
          </cell>
          <cell r="S25">
            <v>0</v>
          </cell>
          <cell r="T25">
            <v>229175</v>
          </cell>
          <cell r="U25">
            <v>2600</v>
          </cell>
          <cell r="W25">
            <v>240000</v>
          </cell>
          <cell r="Z25">
            <v>250000</v>
          </cell>
        </row>
        <row r="26">
          <cell r="K26">
            <v>218787</v>
          </cell>
          <cell r="N26">
            <v>141803</v>
          </cell>
          <cell r="Q26">
            <v>218787</v>
          </cell>
          <cell r="T26">
            <v>219850</v>
          </cell>
          <cell r="U26">
            <v>6200</v>
          </cell>
          <cell r="W26">
            <v>230000</v>
          </cell>
          <cell r="Z26">
            <v>240000</v>
          </cell>
        </row>
        <row r="27">
          <cell r="K27">
            <v>45000</v>
          </cell>
          <cell r="N27">
            <v>28333</v>
          </cell>
          <cell r="Q27">
            <v>45000</v>
          </cell>
          <cell r="T27">
            <v>53900</v>
          </cell>
          <cell r="W27">
            <v>55000</v>
          </cell>
          <cell r="Z27">
            <v>56000</v>
          </cell>
        </row>
        <row r="29">
          <cell r="K29">
            <v>451797</v>
          </cell>
          <cell r="L29">
            <v>10000</v>
          </cell>
          <cell r="M29">
            <v>0</v>
          </cell>
          <cell r="N29">
            <v>297399</v>
          </cell>
          <cell r="O29">
            <v>0</v>
          </cell>
          <cell r="P29">
            <v>0</v>
          </cell>
          <cell r="Q29">
            <v>457252</v>
          </cell>
          <cell r="R29">
            <v>10000</v>
          </cell>
          <cell r="T29">
            <v>512018</v>
          </cell>
          <cell r="U29">
            <v>3000</v>
          </cell>
          <cell r="V29">
            <v>0</v>
          </cell>
          <cell r="W29">
            <v>535000</v>
          </cell>
          <cell r="X29">
            <v>0</v>
          </cell>
          <cell r="Y29">
            <v>0</v>
          </cell>
          <cell r="Z29">
            <v>564000</v>
          </cell>
          <cell r="AA29">
            <v>0</v>
          </cell>
          <cell r="AB29">
            <v>0</v>
          </cell>
        </row>
        <row r="32">
          <cell r="K32">
            <v>769874</v>
          </cell>
          <cell r="L32">
            <v>57167</v>
          </cell>
          <cell r="M32">
            <v>0</v>
          </cell>
          <cell r="N32">
            <v>461716</v>
          </cell>
          <cell r="O32">
            <v>57166.01</v>
          </cell>
          <cell r="P32">
            <v>0</v>
          </cell>
          <cell r="Q32">
            <v>707851</v>
          </cell>
          <cell r="R32">
            <v>57167</v>
          </cell>
          <cell r="T32">
            <v>830347</v>
          </cell>
          <cell r="U32">
            <v>0</v>
          </cell>
          <cell r="V32">
            <v>0</v>
          </cell>
          <cell r="W32">
            <v>820000</v>
          </cell>
          <cell r="X32">
            <v>0</v>
          </cell>
          <cell r="Y32">
            <v>0</v>
          </cell>
          <cell r="Z32">
            <v>877000</v>
          </cell>
          <cell r="AA32">
            <v>0</v>
          </cell>
          <cell r="AB32">
            <v>0</v>
          </cell>
        </row>
        <row r="36">
          <cell r="K36">
            <v>1289749</v>
          </cell>
          <cell r="L36">
            <v>82610</v>
          </cell>
          <cell r="M36">
            <v>0</v>
          </cell>
          <cell r="N36">
            <v>805190</v>
          </cell>
          <cell r="O36">
            <v>7609.5</v>
          </cell>
          <cell r="P36">
            <v>0</v>
          </cell>
          <cell r="Q36">
            <v>1214863</v>
          </cell>
          <cell r="R36">
            <v>85610</v>
          </cell>
          <cell r="S36">
            <v>0</v>
          </cell>
          <cell r="T36">
            <v>1406011</v>
          </cell>
          <cell r="U36">
            <v>21380</v>
          </cell>
          <cell r="V36">
            <v>0</v>
          </cell>
          <cell r="W36">
            <v>1415000</v>
          </cell>
          <cell r="X36">
            <v>0</v>
          </cell>
          <cell r="Y36">
            <v>0</v>
          </cell>
          <cell r="Z36">
            <v>1513000</v>
          </cell>
          <cell r="AA36">
            <v>0</v>
          </cell>
          <cell r="AB36">
            <v>0</v>
          </cell>
        </row>
        <row r="41">
          <cell r="K41">
            <v>879730</v>
          </cell>
          <cell r="L41">
            <v>1900</v>
          </cell>
          <cell r="M41">
            <v>0</v>
          </cell>
          <cell r="N41">
            <v>531937.9</v>
          </cell>
          <cell r="O41">
            <v>1900</v>
          </cell>
          <cell r="P41">
            <v>0</v>
          </cell>
          <cell r="Q41">
            <v>812681</v>
          </cell>
          <cell r="R41">
            <v>1900</v>
          </cell>
          <cell r="T41">
            <v>1003556</v>
          </cell>
          <cell r="U41">
            <v>19060</v>
          </cell>
          <cell r="V41">
            <v>0</v>
          </cell>
          <cell r="W41">
            <v>985000</v>
          </cell>
          <cell r="X41">
            <v>0</v>
          </cell>
          <cell r="Y41">
            <v>0</v>
          </cell>
          <cell r="Z41">
            <v>1053000</v>
          </cell>
          <cell r="AA41">
            <v>0</v>
          </cell>
          <cell r="AB41">
            <v>0</v>
          </cell>
        </row>
        <row r="44">
          <cell r="K44">
            <v>941103</v>
          </cell>
          <cell r="L44">
            <v>125000</v>
          </cell>
          <cell r="M44">
            <v>0</v>
          </cell>
          <cell r="N44">
            <v>534362</v>
          </cell>
          <cell r="O44">
            <v>40457.72</v>
          </cell>
          <cell r="P44">
            <v>0</v>
          </cell>
          <cell r="Q44">
            <v>806381</v>
          </cell>
          <cell r="R44">
            <v>120000</v>
          </cell>
          <cell r="T44">
            <v>988342</v>
          </cell>
          <cell r="U44">
            <v>18640</v>
          </cell>
          <cell r="V44">
            <v>0</v>
          </cell>
          <cell r="W44">
            <v>920000</v>
          </cell>
          <cell r="X44">
            <v>0</v>
          </cell>
          <cell r="Y44">
            <v>0</v>
          </cell>
          <cell r="Z44">
            <v>982000</v>
          </cell>
          <cell r="AA44">
            <v>0</v>
          </cell>
          <cell r="AB44">
            <v>0</v>
          </cell>
        </row>
        <row r="47">
          <cell r="K47">
            <v>561628</v>
          </cell>
          <cell r="L47">
            <v>0</v>
          </cell>
          <cell r="M47">
            <v>0</v>
          </cell>
          <cell r="N47">
            <v>329047</v>
          </cell>
          <cell r="O47">
            <v>0</v>
          </cell>
          <cell r="P47">
            <v>0</v>
          </cell>
          <cell r="Q47">
            <v>502001</v>
          </cell>
          <cell r="R47">
            <v>0</v>
          </cell>
          <cell r="S47">
            <v>0</v>
          </cell>
          <cell r="T47">
            <v>612395</v>
          </cell>
          <cell r="U47">
            <v>6360</v>
          </cell>
          <cell r="V47">
            <v>0</v>
          </cell>
          <cell r="W47">
            <v>588000</v>
          </cell>
          <cell r="X47">
            <v>0</v>
          </cell>
          <cell r="Y47">
            <v>0</v>
          </cell>
          <cell r="Z47">
            <v>622000</v>
          </cell>
          <cell r="AA47">
            <v>0</v>
          </cell>
          <cell r="AB47">
            <v>0</v>
          </cell>
        </row>
        <row r="51">
          <cell r="K51">
            <v>490859</v>
          </cell>
          <cell r="N51">
            <v>319455</v>
          </cell>
          <cell r="Q51">
            <v>490859</v>
          </cell>
          <cell r="T51">
            <v>549835</v>
          </cell>
          <cell r="W51">
            <v>575000</v>
          </cell>
          <cell r="Z51">
            <v>600000</v>
          </cell>
        </row>
        <row r="52">
          <cell r="K52">
            <v>197111</v>
          </cell>
          <cell r="L52">
            <v>76000</v>
          </cell>
          <cell r="N52">
            <v>132917</v>
          </cell>
          <cell r="O52">
            <v>75942</v>
          </cell>
          <cell r="Q52">
            <v>197111</v>
          </cell>
          <cell r="R52">
            <v>83000</v>
          </cell>
          <cell r="T52">
            <v>206714</v>
          </cell>
          <cell r="U52">
            <v>42000</v>
          </cell>
          <cell r="W52">
            <v>220000</v>
          </cell>
          <cell r="Z52">
            <v>230000</v>
          </cell>
        </row>
        <row r="53">
          <cell r="K53">
            <v>284492</v>
          </cell>
          <cell r="L53">
            <v>0</v>
          </cell>
          <cell r="M53">
            <v>0</v>
          </cell>
          <cell r="N53">
            <v>183832</v>
          </cell>
          <cell r="O53">
            <v>0</v>
          </cell>
          <cell r="P53">
            <v>0</v>
          </cell>
          <cell r="Q53">
            <v>265634</v>
          </cell>
          <cell r="R53">
            <v>0</v>
          </cell>
          <cell r="S53">
            <v>0</v>
          </cell>
          <cell r="T53">
            <v>269011</v>
          </cell>
          <cell r="U53">
            <v>0</v>
          </cell>
          <cell r="V53">
            <v>0</v>
          </cell>
          <cell r="W53">
            <v>269011</v>
          </cell>
          <cell r="X53">
            <v>0</v>
          </cell>
          <cell r="Y53">
            <v>0</v>
          </cell>
          <cell r="Z53">
            <v>269011</v>
          </cell>
          <cell r="AA53">
            <v>0</v>
          </cell>
          <cell r="AB53">
            <v>0</v>
          </cell>
        </row>
        <row r="70">
          <cell r="K70">
            <v>379890</v>
          </cell>
          <cell r="N70">
            <v>219280.22</v>
          </cell>
          <cell r="Q70">
            <v>451590</v>
          </cell>
          <cell r="T70">
            <v>379660</v>
          </cell>
          <cell r="W70">
            <v>379660</v>
          </cell>
          <cell r="Z70">
            <v>379660</v>
          </cell>
        </row>
        <row r="71">
          <cell r="K71">
            <v>96945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67887</v>
          </cell>
          <cell r="R71">
            <v>0</v>
          </cell>
          <cell r="S71">
            <v>0</v>
          </cell>
          <cell r="T71">
            <v>154277</v>
          </cell>
          <cell r="U71">
            <v>0</v>
          </cell>
          <cell r="V71">
            <v>0</v>
          </cell>
          <cell r="W71">
            <v>188329</v>
          </cell>
          <cell r="X71">
            <v>200000</v>
          </cell>
          <cell r="Y71">
            <v>0</v>
          </cell>
          <cell r="Z71">
            <v>165329</v>
          </cell>
          <cell r="AA71">
            <v>200000</v>
          </cell>
          <cell r="AB71">
            <v>0</v>
          </cell>
        </row>
        <row r="78">
          <cell r="K78">
            <v>525928</v>
          </cell>
          <cell r="N78">
            <v>275413.71999999997</v>
          </cell>
          <cell r="Q78">
            <v>533928</v>
          </cell>
          <cell r="T78">
            <v>531000</v>
          </cell>
          <cell r="W78">
            <v>531000</v>
          </cell>
          <cell r="Z78">
            <v>531000</v>
          </cell>
        </row>
      </sheetData>
      <sheetData sheetId="9">
        <row r="4">
          <cell r="K4">
            <v>10000</v>
          </cell>
          <cell r="L4">
            <v>0</v>
          </cell>
          <cell r="M4">
            <v>0</v>
          </cell>
          <cell r="N4">
            <v>418.65</v>
          </cell>
          <cell r="O4">
            <v>0</v>
          </cell>
          <cell r="P4">
            <v>0</v>
          </cell>
          <cell r="Q4">
            <v>14000</v>
          </cell>
          <cell r="R4">
            <v>0</v>
          </cell>
          <cell r="S4">
            <v>0</v>
          </cell>
          <cell r="T4">
            <v>8000</v>
          </cell>
          <cell r="U4">
            <v>0</v>
          </cell>
          <cell r="V4">
            <v>0</v>
          </cell>
          <cell r="W4">
            <v>12000</v>
          </cell>
          <cell r="X4">
            <v>0</v>
          </cell>
          <cell r="Y4">
            <v>0</v>
          </cell>
          <cell r="Z4">
            <v>12000</v>
          </cell>
          <cell r="AA4">
            <v>0</v>
          </cell>
          <cell r="AB4">
            <v>0</v>
          </cell>
        </row>
        <row r="12">
          <cell r="K12">
            <v>56900</v>
          </cell>
          <cell r="L12">
            <v>20000</v>
          </cell>
          <cell r="M12">
            <v>0</v>
          </cell>
          <cell r="N12">
            <v>30045.020000000004</v>
          </cell>
          <cell r="O12">
            <v>0</v>
          </cell>
          <cell r="P12">
            <v>0</v>
          </cell>
          <cell r="Q12">
            <v>45000</v>
          </cell>
          <cell r="R12">
            <v>16000</v>
          </cell>
          <cell r="S12">
            <v>0</v>
          </cell>
          <cell r="T12">
            <v>52900</v>
          </cell>
          <cell r="U12">
            <v>17000</v>
          </cell>
          <cell r="V12">
            <v>0</v>
          </cell>
          <cell r="W12">
            <v>56400</v>
          </cell>
          <cell r="X12">
            <v>0</v>
          </cell>
          <cell r="Y12">
            <v>0</v>
          </cell>
          <cell r="Z12">
            <v>56400</v>
          </cell>
          <cell r="AA12">
            <v>20000</v>
          </cell>
          <cell r="AB12">
            <v>0</v>
          </cell>
        </row>
        <row r="29">
          <cell r="K29">
            <v>57185</v>
          </cell>
          <cell r="L29">
            <v>12500</v>
          </cell>
          <cell r="M29">
            <v>0</v>
          </cell>
          <cell r="N29">
            <v>33015.919999999998</v>
          </cell>
          <cell r="O29">
            <v>12488</v>
          </cell>
          <cell r="P29">
            <v>0</v>
          </cell>
          <cell r="Q29">
            <v>55985</v>
          </cell>
          <cell r="R29">
            <v>12500</v>
          </cell>
          <cell r="S29">
            <v>0</v>
          </cell>
          <cell r="T29">
            <v>71900</v>
          </cell>
          <cell r="U29">
            <v>0</v>
          </cell>
          <cell r="V29">
            <v>0</v>
          </cell>
          <cell r="W29">
            <v>73400</v>
          </cell>
          <cell r="X29">
            <v>0</v>
          </cell>
          <cell r="Y29">
            <v>0</v>
          </cell>
          <cell r="Z29">
            <v>75900</v>
          </cell>
          <cell r="AA29">
            <v>0</v>
          </cell>
          <cell r="AB29">
            <v>0</v>
          </cell>
        </row>
        <row r="45">
          <cell r="K45">
            <v>21460</v>
          </cell>
          <cell r="L45">
            <v>0</v>
          </cell>
          <cell r="M45">
            <v>0</v>
          </cell>
          <cell r="N45">
            <v>12164.2</v>
          </cell>
          <cell r="O45">
            <v>0</v>
          </cell>
          <cell r="P45">
            <v>0</v>
          </cell>
          <cell r="Q45">
            <v>19500</v>
          </cell>
          <cell r="R45">
            <v>0</v>
          </cell>
          <cell r="S45">
            <v>0</v>
          </cell>
          <cell r="T45">
            <v>20200</v>
          </cell>
          <cell r="U45">
            <v>0</v>
          </cell>
          <cell r="V45">
            <v>0</v>
          </cell>
          <cell r="W45">
            <v>20600</v>
          </cell>
          <cell r="X45">
            <v>20000</v>
          </cell>
          <cell r="Y45">
            <v>0</v>
          </cell>
          <cell r="Z45">
            <v>21600</v>
          </cell>
          <cell r="AA45">
            <v>0</v>
          </cell>
          <cell r="AB45">
            <v>0</v>
          </cell>
        </row>
        <row r="55">
          <cell r="K55">
            <v>163940</v>
          </cell>
          <cell r="L55">
            <v>0</v>
          </cell>
          <cell r="M55">
            <v>0</v>
          </cell>
          <cell r="N55">
            <v>118344.73999999999</v>
          </cell>
          <cell r="O55">
            <v>0</v>
          </cell>
          <cell r="P55">
            <v>0</v>
          </cell>
          <cell r="Q55">
            <v>172340</v>
          </cell>
          <cell r="R55">
            <v>0</v>
          </cell>
          <cell r="S55">
            <v>0</v>
          </cell>
          <cell r="T55">
            <v>199590</v>
          </cell>
          <cell r="U55">
            <v>0</v>
          </cell>
          <cell r="V55">
            <v>0</v>
          </cell>
          <cell r="W55">
            <v>170590</v>
          </cell>
          <cell r="X55">
            <v>0</v>
          </cell>
          <cell r="Y55">
            <v>0</v>
          </cell>
          <cell r="Z55">
            <v>168750</v>
          </cell>
          <cell r="AA55">
            <v>0</v>
          </cell>
          <cell r="AB55">
            <v>0</v>
          </cell>
        </row>
        <row r="73">
          <cell r="K73">
            <v>10750</v>
          </cell>
          <cell r="L73">
            <v>0</v>
          </cell>
          <cell r="M73">
            <v>0</v>
          </cell>
          <cell r="N73">
            <v>5750.83</v>
          </cell>
          <cell r="O73">
            <v>0</v>
          </cell>
          <cell r="P73">
            <v>0</v>
          </cell>
          <cell r="Q73">
            <v>8500</v>
          </cell>
          <cell r="R73">
            <v>0</v>
          </cell>
          <cell r="S73">
            <v>0</v>
          </cell>
          <cell r="T73">
            <v>10750</v>
          </cell>
          <cell r="U73">
            <v>0</v>
          </cell>
          <cell r="V73">
            <v>0</v>
          </cell>
          <cell r="W73">
            <v>11100</v>
          </cell>
          <cell r="X73">
            <v>0</v>
          </cell>
          <cell r="Y73">
            <v>0</v>
          </cell>
          <cell r="Z73">
            <v>12100</v>
          </cell>
          <cell r="AA73">
            <v>0</v>
          </cell>
          <cell r="AB73">
            <v>0</v>
          </cell>
        </row>
        <row r="80">
          <cell r="K80">
            <v>1320</v>
          </cell>
          <cell r="L80">
            <v>0</v>
          </cell>
          <cell r="M80">
            <v>0</v>
          </cell>
          <cell r="N80">
            <v>172.96</v>
          </cell>
          <cell r="O80">
            <v>0</v>
          </cell>
          <cell r="P80">
            <v>0</v>
          </cell>
          <cell r="Q80">
            <v>500</v>
          </cell>
          <cell r="R80">
            <v>0</v>
          </cell>
          <cell r="S80">
            <v>0</v>
          </cell>
          <cell r="T80">
            <v>1400</v>
          </cell>
          <cell r="U80">
            <v>0</v>
          </cell>
          <cell r="V80">
            <v>0</v>
          </cell>
          <cell r="W80">
            <v>1400</v>
          </cell>
          <cell r="X80">
            <v>0</v>
          </cell>
          <cell r="Y80">
            <v>0</v>
          </cell>
          <cell r="Z80">
            <v>1400</v>
          </cell>
          <cell r="AA80">
            <v>0</v>
          </cell>
          <cell r="AB80">
            <v>0</v>
          </cell>
        </row>
        <row r="85">
          <cell r="K85">
            <v>30450</v>
          </cell>
          <cell r="L85">
            <v>0</v>
          </cell>
          <cell r="M85">
            <v>0</v>
          </cell>
          <cell r="Q85">
            <v>20000</v>
          </cell>
          <cell r="T85">
            <v>33450</v>
          </cell>
          <cell r="U85">
            <v>0</v>
          </cell>
          <cell r="V85">
            <v>0</v>
          </cell>
          <cell r="W85">
            <v>33200</v>
          </cell>
          <cell r="X85">
            <v>30000</v>
          </cell>
          <cell r="Y85">
            <v>0</v>
          </cell>
          <cell r="Z85">
            <v>31700</v>
          </cell>
          <cell r="AA85">
            <v>35000</v>
          </cell>
          <cell r="AB85">
            <v>0</v>
          </cell>
        </row>
        <row r="92">
          <cell r="K92">
            <v>60000</v>
          </cell>
          <cell r="L92">
            <v>0</v>
          </cell>
          <cell r="M92">
            <v>0</v>
          </cell>
          <cell r="N92">
            <v>43320</v>
          </cell>
          <cell r="O92">
            <v>0</v>
          </cell>
          <cell r="P92">
            <v>0</v>
          </cell>
          <cell r="Q92">
            <v>60000</v>
          </cell>
          <cell r="R92">
            <v>0</v>
          </cell>
          <cell r="S92">
            <v>0</v>
          </cell>
          <cell r="T92">
            <v>60000</v>
          </cell>
          <cell r="U92">
            <v>0</v>
          </cell>
          <cell r="V92">
            <v>0</v>
          </cell>
          <cell r="W92">
            <v>60000</v>
          </cell>
          <cell r="X92">
            <v>0</v>
          </cell>
          <cell r="Y92">
            <v>0</v>
          </cell>
          <cell r="Z92">
            <v>60000</v>
          </cell>
          <cell r="AA92">
            <v>0</v>
          </cell>
          <cell r="AB92">
            <v>0</v>
          </cell>
        </row>
      </sheetData>
      <sheetData sheetId="10">
        <row r="4">
          <cell r="K4">
            <v>17605</v>
          </cell>
          <cell r="L4">
            <v>0</v>
          </cell>
          <cell r="M4">
            <v>0</v>
          </cell>
          <cell r="N4">
            <v>10188.299999999999</v>
          </cell>
          <cell r="O4">
            <v>0</v>
          </cell>
          <cell r="P4">
            <v>0</v>
          </cell>
          <cell r="Q4">
            <v>14000</v>
          </cell>
          <cell r="R4">
            <v>0</v>
          </cell>
          <cell r="S4">
            <v>0</v>
          </cell>
          <cell r="T4">
            <v>16605</v>
          </cell>
          <cell r="U4">
            <v>0</v>
          </cell>
          <cell r="V4">
            <v>0</v>
          </cell>
          <cell r="W4">
            <v>18600</v>
          </cell>
          <cell r="X4">
            <v>0</v>
          </cell>
          <cell r="Y4">
            <v>0</v>
          </cell>
          <cell r="Z4">
            <v>19600</v>
          </cell>
          <cell r="AA4">
            <v>0</v>
          </cell>
          <cell r="AB4">
            <v>0</v>
          </cell>
        </row>
        <row r="18">
          <cell r="K18">
            <v>144500</v>
          </cell>
          <cell r="L18">
            <v>0</v>
          </cell>
          <cell r="M18">
            <v>0</v>
          </cell>
          <cell r="N18">
            <v>90943.61</v>
          </cell>
          <cell r="O18">
            <v>0</v>
          </cell>
          <cell r="P18">
            <v>0</v>
          </cell>
          <cell r="Q18">
            <v>144500</v>
          </cell>
          <cell r="R18">
            <v>0</v>
          </cell>
          <cell r="S18">
            <v>0</v>
          </cell>
          <cell r="T18">
            <v>147500</v>
          </cell>
          <cell r="U18">
            <v>0</v>
          </cell>
          <cell r="V18">
            <v>0</v>
          </cell>
          <cell r="W18">
            <v>147500</v>
          </cell>
          <cell r="X18">
            <v>0</v>
          </cell>
          <cell r="Y18">
            <v>0</v>
          </cell>
          <cell r="Z18">
            <v>152500</v>
          </cell>
          <cell r="AA18">
            <v>0</v>
          </cell>
          <cell r="AB18">
            <v>0</v>
          </cell>
        </row>
        <row r="25">
          <cell r="K25">
            <v>6250</v>
          </cell>
          <cell r="L25">
            <v>0</v>
          </cell>
          <cell r="M25">
            <v>0</v>
          </cell>
          <cell r="N25">
            <v>595.01</v>
          </cell>
          <cell r="O25">
            <v>0</v>
          </cell>
          <cell r="P25">
            <v>0</v>
          </cell>
          <cell r="Q25">
            <v>2000</v>
          </cell>
          <cell r="R25">
            <v>0</v>
          </cell>
          <cell r="S25">
            <v>0</v>
          </cell>
          <cell r="T25">
            <v>8750</v>
          </cell>
          <cell r="U25">
            <v>0</v>
          </cell>
          <cell r="V25">
            <v>0</v>
          </cell>
          <cell r="W25">
            <v>7750</v>
          </cell>
          <cell r="X25">
            <v>0</v>
          </cell>
          <cell r="Y25">
            <v>0</v>
          </cell>
          <cell r="Z25">
            <v>6750</v>
          </cell>
          <cell r="AA25">
            <v>0</v>
          </cell>
          <cell r="AB25">
            <v>0</v>
          </cell>
        </row>
        <row r="35">
          <cell r="K35">
            <v>600556</v>
          </cell>
          <cell r="L35">
            <v>0</v>
          </cell>
          <cell r="M35">
            <v>0</v>
          </cell>
          <cell r="N35">
            <v>391196.17</v>
          </cell>
          <cell r="O35">
            <v>0</v>
          </cell>
          <cell r="P35">
            <v>0</v>
          </cell>
          <cell r="Q35">
            <v>580010</v>
          </cell>
          <cell r="R35">
            <v>0</v>
          </cell>
          <cell r="S35">
            <v>0</v>
          </cell>
          <cell r="T35">
            <v>584370</v>
          </cell>
          <cell r="U35">
            <v>100000</v>
          </cell>
          <cell r="V35">
            <v>0</v>
          </cell>
          <cell r="W35">
            <v>595885</v>
          </cell>
          <cell r="X35">
            <v>40000</v>
          </cell>
          <cell r="Y35">
            <v>0</v>
          </cell>
          <cell r="Z35">
            <v>606765</v>
          </cell>
          <cell r="AA35">
            <v>40000</v>
          </cell>
          <cell r="AB35">
            <v>0</v>
          </cell>
        </row>
        <row r="113">
          <cell r="K113">
            <v>21720</v>
          </cell>
          <cell r="L113">
            <v>564000</v>
          </cell>
          <cell r="M113">
            <v>0</v>
          </cell>
          <cell r="N113">
            <v>7800.33</v>
          </cell>
          <cell r="O113">
            <v>0</v>
          </cell>
          <cell r="P113">
            <v>0</v>
          </cell>
          <cell r="Q113">
            <v>17000</v>
          </cell>
          <cell r="R113">
            <v>0</v>
          </cell>
          <cell r="S113">
            <v>0</v>
          </cell>
          <cell r="T113">
            <v>32720</v>
          </cell>
          <cell r="U113">
            <v>632000</v>
          </cell>
          <cell r="V113">
            <v>0</v>
          </cell>
          <cell r="W113">
            <v>31770</v>
          </cell>
          <cell r="X113">
            <v>0</v>
          </cell>
          <cell r="Y113">
            <v>0</v>
          </cell>
          <cell r="Z113">
            <v>31320</v>
          </cell>
          <cell r="AA113">
            <v>0</v>
          </cell>
          <cell r="AB113">
            <v>0</v>
          </cell>
        </row>
        <row r="125">
          <cell r="K125">
            <v>2500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13000</v>
          </cell>
          <cell r="U125">
            <v>0</v>
          </cell>
          <cell r="V125">
            <v>0</v>
          </cell>
          <cell r="W125">
            <v>3000</v>
          </cell>
          <cell r="X125">
            <v>0</v>
          </cell>
          <cell r="Y125">
            <v>0</v>
          </cell>
          <cell r="Z125">
            <v>3000</v>
          </cell>
          <cell r="AA125">
            <v>0</v>
          </cell>
          <cell r="AB125">
            <v>0</v>
          </cell>
        </row>
        <row r="128">
          <cell r="K128">
            <v>10000</v>
          </cell>
          <cell r="L128">
            <v>0</v>
          </cell>
          <cell r="M128">
            <v>0</v>
          </cell>
          <cell r="N128">
            <v>10000</v>
          </cell>
          <cell r="O128">
            <v>0</v>
          </cell>
          <cell r="P128">
            <v>0</v>
          </cell>
          <cell r="Q128">
            <v>10000</v>
          </cell>
          <cell r="R128">
            <v>0</v>
          </cell>
          <cell r="S128">
            <v>0</v>
          </cell>
          <cell r="T128">
            <v>10000</v>
          </cell>
          <cell r="U128">
            <v>0</v>
          </cell>
          <cell r="V128">
            <v>0</v>
          </cell>
          <cell r="W128">
            <v>10000</v>
          </cell>
          <cell r="X128">
            <v>0</v>
          </cell>
          <cell r="Y128">
            <v>0</v>
          </cell>
          <cell r="Z128">
            <v>10000</v>
          </cell>
          <cell r="AA128">
            <v>0</v>
          </cell>
          <cell r="AB128">
            <v>0</v>
          </cell>
        </row>
      </sheetData>
      <sheetData sheetId="11">
        <row r="5">
          <cell r="K5">
            <v>332100</v>
          </cell>
          <cell r="L5">
            <v>0</v>
          </cell>
          <cell r="M5">
            <v>0</v>
          </cell>
          <cell r="N5">
            <v>199523.72999999998</v>
          </cell>
          <cell r="O5">
            <v>0</v>
          </cell>
          <cell r="P5">
            <v>0</v>
          </cell>
          <cell r="Q5">
            <v>315000</v>
          </cell>
          <cell r="R5">
            <v>0</v>
          </cell>
          <cell r="S5">
            <v>0</v>
          </cell>
          <cell r="T5">
            <v>349500</v>
          </cell>
          <cell r="U5">
            <v>0</v>
          </cell>
          <cell r="V5">
            <v>0</v>
          </cell>
          <cell r="W5">
            <v>359500</v>
          </cell>
          <cell r="X5">
            <v>0</v>
          </cell>
          <cell r="Y5">
            <v>0</v>
          </cell>
          <cell r="Z5">
            <v>365500</v>
          </cell>
          <cell r="AA5">
            <v>0</v>
          </cell>
          <cell r="AB5">
            <v>0</v>
          </cell>
        </row>
        <row r="20">
          <cell r="K20">
            <v>1000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1000</v>
          </cell>
          <cell r="R20">
            <v>0</v>
          </cell>
          <cell r="S20">
            <v>0</v>
          </cell>
          <cell r="T20">
            <v>1000</v>
          </cell>
          <cell r="U20">
            <v>0</v>
          </cell>
          <cell r="V20">
            <v>0</v>
          </cell>
          <cell r="W20">
            <v>1000</v>
          </cell>
          <cell r="X20">
            <v>0</v>
          </cell>
          <cell r="Y20">
            <v>0</v>
          </cell>
          <cell r="Z20">
            <v>1000</v>
          </cell>
          <cell r="AA20">
            <v>0</v>
          </cell>
          <cell r="AB20">
            <v>0</v>
          </cell>
        </row>
        <row r="22">
          <cell r="K22">
            <v>3000</v>
          </cell>
          <cell r="L22">
            <v>523000</v>
          </cell>
          <cell r="M22">
            <v>0</v>
          </cell>
          <cell r="N22">
            <v>1037</v>
          </cell>
          <cell r="O22">
            <v>0</v>
          </cell>
          <cell r="P22">
            <v>0</v>
          </cell>
          <cell r="Q22">
            <v>1100</v>
          </cell>
          <cell r="R22">
            <v>0</v>
          </cell>
          <cell r="S22">
            <v>0</v>
          </cell>
          <cell r="T22">
            <v>3000</v>
          </cell>
          <cell r="U22">
            <v>523000</v>
          </cell>
          <cell r="V22">
            <v>0</v>
          </cell>
          <cell r="W22">
            <v>4000</v>
          </cell>
          <cell r="X22">
            <v>0</v>
          </cell>
          <cell r="Y22">
            <v>0</v>
          </cell>
          <cell r="Z22">
            <v>4000</v>
          </cell>
          <cell r="AA22">
            <v>0</v>
          </cell>
          <cell r="AB22">
            <v>0</v>
          </cell>
        </row>
        <row r="39">
          <cell r="K39">
            <v>500</v>
          </cell>
          <cell r="L39">
            <v>0</v>
          </cell>
          <cell r="M39">
            <v>0</v>
          </cell>
          <cell r="N39">
            <v>326.39999999999998</v>
          </cell>
          <cell r="O39">
            <v>0</v>
          </cell>
          <cell r="P39">
            <v>0</v>
          </cell>
          <cell r="Q39">
            <v>500</v>
          </cell>
          <cell r="R39">
            <v>0</v>
          </cell>
          <cell r="S39">
            <v>0</v>
          </cell>
          <cell r="T39">
            <v>850</v>
          </cell>
          <cell r="U39">
            <v>0</v>
          </cell>
          <cell r="V39">
            <v>0</v>
          </cell>
          <cell r="W39">
            <v>850</v>
          </cell>
          <cell r="X39">
            <v>0</v>
          </cell>
          <cell r="Y39">
            <v>0</v>
          </cell>
          <cell r="Z39">
            <v>850</v>
          </cell>
          <cell r="AA39">
            <v>0</v>
          </cell>
          <cell r="AB39">
            <v>0</v>
          </cell>
        </row>
        <row r="43">
          <cell r="K43">
            <v>5000</v>
          </cell>
          <cell r="L43">
            <v>0</v>
          </cell>
          <cell r="M43">
            <v>0</v>
          </cell>
          <cell r="N43">
            <v>1400</v>
          </cell>
          <cell r="O43">
            <v>0</v>
          </cell>
          <cell r="P43">
            <v>0</v>
          </cell>
          <cell r="Q43">
            <v>2000</v>
          </cell>
          <cell r="R43">
            <v>0</v>
          </cell>
          <cell r="S43">
            <v>0</v>
          </cell>
          <cell r="T43">
            <v>5000</v>
          </cell>
          <cell r="U43">
            <v>0</v>
          </cell>
          <cell r="V43">
            <v>0</v>
          </cell>
          <cell r="W43">
            <v>4000</v>
          </cell>
          <cell r="X43">
            <v>0</v>
          </cell>
          <cell r="Y43">
            <v>0</v>
          </cell>
          <cell r="Z43">
            <v>5000</v>
          </cell>
          <cell r="AA43">
            <v>0</v>
          </cell>
          <cell r="AB43">
            <v>0</v>
          </cell>
        </row>
        <row r="46">
          <cell r="K46">
            <v>26860</v>
          </cell>
          <cell r="L46">
            <v>451200</v>
          </cell>
          <cell r="M46">
            <v>0</v>
          </cell>
          <cell r="N46">
            <v>8596.49</v>
          </cell>
          <cell r="O46">
            <v>2529</v>
          </cell>
          <cell r="P46">
            <v>0</v>
          </cell>
          <cell r="Q46">
            <v>24000</v>
          </cell>
          <cell r="R46">
            <v>100000</v>
          </cell>
          <cell r="S46">
            <v>0</v>
          </cell>
          <cell r="T46">
            <v>30300</v>
          </cell>
          <cell r="U46">
            <v>349200</v>
          </cell>
          <cell r="V46">
            <v>0</v>
          </cell>
          <cell r="W46">
            <v>26300</v>
          </cell>
          <cell r="X46">
            <v>25000</v>
          </cell>
          <cell r="Y46">
            <v>0</v>
          </cell>
          <cell r="Z46">
            <v>26300</v>
          </cell>
          <cell r="AA46">
            <v>15000</v>
          </cell>
          <cell r="AB46">
            <v>0</v>
          </cell>
        </row>
        <row r="63">
          <cell r="K63">
            <v>700</v>
          </cell>
          <cell r="L63">
            <v>0</v>
          </cell>
          <cell r="M63">
            <v>0</v>
          </cell>
          <cell r="N63">
            <v>157.06</v>
          </cell>
          <cell r="O63">
            <v>0</v>
          </cell>
          <cell r="P63">
            <v>0</v>
          </cell>
          <cell r="Q63">
            <v>700</v>
          </cell>
          <cell r="R63">
            <v>0</v>
          </cell>
          <cell r="S63">
            <v>0</v>
          </cell>
          <cell r="T63">
            <v>700</v>
          </cell>
          <cell r="U63">
            <v>0</v>
          </cell>
          <cell r="V63">
            <v>0</v>
          </cell>
          <cell r="W63">
            <v>700</v>
          </cell>
          <cell r="X63">
            <v>0</v>
          </cell>
          <cell r="Y63">
            <v>0</v>
          </cell>
          <cell r="Z63">
            <v>700</v>
          </cell>
          <cell r="AA63">
            <v>0</v>
          </cell>
          <cell r="AB63">
            <v>0</v>
          </cell>
        </row>
        <row r="65">
          <cell r="K65">
            <v>26000</v>
          </cell>
          <cell r="L65">
            <v>0</v>
          </cell>
          <cell r="M65">
            <v>0</v>
          </cell>
          <cell r="N65">
            <v>15568.49</v>
          </cell>
          <cell r="O65">
            <v>0</v>
          </cell>
          <cell r="P65">
            <v>0</v>
          </cell>
          <cell r="Q65">
            <v>24500</v>
          </cell>
          <cell r="R65">
            <v>0</v>
          </cell>
          <cell r="S65">
            <v>0</v>
          </cell>
          <cell r="T65">
            <v>26000</v>
          </cell>
          <cell r="U65">
            <v>0</v>
          </cell>
          <cell r="V65">
            <v>0</v>
          </cell>
          <cell r="W65">
            <v>26500</v>
          </cell>
          <cell r="X65">
            <v>0</v>
          </cell>
          <cell r="Y65">
            <v>0</v>
          </cell>
          <cell r="Z65">
            <v>26500</v>
          </cell>
          <cell r="AA65">
            <v>0</v>
          </cell>
          <cell r="AB65">
            <v>0</v>
          </cell>
        </row>
        <row r="69">
          <cell r="K69">
            <v>24470</v>
          </cell>
          <cell r="L69">
            <v>111000</v>
          </cell>
          <cell r="M69">
            <v>0</v>
          </cell>
          <cell r="N69">
            <v>12914.42</v>
          </cell>
          <cell r="O69">
            <v>36095.229999999996</v>
          </cell>
          <cell r="P69">
            <v>0</v>
          </cell>
          <cell r="Q69">
            <v>22000</v>
          </cell>
          <cell r="R69">
            <v>57600</v>
          </cell>
          <cell r="S69">
            <v>0</v>
          </cell>
          <cell r="T69">
            <v>31470</v>
          </cell>
          <cell r="U69">
            <v>47000</v>
          </cell>
          <cell r="V69">
            <v>0</v>
          </cell>
          <cell r="W69">
            <v>32470</v>
          </cell>
          <cell r="X69">
            <v>100000</v>
          </cell>
          <cell r="Y69">
            <v>0</v>
          </cell>
          <cell r="Z69">
            <v>32470</v>
          </cell>
          <cell r="AA69">
            <v>150000</v>
          </cell>
          <cell r="AB69">
            <v>0</v>
          </cell>
        </row>
        <row r="93">
          <cell r="K93">
            <v>0</v>
          </cell>
          <cell r="L93">
            <v>5000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5000</v>
          </cell>
          <cell r="S93">
            <v>0</v>
          </cell>
          <cell r="T93">
            <v>0</v>
          </cell>
          <cell r="U93">
            <v>6000</v>
          </cell>
          <cell r="V93">
            <v>0</v>
          </cell>
          <cell r="W93">
            <v>0</v>
          </cell>
          <cell r="X93">
            <v>5000</v>
          </cell>
          <cell r="Y93">
            <v>0</v>
          </cell>
          <cell r="Z93">
            <v>0</v>
          </cell>
          <cell r="AA93">
            <v>5000</v>
          </cell>
          <cell r="AB93">
            <v>0</v>
          </cell>
        </row>
      </sheetData>
      <sheetData sheetId="12">
        <row r="5">
          <cell r="K5">
            <v>10170</v>
          </cell>
          <cell r="L5">
            <v>0</v>
          </cell>
          <cell r="M5">
            <v>0</v>
          </cell>
          <cell r="N5">
            <v>6355</v>
          </cell>
          <cell r="O5">
            <v>0</v>
          </cell>
          <cell r="P5">
            <v>0</v>
          </cell>
          <cell r="Q5">
            <v>20850</v>
          </cell>
          <cell r="R5">
            <v>0</v>
          </cell>
          <cell r="S5">
            <v>0</v>
          </cell>
          <cell r="T5">
            <v>24880</v>
          </cell>
          <cell r="U5">
            <v>0</v>
          </cell>
          <cell r="V5">
            <v>0</v>
          </cell>
          <cell r="W5">
            <v>25790</v>
          </cell>
          <cell r="X5">
            <v>0</v>
          </cell>
          <cell r="Y5">
            <v>0</v>
          </cell>
          <cell r="Z5">
            <v>27020</v>
          </cell>
          <cell r="AA5">
            <v>0</v>
          </cell>
          <cell r="AB5">
            <v>0</v>
          </cell>
        </row>
        <row r="7">
          <cell r="Q7">
            <v>0</v>
          </cell>
        </row>
        <row r="8">
          <cell r="K8">
            <v>3524</v>
          </cell>
          <cell r="L8">
            <v>0</v>
          </cell>
          <cell r="M8">
            <v>0</v>
          </cell>
          <cell r="N8">
            <v>711.52</v>
          </cell>
          <cell r="O8">
            <v>0</v>
          </cell>
          <cell r="P8">
            <v>0</v>
          </cell>
          <cell r="Q8">
            <v>3500</v>
          </cell>
          <cell r="R8">
            <v>0</v>
          </cell>
          <cell r="S8">
            <v>0</v>
          </cell>
          <cell r="T8">
            <v>4000</v>
          </cell>
          <cell r="U8">
            <v>0</v>
          </cell>
          <cell r="V8">
            <v>0</v>
          </cell>
          <cell r="W8">
            <v>5000</v>
          </cell>
          <cell r="X8">
            <v>0</v>
          </cell>
          <cell r="Y8">
            <v>0</v>
          </cell>
          <cell r="Z8">
            <v>5000</v>
          </cell>
          <cell r="AA8">
            <v>0</v>
          </cell>
          <cell r="AB8">
            <v>0</v>
          </cell>
        </row>
        <row r="16">
          <cell r="K16">
            <v>189850</v>
          </cell>
          <cell r="L16">
            <v>0</v>
          </cell>
          <cell r="M16">
            <v>0</v>
          </cell>
          <cell r="N16">
            <v>102327.03999999999</v>
          </cell>
          <cell r="O16">
            <v>0</v>
          </cell>
          <cell r="P16">
            <v>0</v>
          </cell>
          <cell r="Q16">
            <v>218630</v>
          </cell>
          <cell r="R16">
            <v>0</v>
          </cell>
          <cell r="S16">
            <v>0</v>
          </cell>
          <cell r="T16">
            <v>102530</v>
          </cell>
          <cell r="U16">
            <v>0</v>
          </cell>
          <cell r="V16">
            <v>0</v>
          </cell>
          <cell r="W16">
            <v>127430</v>
          </cell>
          <cell r="X16">
            <v>0</v>
          </cell>
          <cell r="Y16">
            <v>0</v>
          </cell>
          <cell r="Z16">
            <v>223390</v>
          </cell>
          <cell r="AA16">
            <v>0</v>
          </cell>
          <cell r="AB16">
            <v>0</v>
          </cell>
        </row>
        <row r="19">
          <cell r="K19">
            <v>58630</v>
          </cell>
          <cell r="L19">
            <v>0</v>
          </cell>
          <cell r="M19">
            <v>0</v>
          </cell>
          <cell r="N19">
            <v>36640</v>
          </cell>
          <cell r="O19">
            <v>0</v>
          </cell>
          <cell r="P19">
            <v>0</v>
          </cell>
          <cell r="Q19">
            <v>57710</v>
          </cell>
          <cell r="R19">
            <v>0</v>
          </cell>
          <cell r="S19">
            <v>0</v>
          </cell>
          <cell r="T19">
            <v>64940</v>
          </cell>
          <cell r="U19">
            <v>0</v>
          </cell>
          <cell r="V19">
            <v>0</v>
          </cell>
          <cell r="W19">
            <v>68180</v>
          </cell>
          <cell r="X19">
            <v>0</v>
          </cell>
          <cell r="Y19">
            <v>0</v>
          </cell>
          <cell r="Z19">
            <v>71420</v>
          </cell>
          <cell r="AA19">
            <v>0</v>
          </cell>
          <cell r="AB19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K23">
            <v>38580</v>
          </cell>
          <cell r="L23">
            <v>0</v>
          </cell>
          <cell r="M23">
            <v>0</v>
          </cell>
          <cell r="N23">
            <v>24862.68</v>
          </cell>
          <cell r="O23">
            <v>0</v>
          </cell>
          <cell r="P23">
            <v>0</v>
          </cell>
          <cell r="Q23">
            <v>35710</v>
          </cell>
          <cell r="R23">
            <v>0</v>
          </cell>
          <cell r="S23">
            <v>0</v>
          </cell>
          <cell r="T23">
            <v>46360</v>
          </cell>
          <cell r="U23">
            <v>0</v>
          </cell>
          <cell r="V23">
            <v>0</v>
          </cell>
          <cell r="W23">
            <v>48290</v>
          </cell>
          <cell r="X23">
            <v>0</v>
          </cell>
          <cell r="Y23">
            <v>0</v>
          </cell>
          <cell r="Z23">
            <v>50590</v>
          </cell>
          <cell r="AA23">
            <v>0</v>
          </cell>
          <cell r="AB23">
            <v>0</v>
          </cell>
        </row>
        <row r="27">
          <cell r="K27">
            <v>40020</v>
          </cell>
          <cell r="L27">
            <v>0</v>
          </cell>
          <cell r="M27">
            <v>0</v>
          </cell>
          <cell r="N27">
            <v>21885</v>
          </cell>
          <cell r="O27">
            <v>0</v>
          </cell>
          <cell r="P27">
            <v>0</v>
          </cell>
          <cell r="Q27">
            <v>39200</v>
          </cell>
          <cell r="R27">
            <v>0</v>
          </cell>
          <cell r="S27">
            <v>0</v>
          </cell>
          <cell r="T27">
            <v>40230</v>
          </cell>
          <cell r="U27">
            <v>0</v>
          </cell>
          <cell r="V27">
            <v>0</v>
          </cell>
          <cell r="W27">
            <v>40380</v>
          </cell>
          <cell r="X27">
            <v>0</v>
          </cell>
          <cell r="Y27">
            <v>0</v>
          </cell>
          <cell r="Z27">
            <v>41440</v>
          </cell>
          <cell r="AA27">
            <v>0</v>
          </cell>
          <cell r="AB27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K32">
            <v>928344</v>
          </cell>
          <cell r="L32">
            <v>31000</v>
          </cell>
          <cell r="M32">
            <v>0</v>
          </cell>
          <cell r="N32">
            <v>618240.15</v>
          </cell>
          <cell r="O32">
            <v>3216.6</v>
          </cell>
          <cell r="P32">
            <v>0</v>
          </cell>
          <cell r="Q32">
            <v>913844</v>
          </cell>
          <cell r="R32">
            <v>29260</v>
          </cell>
          <cell r="S32">
            <v>0</v>
          </cell>
          <cell r="T32">
            <v>941470</v>
          </cell>
          <cell r="U32">
            <v>5000</v>
          </cell>
          <cell r="V32">
            <v>0</v>
          </cell>
          <cell r="W32">
            <v>961470</v>
          </cell>
          <cell r="X32">
            <v>10000</v>
          </cell>
          <cell r="Y32">
            <v>0</v>
          </cell>
          <cell r="Z32">
            <v>971470</v>
          </cell>
          <cell r="AA32">
            <v>10000</v>
          </cell>
          <cell r="AB32">
            <v>0</v>
          </cell>
        </row>
        <row r="47">
          <cell r="K47">
            <v>129980</v>
          </cell>
          <cell r="L47">
            <v>0</v>
          </cell>
          <cell r="M47">
            <v>0</v>
          </cell>
          <cell r="N47">
            <v>88520.5</v>
          </cell>
          <cell r="O47">
            <v>0</v>
          </cell>
          <cell r="P47">
            <v>0</v>
          </cell>
          <cell r="Q47">
            <v>128170</v>
          </cell>
          <cell r="R47">
            <v>0</v>
          </cell>
          <cell r="S47">
            <v>0</v>
          </cell>
          <cell r="T47">
            <v>168270</v>
          </cell>
          <cell r="U47">
            <v>0</v>
          </cell>
          <cell r="V47">
            <v>0</v>
          </cell>
          <cell r="W47">
            <v>177850</v>
          </cell>
          <cell r="X47">
            <v>0</v>
          </cell>
          <cell r="Y47">
            <v>0</v>
          </cell>
          <cell r="Z47">
            <v>184940</v>
          </cell>
          <cell r="AA47">
            <v>0</v>
          </cell>
          <cell r="AB47">
            <v>0</v>
          </cell>
        </row>
        <row r="52">
          <cell r="K52">
            <v>36600</v>
          </cell>
          <cell r="L52">
            <v>0</v>
          </cell>
          <cell r="M52">
            <v>0</v>
          </cell>
          <cell r="N52">
            <v>25125</v>
          </cell>
          <cell r="O52">
            <v>0</v>
          </cell>
          <cell r="P52">
            <v>0</v>
          </cell>
          <cell r="Q52">
            <v>41940</v>
          </cell>
          <cell r="R52">
            <v>0</v>
          </cell>
          <cell r="S52">
            <v>0</v>
          </cell>
          <cell r="T52">
            <v>46620</v>
          </cell>
          <cell r="U52">
            <v>0</v>
          </cell>
          <cell r="V52">
            <v>0</v>
          </cell>
          <cell r="W52">
            <v>48690</v>
          </cell>
          <cell r="X52">
            <v>0</v>
          </cell>
          <cell r="Y52">
            <v>0</v>
          </cell>
          <cell r="Z52">
            <v>51010</v>
          </cell>
          <cell r="AA52">
            <v>0</v>
          </cell>
          <cell r="AB52">
            <v>0</v>
          </cell>
        </row>
        <row r="56">
          <cell r="K56">
            <v>700</v>
          </cell>
          <cell r="L56">
            <v>0</v>
          </cell>
          <cell r="M56">
            <v>0</v>
          </cell>
          <cell r="N56">
            <v>435</v>
          </cell>
          <cell r="O56">
            <v>0</v>
          </cell>
          <cell r="P56">
            <v>0</v>
          </cell>
          <cell r="Q56">
            <v>4900</v>
          </cell>
          <cell r="R56">
            <v>0</v>
          </cell>
          <cell r="S56">
            <v>0</v>
          </cell>
          <cell r="T56">
            <v>2310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K58">
            <v>39910</v>
          </cell>
          <cell r="L58">
            <v>0</v>
          </cell>
          <cell r="M58">
            <v>0</v>
          </cell>
          <cell r="N58">
            <v>28000</v>
          </cell>
          <cell r="O58">
            <v>0</v>
          </cell>
          <cell r="P58">
            <v>0</v>
          </cell>
          <cell r="Q58">
            <v>44600</v>
          </cell>
          <cell r="R58">
            <v>0</v>
          </cell>
          <cell r="S58">
            <v>0</v>
          </cell>
          <cell r="T58">
            <v>48630</v>
          </cell>
          <cell r="U58">
            <v>0</v>
          </cell>
          <cell r="V58">
            <v>0</v>
          </cell>
          <cell r="W58">
            <v>51060</v>
          </cell>
          <cell r="X58">
            <v>0</v>
          </cell>
          <cell r="Y58">
            <v>0</v>
          </cell>
          <cell r="Z58">
            <v>53490</v>
          </cell>
          <cell r="AA58">
            <v>0</v>
          </cell>
          <cell r="AB58">
            <v>0</v>
          </cell>
        </row>
        <row r="61">
          <cell r="K61">
            <v>6190</v>
          </cell>
          <cell r="L61">
            <v>0</v>
          </cell>
          <cell r="M61">
            <v>0</v>
          </cell>
          <cell r="N61">
            <v>3865</v>
          </cell>
          <cell r="O61">
            <v>0</v>
          </cell>
          <cell r="P61">
            <v>0</v>
          </cell>
          <cell r="Q61">
            <v>5020</v>
          </cell>
          <cell r="R61">
            <v>0</v>
          </cell>
          <cell r="S61">
            <v>0</v>
          </cell>
          <cell r="T61">
            <v>5730</v>
          </cell>
          <cell r="U61">
            <v>0</v>
          </cell>
          <cell r="V61">
            <v>0</v>
          </cell>
          <cell r="W61">
            <v>6020</v>
          </cell>
          <cell r="X61">
            <v>0</v>
          </cell>
          <cell r="Y61">
            <v>0</v>
          </cell>
          <cell r="Z61">
            <v>6220</v>
          </cell>
          <cell r="AA61">
            <v>0</v>
          </cell>
          <cell r="AB61">
            <v>0</v>
          </cell>
        </row>
        <row r="63">
          <cell r="K63">
            <v>13685</v>
          </cell>
          <cell r="L63">
            <v>0</v>
          </cell>
          <cell r="M63">
            <v>0</v>
          </cell>
          <cell r="N63">
            <v>6.64</v>
          </cell>
          <cell r="O63">
            <v>0</v>
          </cell>
          <cell r="P63">
            <v>0</v>
          </cell>
          <cell r="Q63">
            <v>9035</v>
          </cell>
          <cell r="R63">
            <v>0</v>
          </cell>
          <cell r="S63">
            <v>0</v>
          </cell>
          <cell r="T63">
            <v>13685</v>
          </cell>
          <cell r="U63">
            <v>0</v>
          </cell>
          <cell r="V63">
            <v>0</v>
          </cell>
          <cell r="W63">
            <v>13685</v>
          </cell>
          <cell r="X63">
            <v>0</v>
          </cell>
          <cell r="Y63">
            <v>0</v>
          </cell>
          <cell r="Z63">
            <v>13685</v>
          </cell>
          <cell r="AA63">
            <v>0</v>
          </cell>
          <cell r="AB63">
            <v>0</v>
          </cell>
        </row>
        <row r="75">
          <cell r="K75">
            <v>32076</v>
          </cell>
          <cell r="L75">
            <v>0</v>
          </cell>
          <cell r="M75">
            <v>0</v>
          </cell>
          <cell r="N75">
            <v>17070.670000000002</v>
          </cell>
          <cell r="O75">
            <v>0</v>
          </cell>
          <cell r="P75">
            <v>0</v>
          </cell>
          <cell r="Q75">
            <v>36175</v>
          </cell>
          <cell r="R75">
            <v>0</v>
          </cell>
          <cell r="S75">
            <v>0</v>
          </cell>
          <cell r="T75">
            <v>32700</v>
          </cell>
          <cell r="U75">
            <v>0</v>
          </cell>
          <cell r="V75">
            <v>0</v>
          </cell>
          <cell r="W75">
            <v>34200</v>
          </cell>
          <cell r="X75">
            <v>0</v>
          </cell>
          <cell r="Y75">
            <v>0</v>
          </cell>
          <cell r="Z75">
            <v>35700</v>
          </cell>
          <cell r="AA75">
            <v>0</v>
          </cell>
          <cell r="AB75">
            <v>0</v>
          </cell>
        </row>
        <row r="100">
          <cell r="K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2">
          <cell r="K102">
            <v>100240</v>
          </cell>
          <cell r="L102">
            <v>0</v>
          </cell>
          <cell r="M102">
            <v>0</v>
          </cell>
          <cell r="N102">
            <v>74775</v>
          </cell>
          <cell r="O102">
            <v>0</v>
          </cell>
          <cell r="P102">
            <v>0</v>
          </cell>
          <cell r="Q102">
            <v>100450</v>
          </cell>
          <cell r="R102">
            <v>0</v>
          </cell>
          <cell r="S102">
            <v>0</v>
          </cell>
          <cell r="T102">
            <v>109500</v>
          </cell>
          <cell r="U102">
            <v>0</v>
          </cell>
          <cell r="V102">
            <v>0</v>
          </cell>
          <cell r="W102">
            <v>109670</v>
          </cell>
          <cell r="X102">
            <v>0</v>
          </cell>
          <cell r="Y102">
            <v>0</v>
          </cell>
          <cell r="Z102">
            <v>114890</v>
          </cell>
          <cell r="AA102">
            <v>0</v>
          </cell>
          <cell r="AB102">
            <v>0</v>
          </cell>
        </row>
      </sheetData>
      <sheetData sheetId="13">
        <row r="23">
          <cell r="K23">
            <v>326600</v>
          </cell>
          <cell r="L23">
            <v>1514000</v>
          </cell>
          <cell r="M23">
            <v>80000</v>
          </cell>
          <cell r="N23">
            <v>208842.38</v>
          </cell>
          <cell r="O23">
            <v>0</v>
          </cell>
          <cell r="P23">
            <v>40582.14</v>
          </cell>
          <cell r="Q23">
            <v>329500</v>
          </cell>
          <cell r="R23">
            <v>1514000</v>
          </cell>
          <cell r="S23">
            <v>75000</v>
          </cell>
          <cell r="T23">
            <v>398000</v>
          </cell>
          <cell r="U23">
            <v>5268000</v>
          </cell>
          <cell r="V23">
            <v>112000</v>
          </cell>
          <cell r="W23">
            <v>544900</v>
          </cell>
          <cell r="X23">
            <v>0</v>
          </cell>
          <cell r="Y23">
            <v>158000</v>
          </cell>
          <cell r="Z23">
            <v>606900</v>
          </cell>
          <cell r="AA23">
            <v>0</v>
          </cell>
          <cell r="AB23">
            <v>161000</v>
          </cell>
        </row>
      </sheetData>
      <sheetData sheetId="14">
        <row r="4">
          <cell r="K4">
            <v>1805005</v>
          </cell>
          <cell r="L4">
            <v>68448</v>
          </cell>
          <cell r="M4">
            <v>0</v>
          </cell>
          <cell r="N4">
            <v>1080948.6500000006</v>
          </cell>
          <cell r="O4">
            <v>0</v>
          </cell>
          <cell r="P4">
            <v>0</v>
          </cell>
          <cell r="Q4">
            <v>1710775</v>
          </cell>
          <cell r="R4">
            <v>31500</v>
          </cell>
          <cell r="S4">
            <v>0</v>
          </cell>
          <cell r="T4">
            <v>1916080</v>
          </cell>
          <cell r="U4">
            <v>100000</v>
          </cell>
          <cell r="V4">
            <v>0</v>
          </cell>
          <cell r="W4">
            <v>1957710</v>
          </cell>
          <cell r="X4">
            <v>100000</v>
          </cell>
          <cell r="Y4">
            <v>0</v>
          </cell>
          <cell r="Z4">
            <v>2122260</v>
          </cell>
          <cell r="AA4">
            <v>150000</v>
          </cell>
          <cell r="AB4">
            <v>0</v>
          </cell>
        </row>
        <row r="97">
          <cell r="K97">
            <v>57200</v>
          </cell>
          <cell r="L97">
            <v>0</v>
          </cell>
          <cell r="M97">
            <v>226300</v>
          </cell>
          <cell r="N97">
            <v>14197.869999999999</v>
          </cell>
          <cell r="O97">
            <v>0</v>
          </cell>
          <cell r="P97">
            <v>150612.81</v>
          </cell>
          <cell r="Q97">
            <v>22200</v>
          </cell>
          <cell r="R97">
            <v>0</v>
          </cell>
          <cell r="S97">
            <v>226300</v>
          </cell>
          <cell r="T97">
            <v>44520</v>
          </cell>
          <cell r="U97">
            <v>0</v>
          </cell>
          <cell r="V97">
            <v>727300</v>
          </cell>
          <cell r="W97">
            <v>58940</v>
          </cell>
          <cell r="X97">
            <v>0</v>
          </cell>
          <cell r="Y97">
            <v>273300</v>
          </cell>
          <cell r="Z97">
            <v>63000</v>
          </cell>
          <cell r="AA97">
            <v>0</v>
          </cell>
          <cell r="AB97">
            <v>273300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I1"/>
    </sheetView>
  </sheetViews>
  <sheetFormatPr defaultRowHeight="15" x14ac:dyDescent="0.25"/>
  <cols>
    <col min="1" max="1" width="67.85546875" style="398" customWidth="1"/>
    <col min="2" max="4" width="24.28515625" style="398" customWidth="1"/>
    <col min="5" max="5" width="24.28515625" style="519" customWidth="1"/>
    <col min="6" max="6" width="19.42578125" style="44" bestFit="1" customWidth="1"/>
    <col min="7" max="9" width="24.28515625" style="398" customWidth="1"/>
    <col min="10" max="10" width="9.140625" style="44"/>
    <col min="11" max="11" width="10.85546875" style="44" bestFit="1" customWidth="1"/>
    <col min="12" max="16384" width="9.140625" style="44"/>
  </cols>
  <sheetData>
    <row r="1" spans="1:11" ht="66" customHeight="1" thickBot="1" x14ac:dyDescent="0.45">
      <c r="A1" s="766" t="s">
        <v>582</v>
      </c>
      <c r="B1" s="766"/>
      <c r="C1" s="766"/>
      <c r="D1" s="766"/>
      <c r="E1" s="766"/>
      <c r="F1" s="766"/>
      <c r="G1" s="766"/>
      <c r="H1" s="766"/>
      <c r="I1" s="766"/>
    </row>
    <row r="2" spans="1:11" ht="60" customHeight="1" thickBot="1" x14ac:dyDescent="0.35">
      <c r="A2" s="379" t="s">
        <v>412</v>
      </c>
      <c r="B2" s="292" t="s">
        <v>523</v>
      </c>
      <c r="C2" s="292" t="s">
        <v>686</v>
      </c>
      <c r="D2" s="292" t="s">
        <v>550</v>
      </c>
      <c r="E2" s="501" t="s">
        <v>687</v>
      </c>
      <c r="F2" s="292" t="s">
        <v>688</v>
      </c>
      <c r="G2" s="292" t="s">
        <v>551</v>
      </c>
      <c r="H2" s="292" t="s">
        <v>552</v>
      </c>
      <c r="I2" s="292" t="s">
        <v>689</v>
      </c>
    </row>
    <row r="3" spans="1:11" ht="18.75" thickBot="1" x14ac:dyDescent="0.3">
      <c r="A3" s="380" t="s">
        <v>414</v>
      </c>
      <c r="B3" s="381">
        <f t="shared" ref="B3" si="0">B4+B16</f>
        <v>14015751.489999998</v>
      </c>
      <c r="C3" s="381">
        <f>C4+C16</f>
        <v>15086193.5</v>
      </c>
      <c r="D3" s="381">
        <f>D4+D16</f>
        <v>17085917</v>
      </c>
      <c r="E3" s="502">
        <f>E4+E16</f>
        <v>11236581.16</v>
      </c>
      <c r="F3" s="381">
        <f t="shared" ref="F3" si="1">F4+F16</f>
        <v>17034484</v>
      </c>
      <c r="G3" s="381">
        <f>G4+G16</f>
        <v>18441430</v>
      </c>
      <c r="H3" s="381">
        <f>H4+H16</f>
        <v>19161210</v>
      </c>
      <c r="I3" s="381">
        <f>I4+I16</f>
        <v>20102210</v>
      </c>
    </row>
    <row r="4" spans="1:11" ht="18" x14ac:dyDescent="0.25">
      <c r="A4" s="382" t="s">
        <v>5</v>
      </c>
      <c r="B4" s="383">
        <f t="shared" ref="B4" si="2">B5+B7+B9</f>
        <v>8500097.3599999994</v>
      </c>
      <c r="C4" s="383">
        <f>C5+C7+C9</f>
        <v>8990184.5999999996</v>
      </c>
      <c r="D4" s="383">
        <f>D5+D7+D9</f>
        <v>9540000</v>
      </c>
      <c r="E4" s="503">
        <f>E5+E7+E9</f>
        <v>6666239.7400000012</v>
      </c>
      <c r="F4" s="383">
        <f t="shared" ref="F4" si="3">F5+F7+F9</f>
        <v>9750000</v>
      </c>
      <c r="G4" s="383">
        <f>G5+G7+G9</f>
        <v>10410000</v>
      </c>
      <c r="H4" s="383">
        <f>H5+H7+H9</f>
        <v>11175000</v>
      </c>
      <c r="I4" s="383">
        <f>I5+I7+I9</f>
        <v>11785000</v>
      </c>
    </row>
    <row r="5" spans="1:11" ht="15.75" x14ac:dyDescent="0.25">
      <c r="A5" s="384" t="s">
        <v>6</v>
      </c>
      <c r="B5" s="319">
        <f t="shared" ref="B5:F5" si="4">SUM(B6)</f>
        <v>6844677.2800000003</v>
      </c>
      <c r="C5" s="319">
        <f>SUM(C6)</f>
        <v>7298850.5099999998</v>
      </c>
      <c r="D5" s="319">
        <f>SUM(D6)</f>
        <v>7800000</v>
      </c>
      <c r="E5" s="504">
        <f>SUM(E6)</f>
        <v>5345270.57</v>
      </c>
      <c r="F5" s="319">
        <f t="shared" si="4"/>
        <v>8000000</v>
      </c>
      <c r="G5" s="319">
        <f>SUM(G6)</f>
        <v>8650000</v>
      </c>
      <c r="H5" s="319">
        <f>SUM(H6)</f>
        <v>9400000</v>
      </c>
      <c r="I5" s="319">
        <f>SUM(I6)</f>
        <v>10000000</v>
      </c>
    </row>
    <row r="6" spans="1:11" ht="15.75" x14ac:dyDescent="0.25">
      <c r="A6" s="385" t="s">
        <v>7</v>
      </c>
      <c r="B6" s="386">
        <v>6844677.2800000003</v>
      </c>
      <c r="C6" s="386">
        <v>7298850.5099999998</v>
      </c>
      <c r="D6" s="386">
        <v>7800000</v>
      </c>
      <c r="E6" s="505">
        <v>5345270.57</v>
      </c>
      <c r="F6" s="386">
        <v>8000000</v>
      </c>
      <c r="G6" s="386">
        <v>8650000</v>
      </c>
      <c r="H6" s="386">
        <v>9400000</v>
      </c>
      <c r="I6" s="386">
        <v>10000000</v>
      </c>
      <c r="K6" s="65"/>
    </row>
    <row r="7" spans="1:11" ht="15.75" x14ac:dyDescent="0.25">
      <c r="A7" s="387" t="s">
        <v>8</v>
      </c>
      <c r="B7" s="319">
        <f t="shared" ref="B7:F7" si="5">SUM(B8)</f>
        <v>878708.25</v>
      </c>
      <c r="C7" s="319">
        <f>SUM(C8)</f>
        <v>879256.41</v>
      </c>
      <c r="D7" s="319">
        <f>SUM(D8)</f>
        <v>890000</v>
      </c>
      <c r="E7" s="504">
        <f>SUM(E8)</f>
        <v>666917.06000000006</v>
      </c>
      <c r="F7" s="319">
        <f t="shared" si="5"/>
        <v>890000</v>
      </c>
      <c r="G7" s="319">
        <f>SUM(G8)</f>
        <v>890000</v>
      </c>
      <c r="H7" s="319">
        <f>SUM(H8)</f>
        <v>890000</v>
      </c>
      <c r="I7" s="319">
        <f>SUM(I8)</f>
        <v>890000</v>
      </c>
    </row>
    <row r="8" spans="1:11" ht="15.75" x14ac:dyDescent="0.25">
      <c r="A8" s="388" t="s">
        <v>9</v>
      </c>
      <c r="B8" s="386">
        <v>878708.25</v>
      </c>
      <c r="C8" s="386">
        <v>879256.41</v>
      </c>
      <c r="D8" s="386">
        <v>890000</v>
      </c>
      <c r="E8" s="505">
        <v>666917.06000000006</v>
      </c>
      <c r="F8" s="386">
        <v>890000</v>
      </c>
      <c r="G8" s="386">
        <v>890000</v>
      </c>
      <c r="H8" s="386">
        <v>890000</v>
      </c>
      <c r="I8" s="386">
        <v>890000</v>
      </c>
    </row>
    <row r="9" spans="1:11" ht="15.75" x14ac:dyDescent="0.25">
      <c r="A9" s="387" t="s">
        <v>10</v>
      </c>
      <c r="B9" s="319">
        <f t="shared" ref="B9:E9" si="6">SUM(B10:B15)</f>
        <v>776711.83</v>
      </c>
      <c r="C9" s="319">
        <f t="shared" si="6"/>
        <v>812077.68</v>
      </c>
      <c r="D9" s="319">
        <f t="shared" si="6"/>
        <v>850000</v>
      </c>
      <c r="E9" s="504">
        <f t="shared" si="6"/>
        <v>654052.11</v>
      </c>
      <c r="F9" s="319">
        <f t="shared" ref="F9" si="7">SUM(F10:F15)</f>
        <v>860000</v>
      </c>
      <c r="G9" s="319">
        <f t="shared" ref="G9:H9" si="8">SUM(G10:G15)</f>
        <v>870000</v>
      </c>
      <c r="H9" s="319">
        <f t="shared" si="8"/>
        <v>885000</v>
      </c>
      <c r="I9" s="319">
        <f t="shared" ref="I9" si="9">SUM(I10:I15)</f>
        <v>895000</v>
      </c>
    </row>
    <row r="10" spans="1:11" ht="15.75" x14ac:dyDescent="0.25">
      <c r="A10" s="389" t="s">
        <v>11</v>
      </c>
      <c r="B10" s="425">
        <v>18658.04</v>
      </c>
      <c r="C10" s="425">
        <v>18560.419999999998</v>
      </c>
      <c r="D10" s="425">
        <v>20000</v>
      </c>
      <c r="E10" s="506">
        <v>14824.44</v>
      </c>
      <c r="F10" s="425">
        <v>20000</v>
      </c>
      <c r="G10" s="425">
        <v>20000</v>
      </c>
      <c r="H10" s="425">
        <v>20000</v>
      </c>
      <c r="I10" s="425">
        <v>20000</v>
      </c>
    </row>
    <row r="11" spans="1:11" ht="15.75" x14ac:dyDescent="0.25">
      <c r="A11" s="389" t="s">
        <v>458</v>
      </c>
      <c r="B11" s="425">
        <v>13884.6</v>
      </c>
      <c r="C11" s="425">
        <v>22784.48</v>
      </c>
      <c r="D11" s="425">
        <v>25000</v>
      </c>
      <c r="E11" s="506">
        <v>19590.8</v>
      </c>
      <c r="F11" s="425">
        <v>30000</v>
      </c>
      <c r="G11" s="425">
        <v>30000</v>
      </c>
      <c r="H11" s="425">
        <v>30000</v>
      </c>
      <c r="I11" s="425">
        <v>30000</v>
      </c>
    </row>
    <row r="12" spans="1:11" ht="15.75" x14ac:dyDescent="0.25">
      <c r="A12" s="389" t="s">
        <v>12</v>
      </c>
      <c r="B12" s="425">
        <v>53539.72</v>
      </c>
      <c r="C12" s="425">
        <v>82620.33</v>
      </c>
      <c r="D12" s="425">
        <v>110000</v>
      </c>
      <c r="E12" s="506">
        <v>92216.65</v>
      </c>
      <c r="F12" s="425">
        <v>115000</v>
      </c>
      <c r="G12" s="425">
        <v>125000</v>
      </c>
      <c r="H12" s="425">
        <v>130000</v>
      </c>
      <c r="I12" s="425">
        <v>140000</v>
      </c>
    </row>
    <row r="13" spans="1:11" ht="15.75" x14ac:dyDescent="0.25">
      <c r="A13" s="389" t="s">
        <v>13</v>
      </c>
      <c r="B13" s="425">
        <v>23909.42</v>
      </c>
      <c r="C13" s="425">
        <v>13041.62</v>
      </c>
      <c r="D13" s="425">
        <v>15000</v>
      </c>
      <c r="E13" s="506">
        <v>6897.72</v>
      </c>
      <c r="F13" s="425">
        <v>15000</v>
      </c>
      <c r="G13" s="425">
        <v>15000</v>
      </c>
      <c r="H13" s="425">
        <v>20000</v>
      </c>
      <c r="I13" s="425">
        <v>20000</v>
      </c>
    </row>
    <row r="14" spans="1:11" ht="15.75" x14ac:dyDescent="0.25">
      <c r="A14" s="389" t="s">
        <v>14</v>
      </c>
      <c r="B14" s="425">
        <v>521356.05</v>
      </c>
      <c r="C14" s="425">
        <v>523908.33</v>
      </c>
      <c r="D14" s="425">
        <v>530000</v>
      </c>
      <c r="E14" s="506">
        <v>411496.6</v>
      </c>
      <c r="F14" s="425">
        <v>530000</v>
      </c>
      <c r="G14" s="425">
        <v>530000</v>
      </c>
      <c r="H14" s="425">
        <v>530000</v>
      </c>
      <c r="I14" s="425">
        <v>530000</v>
      </c>
    </row>
    <row r="15" spans="1:11" ht="15.75" x14ac:dyDescent="0.25">
      <c r="A15" s="389" t="s">
        <v>15</v>
      </c>
      <c r="B15" s="426">
        <v>145364</v>
      </c>
      <c r="C15" s="426">
        <v>151162.5</v>
      </c>
      <c r="D15" s="426">
        <v>150000</v>
      </c>
      <c r="E15" s="507">
        <v>109025.9</v>
      </c>
      <c r="F15" s="426">
        <v>150000</v>
      </c>
      <c r="G15" s="426">
        <v>150000</v>
      </c>
      <c r="H15" s="426">
        <v>155000</v>
      </c>
      <c r="I15" s="426">
        <v>155000</v>
      </c>
    </row>
    <row r="16" spans="1:11" s="456" customFormat="1" ht="18.75" x14ac:dyDescent="0.3">
      <c r="A16" s="391" t="s">
        <v>16</v>
      </c>
      <c r="B16" s="457">
        <f t="shared" ref="B16:I16" si="10">B17+B29+B53+B61</f>
        <v>5515654.129999999</v>
      </c>
      <c r="C16" s="457">
        <f t="shared" si="10"/>
        <v>6096008.9000000004</v>
      </c>
      <c r="D16" s="457">
        <f t="shared" si="10"/>
        <v>7545917</v>
      </c>
      <c r="E16" s="508">
        <f t="shared" si="10"/>
        <v>4570341.42</v>
      </c>
      <c r="F16" s="457">
        <f t="shared" si="10"/>
        <v>7284484</v>
      </c>
      <c r="G16" s="457">
        <f t="shared" si="10"/>
        <v>8031430</v>
      </c>
      <c r="H16" s="457">
        <f t="shared" si="10"/>
        <v>7986210</v>
      </c>
      <c r="I16" s="457">
        <f t="shared" si="10"/>
        <v>8317210</v>
      </c>
    </row>
    <row r="17" spans="1:9" ht="15.75" x14ac:dyDescent="0.25">
      <c r="A17" s="384" t="s">
        <v>17</v>
      </c>
      <c r="B17" s="319">
        <f t="shared" ref="B17:E17" si="11">SUM(B18:B28)</f>
        <v>602845.83000000007</v>
      </c>
      <c r="C17" s="319">
        <f t="shared" si="11"/>
        <v>583669.77000000014</v>
      </c>
      <c r="D17" s="319">
        <f t="shared" si="11"/>
        <v>584660</v>
      </c>
      <c r="E17" s="504">
        <f t="shared" si="11"/>
        <v>426565.36</v>
      </c>
      <c r="F17" s="319">
        <f t="shared" ref="F17" si="12">SUM(F18:F28)</f>
        <v>603400</v>
      </c>
      <c r="G17" s="319">
        <f t="shared" ref="G17:H17" si="13">SUM(G18:G28)</f>
        <v>734400</v>
      </c>
      <c r="H17" s="319">
        <f t="shared" si="13"/>
        <v>797400</v>
      </c>
      <c r="I17" s="319">
        <f t="shared" ref="I17" si="14">SUM(I18:I28)</f>
        <v>818400</v>
      </c>
    </row>
    <row r="18" spans="1:9" ht="15.75" x14ac:dyDescent="0.25">
      <c r="A18" s="385" t="s">
        <v>18</v>
      </c>
      <c r="B18" s="390">
        <v>62943.68</v>
      </c>
      <c r="C18" s="390">
        <v>59700.07</v>
      </c>
      <c r="D18" s="390">
        <v>60000</v>
      </c>
      <c r="E18" s="509">
        <v>50042.93</v>
      </c>
      <c r="F18" s="390">
        <v>65000</v>
      </c>
      <c r="G18" s="390">
        <v>65000</v>
      </c>
      <c r="H18" s="390">
        <v>60000</v>
      </c>
      <c r="I18" s="390">
        <v>60000</v>
      </c>
    </row>
    <row r="19" spans="1:9" ht="15.75" x14ac:dyDescent="0.25">
      <c r="A19" s="385" t="s">
        <v>421</v>
      </c>
      <c r="B19" s="390">
        <v>17082.5</v>
      </c>
      <c r="C19" s="390">
        <v>17970.5</v>
      </c>
      <c r="D19" s="390">
        <v>15000</v>
      </c>
      <c r="E19" s="509">
        <v>12126.5</v>
      </c>
      <c r="F19" s="390">
        <v>15000</v>
      </c>
      <c r="G19" s="390">
        <v>15000</v>
      </c>
      <c r="H19" s="390">
        <v>15000</v>
      </c>
      <c r="I19" s="390">
        <v>15000</v>
      </c>
    </row>
    <row r="20" spans="1:9" ht="15.75" x14ac:dyDescent="0.25">
      <c r="A20" s="385" t="s">
        <v>19</v>
      </c>
      <c r="B20" s="390">
        <v>2781.56</v>
      </c>
      <c r="C20" s="390">
        <v>1645.04</v>
      </c>
      <c r="D20" s="390">
        <v>2000</v>
      </c>
      <c r="E20" s="509">
        <v>1060.83</v>
      </c>
      <c r="F20" s="390">
        <v>1700</v>
      </c>
      <c r="G20" s="390">
        <v>2000</v>
      </c>
      <c r="H20" s="390">
        <v>2000</v>
      </c>
      <c r="I20" s="390">
        <v>2000</v>
      </c>
    </row>
    <row r="21" spans="1:9" ht="15.75" x14ac:dyDescent="0.25">
      <c r="A21" s="385" t="s">
        <v>20</v>
      </c>
      <c r="B21" s="390">
        <v>282</v>
      </c>
      <c r="C21" s="390">
        <v>352.32</v>
      </c>
      <c r="D21" s="390">
        <v>0</v>
      </c>
      <c r="E21" s="509">
        <v>282</v>
      </c>
      <c r="F21" s="390">
        <v>300</v>
      </c>
      <c r="G21" s="390">
        <v>0</v>
      </c>
      <c r="H21" s="390">
        <v>0</v>
      </c>
      <c r="I21" s="390">
        <v>0</v>
      </c>
    </row>
    <row r="22" spans="1:9" ht="15.75" x14ac:dyDescent="0.25">
      <c r="A22" s="385" t="s">
        <v>398</v>
      </c>
      <c r="B22" s="390">
        <v>376803.07</v>
      </c>
      <c r="C22" s="390">
        <v>383924.33</v>
      </c>
      <c r="D22" s="390">
        <v>380000</v>
      </c>
      <c r="E22" s="509">
        <v>286962.28999999998</v>
      </c>
      <c r="F22" s="390">
        <v>400000</v>
      </c>
      <c r="G22" s="320">
        <v>535000</v>
      </c>
      <c r="H22" s="390">
        <v>600000</v>
      </c>
      <c r="I22" s="390">
        <v>620000</v>
      </c>
    </row>
    <row r="23" spans="1:9" s="432" customFormat="1" ht="15.75" x14ac:dyDescent="0.25">
      <c r="A23" s="385" t="s">
        <v>22</v>
      </c>
      <c r="B23" s="390">
        <v>28918.25</v>
      </c>
      <c r="C23" s="390">
        <v>27250.2</v>
      </c>
      <c r="D23" s="390">
        <v>28000</v>
      </c>
      <c r="E23" s="509">
        <v>19397.8</v>
      </c>
      <c r="F23" s="390">
        <v>28000</v>
      </c>
      <c r="G23" s="390">
        <v>28000</v>
      </c>
      <c r="H23" s="390">
        <v>28000</v>
      </c>
      <c r="I23" s="390">
        <v>28000</v>
      </c>
    </row>
    <row r="24" spans="1:9" ht="15.75" x14ac:dyDescent="0.25">
      <c r="A24" s="385" t="s">
        <v>23</v>
      </c>
      <c r="B24" s="390">
        <v>32065.96</v>
      </c>
      <c r="C24" s="390">
        <v>18205.18</v>
      </c>
      <c r="D24" s="390">
        <v>20000</v>
      </c>
      <c r="E24" s="509">
        <v>7161.84</v>
      </c>
      <c r="F24" s="390">
        <v>15000</v>
      </c>
      <c r="G24" s="390">
        <v>11000</v>
      </c>
      <c r="H24" s="390">
        <v>12000</v>
      </c>
      <c r="I24" s="390">
        <v>18000</v>
      </c>
    </row>
    <row r="25" spans="1:9" ht="15.75" x14ac:dyDescent="0.25">
      <c r="A25" s="385" t="s">
        <v>24</v>
      </c>
      <c r="B25" s="390">
        <v>5331.96</v>
      </c>
      <c r="C25" s="390">
        <v>5331.96</v>
      </c>
      <c r="D25" s="390">
        <v>5400</v>
      </c>
      <c r="E25" s="509">
        <v>3554.64</v>
      </c>
      <c r="F25" s="390">
        <v>5400</v>
      </c>
      <c r="G25" s="390">
        <v>5400</v>
      </c>
      <c r="H25" s="390">
        <v>5400</v>
      </c>
      <c r="I25" s="390">
        <v>5400</v>
      </c>
    </row>
    <row r="26" spans="1:9" ht="15.75" x14ac:dyDescent="0.25">
      <c r="A26" s="385" t="s">
        <v>25</v>
      </c>
      <c r="B26" s="390">
        <v>17077.8</v>
      </c>
      <c r="C26" s="390">
        <v>23619.49</v>
      </c>
      <c r="D26" s="390">
        <v>25000</v>
      </c>
      <c r="E26" s="509">
        <v>15841.1</v>
      </c>
      <c r="F26" s="390">
        <v>25000</v>
      </c>
      <c r="G26" s="390">
        <v>25000</v>
      </c>
      <c r="H26" s="390">
        <v>25000</v>
      </c>
      <c r="I26" s="390">
        <v>20000</v>
      </c>
    </row>
    <row r="27" spans="1:9" ht="15.75" x14ac:dyDescent="0.25">
      <c r="A27" s="385" t="s">
        <v>26</v>
      </c>
      <c r="B27" s="390">
        <v>27214.55</v>
      </c>
      <c r="C27" s="390">
        <v>30250.799999999999</v>
      </c>
      <c r="D27" s="390">
        <v>30000</v>
      </c>
      <c r="E27" s="509">
        <v>20914.560000000001</v>
      </c>
      <c r="F27" s="390">
        <v>30000</v>
      </c>
      <c r="G27" s="390">
        <v>30000</v>
      </c>
      <c r="H27" s="390">
        <v>30000</v>
      </c>
      <c r="I27" s="390">
        <v>30000</v>
      </c>
    </row>
    <row r="28" spans="1:9" s="432" customFormat="1" ht="15.75" x14ac:dyDescent="0.25">
      <c r="A28" s="388" t="s">
        <v>28</v>
      </c>
      <c r="B28" s="392">
        <v>32344.5</v>
      </c>
      <c r="C28" s="392">
        <v>15419.88</v>
      </c>
      <c r="D28" s="392">
        <v>19260</v>
      </c>
      <c r="E28" s="510">
        <v>9220.8700000000008</v>
      </c>
      <c r="F28" s="392">
        <v>18000</v>
      </c>
      <c r="G28" s="392">
        <v>18000</v>
      </c>
      <c r="H28" s="392">
        <v>20000</v>
      </c>
      <c r="I28" s="392">
        <v>20000</v>
      </c>
    </row>
    <row r="29" spans="1:9" s="431" customFormat="1" ht="15.75" x14ac:dyDescent="0.25">
      <c r="A29" s="384" t="s">
        <v>29</v>
      </c>
      <c r="B29" s="319">
        <f t="shared" ref="B29:I29" si="15">SUM(B30:B52)</f>
        <v>956040.27</v>
      </c>
      <c r="C29" s="319">
        <f t="shared" si="15"/>
        <v>972397.33999999985</v>
      </c>
      <c r="D29" s="319">
        <f t="shared" si="15"/>
        <v>1770500</v>
      </c>
      <c r="E29" s="504">
        <f t="shared" si="15"/>
        <v>970056.2699999999</v>
      </c>
      <c r="F29" s="319">
        <f t="shared" si="15"/>
        <v>1853090</v>
      </c>
      <c r="G29" s="319">
        <f t="shared" si="15"/>
        <v>1791000</v>
      </c>
      <c r="H29" s="319">
        <f t="shared" si="15"/>
        <v>1824000</v>
      </c>
      <c r="I29" s="319">
        <f t="shared" si="15"/>
        <v>1834000</v>
      </c>
    </row>
    <row r="30" spans="1:9" ht="15.75" x14ac:dyDescent="0.25">
      <c r="A30" s="385" t="s">
        <v>30</v>
      </c>
      <c r="B30" s="390">
        <v>100800</v>
      </c>
      <c r="C30" s="390">
        <v>51000</v>
      </c>
      <c r="D30" s="390">
        <v>55000</v>
      </c>
      <c r="E30" s="509">
        <v>0</v>
      </c>
      <c r="F30" s="390">
        <v>55000</v>
      </c>
      <c r="G30" s="390">
        <v>55000</v>
      </c>
      <c r="H30" s="390">
        <v>60000</v>
      </c>
      <c r="I30" s="390">
        <v>60000</v>
      </c>
    </row>
    <row r="31" spans="1:9" ht="15.75" x14ac:dyDescent="0.25">
      <c r="A31" s="385" t="s">
        <v>31</v>
      </c>
      <c r="B31" s="320">
        <v>27082</v>
      </c>
      <c r="C31" s="320">
        <v>27335.5</v>
      </c>
      <c r="D31" s="320">
        <v>28000</v>
      </c>
      <c r="E31" s="511">
        <v>14419.52</v>
      </c>
      <c r="F31" s="320">
        <v>28000</v>
      </c>
      <c r="G31" s="320">
        <v>28000</v>
      </c>
      <c r="H31" s="320">
        <v>28000</v>
      </c>
      <c r="I31" s="320">
        <v>25000</v>
      </c>
    </row>
    <row r="32" spans="1:9" ht="15.75" x14ac:dyDescent="0.25">
      <c r="A32" s="385" t="s">
        <v>32</v>
      </c>
      <c r="B32" s="390">
        <v>6057.5</v>
      </c>
      <c r="C32" s="390">
        <v>6435.5</v>
      </c>
      <c r="D32" s="390">
        <v>7000</v>
      </c>
      <c r="E32" s="509">
        <v>5405</v>
      </c>
      <c r="F32" s="390">
        <v>7000</v>
      </c>
      <c r="G32" s="390">
        <v>7000</v>
      </c>
      <c r="H32" s="390">
        <v>7000</v>
      </c>
      <c r="I32" s="390">
        <v>8000</v>
      </c>
    </row>
    <row r="33" spans="1:9" ht="15.75" x14ac:dyDescent="0.25">
      <c r="A33" s="385" t="s">
        <v>33</v>
      </c>
      <c r="B33" s="390">
        <v>1330</v>
      </c>
      <c r="C33" s="390">
        <v>1600</v>
      </c>
      <c r="D33" s="390">
        <v>1500</v>
      </c>
      <c r="E33" s="509">
        <v>1110</v>
      </c>
      <c r="F33" s="390">
        <v>1500</v>
      </c>
      <c r="G33" s="390">
        <v>1000</v>
      </c>
      <c r="H33" s="390">
        <v>1000</v>
      </c>
      <c r="I33" s="390">
        <v>1000</v>
      </c>
    </row>
    <row r="34" spans="1:9" ht="15.75" x14ac:dyDescent="0.25">
      <c r="A34" s="385" t="s">
        <v>34</v>
      </c>
      <c r="B34" s="390">
        <v>542.5</v>
      </c>
      <c r="C34" s="390">
        <v>696</v>
      </c>
      <c r="D34" s="390">
        <v>1000</v>
      </c>
      <c r="E34" s="509">
        <v>466</v>
      </c>
      <c r="F34" s="390">
        <v>1000</v>
      </c>
      <c r="G34" s="390">
        <v>1000</v>
      </c>
      <c r="H34" s="390">
        <v>1000</v>
      </c>
      <c r="I34" s="390">
        <v>1000</v>
      </c>
    </row>
    <row r="35" spans="1:9" ht="15.75" x14ac:dyDescent="0.25">
      <c r="A35" s="385" t="s">
        <v>35</v>
      </c>
      <c r="B35" s="390">
        <v>25707</v>
      </c>
      <c r="C35" s="390">
        <v>25771.5</v>
      </c>
      <c r="D35" s="390">
        <v>26000</v>
      </c>
      <c r="E35" s="509">
        <v>20896</v>
      </c>
      <c r="F35" s="390">
        <v>28000</v>
      </c>
      <c r="G35" s="390">
        <v>28000</v>
      </c>
      <c r="H35" s="390">
        <v>30000</v>
      </c>
      <c r="I35" s="390">
        <v>30000</v>
      </c>
    </row>
    <row r="36" spans="1:9" ht="15.75" x14ac:dyDescent="0.25">
      <c r="A36" s="385" t="s">
        <v>36</v>
      </c>
      <c r="B36" s="390">
        <v>67850.16</v>
      </c>
      <c r="C36" s="390">
        <v>11922.98</v>
      </c>
      <c r="D36" s="390">
        <v>10000</v>
      </c>
      <c r="E36" s="509">
        <v>9328.19</v>
      </c>
      <c r="F36" s="390">
        <v>15000</v>
      </c>
      <c r="G36" s="390">
        <v>14000</v>
      </c>
      <c r="H36" s="390">
        <v>15000</v>
      </c>
      <c r="I36" s="390">
        <v>15000</v>
      </c>
    </row>
    <row r="37" spans="1:9" ht="15.75" x14ac:dyDescent="0.25">
      <c r="A37" s="385" t="s">
        <v>453</v>
      </c>
      <c r="B37" s="390">
        <v>5922.13</v>
      </c>
      <c r="C37" s="390">
        <v>1667.5</v>
      </c>
      <c r="D37" s="390">
        <v>2000</v>
      </c>
      <c r="E37" s="509">
        <v>3817.15</v>
      </c>
      <c r="F37" s="390">
        <v>5000</v>
      </c>
      <c r="G37" s="390">
        <v>5000</v>
      </c>
      <c r="H37" s="390">
        <v>8000</v>
      </c>
      <c r="I37" s="390">
        <v>8000</v>
      </c>
    </row>
    <row r="38" spans="1:9" ht="15.75" x14ac:dyDescent="0.25">
      <c r="A38" s="385" t="s">
        <v>38</v>
      </c>
      <c r="B38" s="320">
        <v>12263.44</v>
      </c>
      <c r="C38" s="320">
        <v>13117.89</v>
      </c>
      <c r="D38" s="320">
        <v>15000</v>
      </c>
      <c r="E38" s="511">
        <v>5104.58</v>
      </c>
      <c r="F38" s="320">
        <v>15000</v>
      </c>
      <c r="G38" s="320">
        <v>15000</v>
      </c>
      <c r="H38" s="320">
        <v>15000</v>
      </c>
      <c r="I38" s="320">
        <v>15000</v>
      </c>
    </row>
    <row r="39" spans="1:9" ht="15.75" x14ac:dyDescent="0.25">
      <c r="A39" s="385" t="s">
        <v>39</v>
      </c>
      <c r="B39" s="320">
        <v>2665.36</v>
      </c>
      <c r="C39" s="320">
        <v>6532.55</v>
      </c>
      <c r="D39" s="320">
        <v>5000</v>
      </c>
      <c r="E39" s="511">
        <v>3400.43</v>
      </c>
      <c r="F39" s="320">
        <v>5000</v>
      </c>
      <c r="G39" s="320">
        <v>3000</v>
      </c>
      <c r="H39" s="320">
        <v>3000</v>
      </c>
      <c r="I39" s="320">
        <v>3000</v>
      </c>
    </row>
    <row r="40" spans="1:9" ht="15.75" x14ac:dyDescent="0.25">
      <c r="A40" s="393" t="s">
        <v>41</v>
      </c>
      <c r="B40" s="320">
        <v>17276.22</v>
      </c>
      <c r="C40" s="320">
        <v>16602.66</v>
      </c>
      <c r="D40" s="320">
        <v>18000</v>
      </c>
      <c r="E40" s="511">
        <v>12203.31</v>
      </c>
      <c r="F40" s="320">
        <v>18000</v>
      </c>
      <c r="G40" s="320">
        <v>18000</v>
      </c>
      <c r="H40" s="320">
        <v>18000</v>
      </c>
      <c r="I40" s="320">
        <v>18000</v>
      </c>
    </row>
    <row r="41" spans="1:9" ht="15.75" x14ac:dyDescent="0.25">
      <c r="A41" s="385" t="s">
        <v>42</v>
      </c>
      <c r="B41" s="320">
        <v>31204.85</v>
      </c>
      <c r="C41" s="320">
        <v>8278.08</v>
      </c>
      <c r="D41" s="320">
        <v>0</v>
      </c>
      <c r="E41" s="511">
        <v>0</v>
      </c>
      <c r="F41" s="320">
        <v>0</v>
      </c>
      <c r="G41" s="320">
        <v>0</v>
      </c>
      <c r="H41" s="320"/>
      <c r="I41" s="320"/>
    </row>
    <row r="42" spans="1:9" ht="15.75" x14ac:dyDescent="0.25">
      <c r="A42" s="385" t="s">
        <v>44</v>
      </c>
      <c r="B42" s="390">
        <v>79182.509999999995</v>
      </c>
      <c r="C42" s="390">
        <v>42115.66</v>
      </c>
      <c r="D42" s="390">
        <v>73000</v>
      </c>
      <c r="E42" s="509">
        <v>35643.21</v>
      </c>
      <c r="F42" s="390">
        <v>64000</v>
      </c>
      <c r="G42" s="390">
        <v>60000</v>
      </c>
      <c r="H42" s="390">
        <v>65000</v>
      </c>
      <c r="I42" s="390">
        <v>70000</v>
      </c>
    </row>
    <row r="43" spans="1:9" ht="15.75" x14ac:dyDescent="0.25">
      <c r="A43" s="385" t="s">
        <v>45</v>
      </c>
      <c r="B43" s="390">
        <v>51238</v>
      </c>
      <c r="C43" s="390">
        <v>72478.5</v>
      </c>
      <c r="D43" s="390">
        <v>67000</v>
      </c>
      <c r="E43" s="509">
        <v>33156.5</v>
      </c>
      <c r="F43" s="390">
        <v>60000</v>
      </c>
      <c r="G43" s="390">
        <v>55000</v>
      </c>
      <c r="H43" s="390">
        <v>60000</v>
      </c>
      <c r="I43" s="390">
        <v>65000</v>
      </c>
    </row>
    <row r="44" spans="1:9" ht="15.75" x14ac:dyDescent="0.25">
      <c r="A44" s="385" t="s">
        <v>541</v>
      </c>
      <c r="B44" s="390">
        <v>1959.22</v>
      </c>
      <c r="C44" s="390">
        <v>3091.15</v>
      </c>
      <c r="D44" s="390">
        <v>2000</v>
      </c>
      <c r="E44" s="509">
        <v>2470.12</v>
      </c>
      <c r="F44" s="390">
        <v>3000</v>
      </c>
      <c r="G44" s="390">
        <v>2000</v>
      </c>
      <c r="H44" s="390">
        <v>3000</v>
      </c>
      <c r="I44" s="390">
        <v>5000</v>
      </c>
    </row>
    <row r="45" spans="1:9" ht="15.75" x14ac:dyDescent="0.25">
      <c r="A45" s="385" t="s">
        <v>457</v>
      </c>
      <c r="B45" s="390">
        <v>4761</v>
      </c>
      <c r="C45" s="390">
        <v>3275</v>
      </c>
      <c r="D45" s="390">
        <v>5000</v>
      </c>
      <c r="E45" s="509">
        <v>4583</v>
      </c>
      <c r="F45" s="390">
        <v>5000</v>
      </c>
      <c r="G45" s="390">
        <v>5000</v>
      </c>
      <c r="H45" s="390">
        <v>6000</v>
      </c>
      <c r="I45" s="390">
        <v>6000</v>
      </c>
    </row>
    <row r="46" spans="1:9" ht="15.75" x14ac:dyDescent="0.25">
      <c r="A46" s="385" t="s">
        <v>51</v>
      </c>
      <c r="B46" s="390">
        <v>13949</v>
      </c>
      <c r="C46" s="390">
        <v>13095.6</v>
      </c>
      <c r="D46" s="390">
        <v>15000</v>
      </c>
      <c r="E46" s="509">
        <v>9599.2000000000007</v>
      </c>
      <c r="F46" s="390">
        <v>15000</v>
      </c>
      <c r="G46" s="390">
        <v>15000</v>
      </c>
      <c r="H46" s="390">
        <v>15000</v>
      </c>
      <c r="I46" s="390">
        <v>15000</v>
      </c>
    </row>
    <row r="47" spans="1:9" ht="15.75" x14ac:dyDescent="0.25">
      <c r="A47" s="385" t="s">
        <v>459</v>
      </c>
      <c r="B47" s="320">
        <v>128593.1</v>
      </c>
      <c r="C47" s="320">
        <v>287082.09999999998</v>
      </c>
      <c r="D47" s="320">
        <v>287000</v>
      </c>
      <c r="E47" s="511">
        <v>183904.03</v>
      </c>
      <c r="F47" s="390">
        <v>287000</v>
      </c>
      <c r="G47" s="320">
        <v>286000</v>
      </c>
      <c r="H47" s="320">
        <v>286000</v>
      </c>
      <c r="I47" s="320">
        <v>286000</v>
      </c>
    </row>
    <row r="48" spans="1:9" ht="15.75" x14ac:dyDescent="0.25">
      <c r="A48" s="385" t="s">
        <v>578</v>
      </c>
      <c r="B48" s="320"/>
      <c r="C48" s="320"/>
      <c r="D48" s="320">
        <v>240000</v>
      </c>
      <c r="E48" s="511">
        <v>133517.42000000001</v>
      </c>
      <c r="F48" s="390">
        <v>240000</v>
      </c>
      <c r="G48" s="320">
        <v>250000</v>
      </c>
      <c r="H48" s="320">
        <v>250000</v>
      </c>
      <c r="I48" s="320">
        <v>250000</v>
      </c>
    </row>
    <row r="49" spans="1:9" ht="15.75" x14ac:dyDescent="0.25">
      <c r="A49" s="385" t="s">
        <v>464</v>
      </c>
      <c r="B49" s="320">
        <v>10688.65</v>
      </c>
      <c r="C49" s="320">
        <v>12325.99</v>
      </c>
      <c r="D49" s="320">
        <v>12000</v>
      </c>
      <c r="E49" s="511">
        <v>4413</v>
      </c>
      <c r="F49" s="320">
        <v>12000</v>
      </c>
      <c r="G49" s="320">
        <v>12000</v>
      </c>
      <c r="H49" s="320">
        <v>12000</v>
      </c>
      <c r="I49" s="320">
        <v>12000</v>
      </c>
    </row>
    <row r="50" spans="1:9" ht="15.75" x14ac:dyDescent="0.25">
      <c r="A50" s="385" t="s">
        <v>502</v>
      </c>
      <c r="B50" s="320">
        <v>366967.63</v>
      </c>
      <c r="C50" s="320">
        <v>367162.18</v>
      </c>
      <c r="D50" s="320">
        <v>390000</v>
      </c>
      <c r="E50" s="511">
        <v>219280.22</v>
      </c>
      <c r="F50" s="320">
        <v>469590</v>
      </c>
      <c r="G50" s="320">
        <v>390000</v>
      </c>
      <c r="H50" s="320">
        <v>400000</v>
      </c>
      <c r="I50" s="320">
        <v>400000</v>
      </c>
    </row>
    <row r="51" spans="1:9" ht="15.75" x14ac:dyDescent="0.25">
      <c r="A51" s="385" t="s">
        <v>575</v>
      </c>
      <c r="B51" s="320"/>
      <c r="C51" s="320"/>
      <c r="D51" s="320">
        <v>510000</v>
      </c>
      <c r="E51" s="511">
        <v>266531.78999999998</v>
      </c>
      <c r="F51" s="320">
        <v>518000</v>
      </c>
      <c r="G51" s="320">
        <v>540000</v>
      </c>
      <c r="H51" s="320">
        <v>540000</v>
      </c>
      <c r="I51" s="320">
        <v>540000</v>
      </c>
    </row>
    <row r="52" spans="1:9" ht="15.75" x14ac:dyDescent="0.25">
      <c r="A52" s="385" t="s">
        <v>55</v>
      </c>
      <c r="B52" s="392"/>
      <c r="C52" s="392">
        <v>811</v>
      </c>
      <c r="D52" s="392">
        <v>1000</v>
      </c>
      <c r="E52" s="510">
        <v>807.6</v>
      </c>
      <c r="F52" s="386">
        <v>1000</v>
      </c>
      <c r="G52" s="392">
        <v>1000</v>
      </c>
      <c r="H52" s="392">
        <v>1000</v>
      </c>
      <c r="I52" s="392">
        <v>1000</v>
      </c>
    </row>
    <row r="53" spans="1:9" ht="15.75" x14ac:dyDescent="0.25">
      <c r="A53" s="387" t="s">
        <v>56</v>
      </c>
      <c r="B53" s="319">
        <f t="shared" ref="B53:E53" si="16">SUM(B54:B60)</f>
        <v>170243.06000000003</v>
      </c>
      <c r="C53" s="319">
        <f t="shared" si="16"/>
        <v>248286.1</v>
      </c>
      <c r="D53" s="319">
        <f t="shared" si="16"/>
        <v>207850</v>
      </c>
      <c r="E53" s="504">
        <f t="shared" si="16"/>
        <v>96446.859999999986</v>
      </c>
      <c r="F53" s="319">
        <f t="shared" ref="F53:G53" si="17">SUM(F54:F60)</f>
        <v>207350</v>
      </c>
      <c r="G53" s="319">
        <f t="shared" si="17"/>
        <v>187350</v>
      </c>
      <c r="H53" s="319">
        <f t="shared" ref="H53:I53" si="18">SUM(H54:H60)</f>
        <v>190350</v>
      </c>
      <c r="I53" s="319">
        <f t="shared" si="18"/>
        <v>190350</v>
      </c>
    </row>
    <row r="54" spans="1:9" ht="15.75" x14ac:dyDescent="0.25">
      <c r="A54" s="385" t="s">
        <v>463</v>
      </c>
      <c r="B54" s="320">
        <v>140003.22</v>
      </c>
      <c r="C54" s="320">
        <v>152185.95000000001</v>
      </c>
      <c r="D54" s="320">
        <v>149390</v>
      </c>
      <c r="E54" s="511">
        <v>52486.87</v>
      </c>
      <c r="F54" s="320">
        <v>150000</v>
      </c>
      <c r="G54" s="320">
        <v>150000</v>
      </c>
      <c r="H54" s="320">
        <v>150000</v>
      </c>
      <c r="I54" s="320">
        <v>150000</v>
      </c>
    </row>
    <row r="55" spans="1:9" ht="15.75" x14ac:dyDescent="0.25">
      <c r="A55" s="385" t="s">
        <v>454</v>
      </c>
      <c r="B55" s="320">
        <v>8008.97</v>
      </c>
      <c r="C55" s="320">
        <v>15249.42</v>
      </c>
      <c r="D55" s="320">
        <v>21000</v>
      </c>
      <c r="E55" s="511">
        <v>22709.46</v>
      </c>
      <c r="F55" s="320">
        <v>23000</v>
      </c>
      <c r="G55" s="320">
        <v>10000</v>
      </c>
      <c r="H55" s="320">
        <v>13000</v>
      </c>
      <c r="I55" s="320">
        <v>13000</v>
      </c>
    </row>
    <row r="56" spans="1:9" ht="15.75" x14ac:dyDescent="0.25">
      <c r="A56" s="385" t="s">
        <v>545</v>
      </c>
      <c r="B56" s="320">
        <v>2061.63</v>
      </c>
      <c r="C56" s="320">
        <v>13776.63</v>
      </c>
      <c r="D56" s="320">
        <v>10610</v>
      </c>
      <c r="E56" s="511">
        <v>5610</v>
      </c>
      <c r="F56" s="320">
        <v>10000</v>
      </c>
      <c r="G56" s="320">
        <v>5000</v>
      </c>
      <c r="H56" s="320">
        <v>5000</v>
      </c>
      <c r="I56" s="320">
        <v>5000</v>
      </c>
    </row>
    <row r="57" spans="1:9" ht="15.75" x14ac:dyDescent="0.25">
      <c r="A57" s="385" t="s">
        <v>58</v>
      </c>
      <c r="B57" s="320">
        <v>3730.69</v>
      </c>
      <c r="C57" s="320">
        <v>1211.0999999999999</v>
      </c>
      <c r="D57" s="320">
        <v>2000</v>
      </c>
      <c r="E57" s="511">
        <v>414.93</v>
      </c>
      <c r="F57" s="427">
        <v>2000</v>
      </c>
      <c r="G57" s="320">
        <v>2000</v>
      </c>
      <c r="H57" s="320">
        <v>2000</v>
      </c>
      <c r="I57" s="320">
        <v>2000</v>
      </c>
    </row>
    <row r="58" spans="1:9" ht="15.75" x14ac:dyDescent="0.25">
      <c r="A58" s="385" t="s">
        <v>471</v>
      </c>
      <c r="B58" s="320">
        <v>16116.92</v>
      </c>
      <c r="C58" s="320">
        <v>65575.92</v>
      </c>
      <c r="D58" s="320">
        <v>24500</v>
      </c>
      <c r="E58" s="511">
        <v>14988.62</v>
      </c>
      <c r="F58" s="320">
        <v>22000</v>
      </c>
      <c r="G58" s="320">
        <v>20000</v>
      </c>
      <c r="H58" s="320">
        <v>20000</v>
      </c>
      <c r="I58" s="320">
        <v>20000</v>
      </c>
    </row>
    <row r="59" spans="1:9" ht="15.75" x14ac:dyDescent="0.25">
      <c r="A59" s="385" t="s">
        <v>62</v>
      </c>
      <c r="B59" s="320">
        <v>321.63</v>
      </c>
      <c r="C59" s="320">
        <v>287.08</v>
      </c>
      <c r="D59" s="320">
        <v>350</v>
      </c>
      <c r="E59" s="511">
        <v>236.98</v>
      </c>
      <c r="F59" s="390">
        <v>350</v>
      </c>
      <c r="G59" s="320">
        <v>350</v>
      </c>
      <c r="H59" s="320">
        <v>350</v>
      </c>
      <c r="I59" s="320">
        <v>350</v>
      </c>
    </row>
    <row r="60" spans="1:9" s="432" customFormat="1" ht="15.75" x14ac:dyDescent="0.25">
      <c r="A60" s="394" t="s">
        <v>420</v>
      </c>
      <c r="B60" s="320"/>
      <c r="C60" s="320"/>
      <c r="D60" s="320"/>
      <c r="E60" s="511"/>
      <c r="F60" s="320">
        <v>0</v>
      </c>
      <c r="G60" s="320"/>
      <c r="H60" s="320"/>
      <c r="I60" s="320"/>
    </row>
    <row r="61" spans="1:9" s="431" customFormat="1" ht="15.75" x14ac:dyDescent="0.25">
      <c r="A61" s="429" t="s">
        <v>66</v>
      </c>
      <c r="B61" s="430">
        <f t="shared" ref="B61:I61" si="19">SUM(B62:B117)</f>
        <v>3786524.9699999993</v>
      </c>
      <c r="C61" s="430">
        <f t="shared" si="19"/>
        <v>4291655.6900000004</v>
      </c>
      <c r="D61" s="430">
        <f t="shared" si="19"/>
        <v>4982907</v>
      </c>
      <c r="E61" s="512">
        <f t="shared" si="19"/>
        <v>3077272.9299999997</v>
      </c>
      <c r="F61" s="430">
        <f>SUM(F62:F117)</f>
        <v>4620644</v>
      </c>
      <c r="G61" s="430">
        <f>SUM(G62:G117)</f>
        <v>5318680</v>
      </c>
      <c r="H61" s="430">
        <f>SUM(H62:H117)</f>
        <v>5174460</v>
      </c>
      <c r="I61" s="430">
        <f t="shared" si="19"/>
        <v>5474460</v>
      </c>
    </row>
    <row r="62" spans="1:9" ht="15.75" x14ac:dyDescent="0.25">
      <c r="A62" s="385" t="s">
        <v>68</v>
      </c>
      <c r="B62" s="320">
        <v>11225.27</v>
      </c>
      <c r="C62" s="320">
        <v>17138.689999999999</v>
      </c>
      <c r="D62" s="320">
        <v>19000</v>
      </c>
      <c r="E62" s="511">
        <v>16216.71</v>
      </c>
      <c r="F62" s="320">
        <v>24000</v>
      </c>
      <c r="G62" s="320">
        <v>19000</v>
      </c>
      <c r="H62" s="320">
        <v>20000</v>
      </c>
      <c r="I62" s="320">
        <v>20000</v>
      </c>
    </row>
    <row r="63" spans="1:9" ht="15.75" x14ac:dyDescent="0.25">
      <c r="A63" s="385" t="s">
        <v>422</v>
      </c>
      <c r="B63" s="320">
        <v>2000</v>
      </c>
      <c r="C63" s="320"/>
      <c r="D63" s="320">
        <v>2000</v>
      </c>
      <c r="E63" s="511">
        <v>2000</v>
      </c>
      <c r="F63" s="320">
        <v>2000</v>
      </c>
      <c r="G63" s="320"/>
      <c r="H63" s="320"/>
      <c r="I63" s="320"/>
    </row>
    <row r="64" spans="1:9" ht="15.75" x14ac:dyDescent="0.25">
      <c r="A64" s="385" t="s">
        <v>695</v>
      </c>
      <c r="B64" s="320"/>
      <c r="C64" s="320">
        <v>4050</v>
      </c>
      <c r="D64" s="320">
        <v>1000</v>
      </c>
      <c r="E64" s="511">
        <v>1000</v>
      </c>
      <c r="F64" s="320">
        <v>1000</v>
      </c>
      <c r="G64" s="320"/>
      <c r="H64" s="320"/>
      <c r="I64" s="320"/>
    </row>
    <row r="65" spans="1:9" ht="15.75" x14ac:dyDescent="0.25">
      <c r="A65" s="385" t="s">
        <v>501</v>
      </c>
      <c r="B65" s="320">
        <v>1000</v>
      </c>
      <c r="C65" s="320">
        <v>4100</v>
      </c>
      <c r="D65" s="320">
        <v>1200</v>
      </c>
      <c r="E65" s="511">
        <v>1200</v>
      </c>
      <c r="F65" s="320">
        <v>1200</v>
      </c>
      <c r="G65" s="320"/>
      <c r="H65" s="320"/>
      <c r="I65" s="320"/>
    </row>
    <row r="66" spans="1:9" ht="15.75" x14ac:dyDescent="0.25">
      <c r="A66" s="385" t="s">
        <v>505</v>
      </c>
      <c r="B66" s="320">
        <v>700</v>
      </c>
      <c r="C66" s="320">
        <v>1400</v>
      </c>
      <c r="D66" s="320">
        <v>1900</v>
      </c>
      <c r="E66" s="511">
        <v>1900</v>
      </c>
      <c r="F66" s="320">
        <v>1900</v>
      </c>
      <c r="G66" s="320"/>
      <c r="H66" s="320"/>
      <c r="I66" s="320"/>
    </row>
    <row r="67" spans="1:9" ht="15.75" x14ac:dyDescent="0.25">
      <c r="A67" s="385" t="s">
        <v>699</v>
      </c>
      <c r="B67" s="320"/>
      <c r="C67" s="320"/>
      <c r="D67" s="320">
        <v>350</v>
      </c>
      <c r="E67" s="511">
        <v>350</v>
      </c>
      <c r="F67" s="320">
        <v>350</v>
      </c>
      <c r="G67" s="320"/>
      <c r="H67" s="320"/>
      <c r="I67" s="320"/>
    </row>
    <row r="68" spans="1:9" ht="15.75" x14ac:dyDescent="0.25">
      <c r="A68" s="385" t="s">
        <v>546</v>
      </c>
      <c r="B68" s="320">
        <v>5310</v>
      </c>
      <c r="C68" s="320">
        <v>9000</v>
      </c>
      <c r="D68" s="320">
        <v>9000</v>
      </c>
      <c r="E68" s="511">
        <v>9000</v>
      </c>
      <c r="F68" s="320">
        <v>9000</v>
      </c>
      <c r="G68" s="320"/>
      <c r="H68" s="320"/>
      <c r="I68" s="320"/>
    </row>
    <row r="69" spans="1:9" ht="15.75" x14ac:dyDescent="0.25">
      <c r="A69" s="385" t="s">
        <v>506</v>
      </c>
      <c r="B69" s="320">
        <v>3493.9</v>
      </c>
      <c r="C69" s="320"/>
      <c r="D69" s="320"/>
      <c r="E69" s="511"/>
      <c r="F69" s="320"/>
      <c r="G69" s="320"/>
      <c r="H69" s="320"/>
      <c r="I69" s="320"/>
    </row>
    <row r="70" spans="1:9" ht="15.75" x14ac:dyDescent="0.25">
      <c r="A70" s="385" t="s">
        <v>508</v>
      </c>
      <c r="B70" s="320">
        <v>10000</v>
      </c>
      <c r="C70" s="320"/>
      <c r="D70" s="320"/>
      <c r="E70" s="511"/>
      <c r="F70" s="320"/>
      <c r="G70" s="320"/>
      <c r="H70" s="320"/>
      <c r="I70" s="320"/>
    </row>
    <row r="71" spans="1:9" ht="15.75" x14ac:dyDescent="0.25">
      <c r="A71" s="385" t="s">
        <v>517</v>
      </c>
      <c r="B71" s="320">
        <v>19985.599999999999</v>
      </c>
      <c r="C71" s="320"/>
      <c r="D71" s="320"/>
      <c r="E71" s="511"/>
      <c r="F71" s="320"/>
      <c r="G71" s="320"/>
      <c r="H71" s="320"/>
      <c r="I71" s="320"/>
    </row>
    <row r="72" spans="1:9" ht="15.75" x14ac:dyDescent="0.25">
      <c r="A72" s="385" t="s">
        <v>509</v>
      </c>
      <c r="B72" s="320">
        <v>1500</v>
      </c>
      <c r="C72" s="320"/>
      <c r="D72" s="320"/>
      <c r="E72" s="511"/>
      <c r="F72" s="320"/>
      <c r="G72" s="320"/>
      <c r="H72" s="320"/>
      <c r="I72" s="320"/>
    </row>
    <row r="73" spans="1:9" ht="15.75" x14ac:dyDescent="0.25">
      <c r="A73" s="385" t="s">
        <v>507</v>
      </c>
      <c r="B73" s="320">
        <v>3700</v>
      </c>
      <c r="C73" s="320"/>
      <c r="D73" s="320"/>
      <c r="E73" s="511"/>
      <c r="F73" s="320"/>
      <c r="G73" s="320"/>
      <c r="H73" s="320"/>
      <c r="I73" s="320"/>
    </row>
    <row r="74" spans="1:9" ht="15.75" x14ac:dyDescent="0.25">
      <c r="A74" s="385" t="s">
        <v>513</v>
      </c>
      <c r="B74" s="320">
        <v>5742.64</v>
      </c>
      <c r="C74" s="320"/>
      <c r="D74" s="320"/>
      <c r="E74" s="511"/>
      <c r="F74" s="320"/>
      <c r="G74" s="320"/>
      <c r="H74" s="320"/>
      <c r="I74" s="320"/>
    </row>
    <row r="75" spans="1:9" ht="15.75" x14ac:dyDescent="0.25">
      <c r="A75" s="385" t="s">
        <v>514</v>
      </c>
      <c r="B75" s="320">
        <v>2780</v>
      </c>
      <c r="C75" s="320">
        <v>720</v>
      </c>
      <c r="D75" s="320"/>
      <c r="E75" s="511"/>
      <c r="F75" s="320">
        <v>5200</v>
      </c>
      <c r="G75" s="320"/>
      <c r="H75" s="320"/>
      <c r="I75" s="320"/>
    </row>
    <row r="76" spans="1:9" ht="15.75" x14ac:dyDescent="0.25">
      <c r="A76" s="385" t="s">
        <v>519</v>
      </c>
      <c r="B76" s="320">
        <v>1800</v>
      </c>
      <c r="C76" s="320"/>
      <c r="D76" s="320"/>
      <c r="E76" s="511"/>
      <c r="F76" s="320"/>
      <c r="G76" s="320"/>
      <c r="H76" s="320"/>
      <c r="I76" s="320"/>
    </row>
    <row r="77" spans="1:9" ht="15.75" x14ac:dyDescent="0.25">
      <c r="A77" s="385" t="s">
        <v>72</v>
      </c>
      <c r="B77" s="320">
        <v>1070</v>
      </c>
      <c r="C77" s="320">
        <v>1300</v>
      </c>
      <c r="D77" s="320"/>
      <c r="E77" s="511"/>
      <c r="F77" s="320"/>
      <c r="G77" s="320"/>
      <c r="H77" s="320"/>
      <c r="I77" s="320"/>
    </row>
    <row r="78" spans="1:9" ht="15.75" x14ac:dyDescent="0.25">
      <c r="A78" s="385" t="s">
        <v>385</v>
      </c>
      <c r="B78" s="320"/>
      <c r="C78" s="320"/>
      <c r="D78" s="320"/>
      <c r="E78" s="511"/>
      <c r="F78" s="320"/>
      <c r="G78" s="320"/>
      <c r="H78" s="320"/>
      <c r="I78" s="320"/>
    </row>
    <row r="79" spans="1:9" s="432" customFormat="1" ht="15.75" x14ac:dyDescent="0.25">
      <c r="A79" s="385" t="s">
        <v>521</v>
      </c>
      <c r="B79" s="320">
        <v>1000</v>
      </c>
      <c r="C79" s="320">
        <v>1000</v>
      </c>
      <c r="D79" s="320">
        <v>1000</v>
      </c>
      <c r="E79" s="511">
        <v>1000</v>
      </c>
      <c r="F79" s="320">
        <v>1000</v>
      </c>
      <c r="G79" s="320"/>
      <c r="H79" s="320"/>
      <c r="I79" s="320"/>
    </row>
    <row r="80" spans="1:9" ht="15.75" x14ac:dyDescent="0.25">
      <c r="A80" s="385" t="s">
        <v>418</v>
      </c>
      <c r="B80" s="320"/>
      <c r="C80" s="320"/>
      <c r="D80" s="320"/>
      <c r="E80" s="511"/>
      <c r="F80" s="320"/>
      <c r="G80" s="320"/>
      <c r="H80" s="320"/>
      <c r="I80" s="320"/>
    </row>
    <row r="81" spans="1:9" ht="15.75" x14ac:dyDescent="0.25">
      <c r="A81" s="385" t="s">
        <v>503</v>
      </c>
      <c r="B81" s="320">
        <v>1000</v>
      </c>
      <c r="C81" s="320"/>
      <c r="D81" s="320"/>
      <c r="E81" s="511"/>
      <c r="F81" s="320"/>
      <c r="G81" s="320"/>
      <c r="H81" s="320"/>
      <c r="I81" s="320"/>
    </row>
    <row r="82" spans="1:9" ht="15.75" x14ac:dyDescent="0.25">
      <c r="A82" s="385" t="s">
        <v>498</v>
      </c>
      <c r="B82" s="320"/>
      <c r="C82" s="320"/>
      <c r="D82" s="320"/>
      <c r="E82" s="511"/>
      <c r="F82" s="320"/>
      <c r="G82" s="320"/>
      <c r="H82" s="320"/>
      <c r="I82" s="320"/>
    </row>
    <row r="83" spans="1:9" ht="15.75" x14ac:dyDescent="0.25">
      <c r="A83" s="385" t="s">
        <v>400</v>
      </c>
      <c r="B83" s="320"/>
      <c r="C83" s="320"/>
      <c r="D83" s="320"/>
      <c r="E83" s="511"/>
      <c r="F83" s="320"/>
      <c r="G83" s="320"/>
      <c r="H83" s="320"/>
      <c r="I83" s="320"/>
    </row>
    <row r="84" spans="1:9" ht="15.75" x14ac:dyDescent="0.25">
      <c r="A84" s="385" t="s">
        <v>401</v>
      </c>
      <c r="B84" s="320"/>
      <c r="C84" s="320"/>
      <c r="D84" s="320"/>
      <c r="E84" s="511"/>
      <c r="F84" s="320"/>
      <c r="G84" s="320"/>
      <c r="H84" s="320"/>
      <c r="I84" s="320"/>
    </row>
    <row r="85" spans="1:9" ht="15.75" x14ac:dyDescent="0.25">
      <c r="A85" s="385" t="s">
        <v>402</v>
      </c>
      <c r="B85" s="320"/>
      <c r="C85" s="320"/>
      <c r="D85" s="320"/>
      <c r="E85" s="511"/>
      <c r="F85" s="320"/>
      <c r="G85" s="320"/>
      <c r="H85" s="320"/>
      <c r="I85" s="320"/>
    </row>
    <row r="86" spans="1:9" ht="15.75" x14ac:dyDescent="0.25">
      <c r="A86" s="385" t="s">
        <v>76</v>
      </c>
      <c r="B86" s="320"/>
      <c r="C86" s="320"/>
      <c r="D86" s="320"/>
      <c r="E86" s="511"/>
      <c r="F86" s="320"/>
      <c r="G86" s="320"/>
      <c r="H86" s="320"/>
      <c r="I86" s="320"/>
    </row>
    <row r="87" spans="1:9" ht="15.75" x14ac:dyDescent="0.25">
      <c r="A87" s="385" t="s">
        <v>78</v>
      </c>
      <c r="B87" s="320">
        <v>800</v>
      </c>
      <c r="C87" s="320"/>
      <c r="D87" s="320"/>
      <c r="E87" s="511"/>
      <c r="F87" s="320"/>
      <c r="G87" s="320"/>
      <c r="H87" s="320"/>
      <c r="I87" s="320"/>
    </row>
    <row r="88" spans="1:9" ht="15.75" x14ac:dyDescent="0.25">
      <c r="A88" s="385" t="s">
        <v>423</v>
      </c>
      <c r="B88" s="320">
        <v>1692.25</v>
      </c>
      <c r="C88" s="320"/>
      <c r="D88" s="320"/>
      <c r="E88" s="511"/>
      <c r="F88" s="320"/>
      <c r="G88" s="320"/>
      <c r="H88" s="320"/>
      <c r="I88" s="320"/>
    </row>
    <row r="89" spans="1:9" ht="15.75" x14ac:dyDescent="0.25">
      <c r="A89" s="393" t="s">
        <v>469</v>
      </c>
      <c r="B89" s="320">
        <v>48567.12</v>
      </c>
      <c r="C89" s="320">
        <v>32262.89</v>
      </c>
      <c r="D89" s="320">
        <v>30000</v>
      </c>
      <c r="E89" s="511">
        <v>17938.07</v>
      </c>
      <c r="F89" s="390">
        <v>35000</v>
      </c>
      <c r="G89" s="320">
        <v>35000</v>
      </c>
      <c r="H89" s="320">
        <v>30000</v>
      </c>
      <c r="I89" s="320">
        <v>30000</v>
      </c>
    </row>
    <row r="90" spans="1:9" ht="15.75" x14ac:dyDescent="0.25">
      <c r="A90" s="393" t="s">
        <v>468</v>
      </c>
      <c r="B90" s="320">
        <v>5700</v>
      </c>
      <c r="C90" s="320"/>
      <c r="D90" s="320"/>
      <c r="E90" s="511"/>
      <c r="F90" s="390"/>
      <c r="G90" s="320"/>
      <c r="H90" s="320"/>
      <c r="I90" s="320"/>
    </row>
    <row r="91" spans="1:9" ht="15.75" x14ac:dyDescent="0.25">
      <c r="A91" s="393" t="s">
        <v>470</v>
      </c>
      <c r="B91" s="320"/>
      <c r="C91" s="320"/>
      <c r="D91" s="320"/>
      <c r="E91" s="511"/>
      <c r="F91" s="390"/>
      <c r="G91" s="320"/>
      <c r="H91" s="320"/>
      <c r="I91" s="320"/>
    </row>
    <row r="92" spans="1:9" ht="15.75" x14ac:dyDescent="0.25">
      <c r="A92" s="393" t="s">
        <v>522</v>
      </c>
      <c r="B92" s="320">
        <v>2153</v>
      </c>
      <c r="C92" s="320"/>
      <c r="D92" s="320"/>
      <c r="E92" s="511"/>
      <c r="F92" s="390"/>
      <c r="G92" s="320"/>
      <c r="H92" s="320"/>
      <c r="I92" s="320"/>
    </row>
    <row r="93" spans="1:9" ht="15.75" x14ac:dyDescent="0.25">
      <c r="A93" s="393" t="s">
        <v>566</v>
      </c>
      <c r="B93" s="320"/>
      <c r="C93" s="320"/>
      <c r="D93" s="320">
        <v>340720</v>
      </c>
      <c r="E93" s="511"/>
      <c r="F93" s="390"/>
      <c r="G93" s="320">
        <v>340720</v>
      </c>
      <c r="H93" s="320"/>
      <c r="I93" s="320"/>
    </row>
    <row r="94" spans="1:9" ht="15.75" x14ac:dyDescent="0.25">
      <c r="A94" s="393" t="s">
        <v>734</v>
      </c>
      <c r="B94" s="320"/>
      <c r="C94" s="320"/>
      <c r="D94" s="320"/>
      <c r="E94" s="511"/>
      <c r="F94" s="390">
        <v>21625</v>
      </c>
      <c r="G94" s="320"/>
      <c r="H94" s="320"/>
      <c r="I94" s="320"/>
    </row>
    <row r="95" spans="1:9" ht="15.75" x14ac:dyDescent="0.25">
      <c r="A95" s="393" t="s">
        <v>554</v>
      </c>
      <c r="B95" s="320"/>
      <c r="C95" s="320">
        <v>5362.51</v>
      </c>
      <c r="D95" s="320">
        <v>2700</v>
      </c>
      <c r="E95" s="511">
        <v>3544</v>
      </c>
      <c r="F95" s="390">
        <v>3600</v>
      </c>
      <c r="G95" s="320"/>
      <c r="H95" s="320"/>
      <c r="I95" s="320"/>
    </row>
    <row r="96" spans="1:9" ht="15.75" x14ac:dyDescent="0.25">
      <c r="A96" s="393" t="s">
        <v>555</v>
      </c>
      <c r="B96" s="320"/>
      <c r="C96" s="320">
        <v>8757.33</v>
      </c>
      <c r="D96" s="320">
        <v>3300</v>
      </c>
      <c r="E96" s="511">
        <v>3294.54</v>
      </c>
      <c r="F96" s="390">
        <v>3300</v>
      </c>
      <c r="G96" s="320"/>
      <c r="H96" s="320"/>
      <c r="I96" s="320"/>
    </row>
    <row r="97" spans="1:11" ht="15.75" x14ac:dyDescent="0.25">
      <c r="A97" s="385" t="s">
        <v>455</v>
      </c>
      <c r="B97" s="320"/>
      <c r="C97" s="320"/>
      <c r="D97" s="320"/>
      <c r="E97" s="511"/>
      <c r="F97" s="320"/>
      <c r="G97" s="320"/>
      <c r="H97" s="320"/>
      <c r="I97" s="320"/>
    </row>
    <row r="98" spans="1:11" ht="15.75" x14ac:dyDescent="0.25">
      <c r="A98" s="385" t="s">
        <v>544</v>
      </c>
      <c r="B98" s="320"/>
      <c r="C98" s="320">
        <v>2093.2800000000002</v>
      </c>
      <c r="D98" s="320">
        <v>3000</v>
      </c>
      <c r="E98" s="511">
        <v>591.67999999999995</v>
      </c>
      <c r="F98" s="320">
        <v>3000</v>
      </c>
      <c r="G98" s="320">
        <v>3000</v>
      </c>
      <c r="H98" s="320">
        <v>3000</v>
      </c>
      <c r="I98" s="320">
        <v>3000</v>
      </c>
    </row>
    <row r="99" spans="1:11" ht="15.75" x14ac:dyDescent="0.25">
      <c r="A99" s="385" t="s">
        <v>542</v>
      </c>
      <c r="B99" s="320">
        <v>137072</v>
      </c>
      <c r="C99" s="320">
        <v>155280</v>
      </c>
      <c r="D99" s="320">
        <v>166310</v>
      </c>
      <c r="E99" s="511">
        <v>116168.48</v>
      </c>
      <c r="F99" s="320">
        <v>151970</v>
      </c>
      <c r="G99" s="320">
        <v>183190</v>
      </c>
      <c r="H99" s="320">
        <v>183190</v>
      </c>
      <c r="I99" s="320">
        <v>183190</v>
      </c>
      <c r="K99" s="722"/>
    </row>
    <row r="100" spans="1:11" ht="15.75" x14ac:dyDescent="0.25">
      <c r="A100" s="385" t="s">
        <v>543</v>
      </c>
      <c r="B100" s="320"/>
      <c r="C100" s="320">
        <v>307200</v>
      </c>
      <c r="D100" s="320">
        <v>331470</v>
      </c>
      <c r="E100" s="511">
        <v>248222.26</v>
      </c>
      <c r="F100" s="320">
        <v>331470</v>
      </c>
      <c r="G100" s="320">
        <v>331470</v>
      </c>
      <c r="H100" s="320">
        <v>331470</v>
      </c>
      <c r="I100" s="320">
        <v>331470</v>
      </c>
    </row>
    <row r="101" spans="1:11" ht="15.75" x14ac:dyDescent="0.25">
      <c r="A101" s="385" t="s">
        <v>83</v>
      </c>
      <c r="B101" s="320">
        <v>13089.83</v>
      </c>
      <c r="C101" s="320">
        <v>13460.07</v>
      </c>
      <c r="D101" s="320">
        <v>13500</v>
      </c>
      <c r="E101" s="511">
        <v>14421.88</v>
      </c>
      <c r="F101" s="390">
        <v>14430</v>
      </c>
      <c r="G101" s="320">
        <v>14500</v>
      </c>
      <c r="H101" s="320">
        <v>14500</v>
      </c>
      <c r="I101" s="320">
        <v>14500</v>
      </c>
    </row>
    <row r="102" spans="1:11" ht="15.75" x14ac:dyDescent="0.25">
      <c r="A102" s="393" t="s">
        <v>84</v>
      </c>
      <c r="B102" s="320">
        <v>3137101</v>
      </c>
      <c r="C102" s="320">
        <v>3374431</v>
      </c>
      <c r="D102" s="320">
        <v>3650000</v>
      </c>
      <c r="E102" s="511">
        <v>2352626</v>
      </c>
      <c r="F102" s="390">
        <v>3600000</v>
      </c>
      <c r="G102" s="320">
        <v>4000000</v>
      </c>
      <c r="H102" s="320">
        <v>4200000</v>
      </c>
      <c r="I102" s="320">
        <v>4500000</v>
      </c>
    </row>
    <row r="103" spans="1:11" ht="15.75" x14ac:dyDescent="0.25">
      <c r="A103" s="393" t="s">
        <v>85</v>
      </c>
      <c r="B103" s="320">
        <v>21332.34</v>
      </c>
      <c r="C103" s="320">
        <v>21124.02</v>
      </c>
      <c r="D103" s="320">
        <v>24950</v>
      </c>
      <c r="E103" s="511">
        <v>24935.040000000001</v>
      </c>
      <c r="F103" s="390">
        <v>24950</v>
      </c>
      <c r="G103" s="320">
        <v>25000</v>
      </c>
      <c r="H103" s="320">
        <v>25000</v>
      </c>
      <c r="I103" s="320">
        <v>25000</v>
      </c>
    </row>
    <row r="104" spans="1:11" ht="15.75" x14ac:dyDescent="0.25">
      <c r="A104" s="393" t="s">
        <v>86</v>
      </c>
      <c r="B104" s="320">
        <v>11294.92</v>
      </c>
      <c r="C104" s="320">
        <v>11237.78</v>
      </c>
      <c r="D104" s="320">
        <v>11300</v>
      </c>
      <c r="E104" s="511">
        <v>11204.61</v>
      </c>
      <c r="F104" s="390">
        <v>11300</v>
      </c>
      <c r="G104" s="320">
        <v>11300</v>
      </c>
      <c r="H104" s="320">
        <v>11300</v>
      </c>
      <c r="I104" s="320">
        <v>11300</v>
      </c>
    </row>
    <row r="105" spans="1:11" ht="15.75" x14ac:dyDescent="0.25">
      <c r="A105" s="393" t="s">
        <v>87</v>
      </c>
      <c r="B105" s="320">
        <v>990.92</v>
      </c>
      <c r="C105" s="320">
        <v>981.24</v>
      </c>
      <c r="D105" s="320">
        <v>1000</v>
      </c>
      <c r="E105" s="511">
        <v>970.44</v>
      </c>
      <c r="F105" s="390">
        <v>1000</v>
      </c>
      <c r="G105" s="320">
        <v>1000</v>
      </c>
      <c r="H105" s="320">
        <v>1000</v>
      </c>
      <c r="I105" s="320">
        <v>1000</v>
      </c>
    </row>
    <row r="106" spans="1:11" ht="15.75" x14ac:dyDescent="0.25">
      <c r="A106" s="393" t="s">
        <v>88</v>
      </c>
      <c r="B106" s="320">
        <v>2145.48</v>
      </c>
      <c r="C106" s="320">
        <v>2122.6</v>
      </c>
      <c r="D106" s="320">
        <v>2200</v>
      </c>
      <c r="E106" s="511">
        <v>2143</v>
      </c>
      <c r="F106" s="390">
        <v>2200</v>
      </c>
      <c r="G106" s="320">
        <v>2200</v>
      </c>
      <c r="H106" s="320">
        <v>2200</v>
      </c>
      <c r="I106" s="320">
        <v>2200</v>
      </c>
    </row>
    <row r="107" spans="1:11" ht="15.75" x14ac:dyDescent="0.25">
      <c r="A107" s="393" t="s">
        <v>504</v>
      </c>
      <c r="B107" s="320">
        <v>7618.54</v>
      </c>
      <c r="C107" s="320">
        <v>10484.82</v>
      </c>
      <c r="D107" s="320">
        <v>10500</v>
      </c>
      <c r="E107" s="511">
        <v>8162.32</v>
      </c>
      <c r="F107" s="390">
        <v>10500</v>
      </c>
      <c r="G107" s="320">
        <v>8200</v>
      </c>
      <c r="H107" s="320">
        <v>8200</v>
      </c>
      <c r="I107" s="320">
        <v>8200</v>
      </c>
    </row>
    <row r="108" spans="1:11" ht="15.75" x14ac:dyDescent="0.25">
      <c r="A108" s="393" t="s">
        <v>90</v>
      </c>
      <c r="B108" s="320">
        <v>41013</v>
      </c>
      <c r="C108" s="320">
        <v>42704</v>
      </c>
      <c r="D108" s="320">
        <v>42000</v>
      </c>
      <c r="E108" s="511">
        <v>31863</v>
      </c>
      <c r="F108" s="390">
        <v>42000</v>
      </c>
      <c r="G108" s="320">
        <v>42000</v>
      </c>
      <c r="H108" s="320">
        <v>42000</v>
      </c>
      <c r="I108" s="320">
        <v>42000</v>
      </c>
    </row>
    <row r="109" spans="1:11" ht="15.75" x14ac:dyDescent="0.25">
      <c r="A109" s="393" t="s">
        <v>500</v>
      </c>
      <c r="B109" s="320">
        <v>239546.4</v>
      </c>
      <c r="C109" s="320">
        <v>228775.85</v>
      </c>
      <c r="D109" s="320">
        <v>288407</v>
      </c>
      <c r="E109" s="511">
        <v>182747.9</v>
      </c>
      <c r="F109" s="390">
        <v>269549</v>
      </c>
      <c r="G109" s="320">
        <v>280000</v>
      </c>
      <c r="H109" s="320">
        <v>280000</v>
      </c>
      <c r="I109" s="320">
        <v>280000</v>
      </c>
    </row>
    <row r="110" spans="1:11" ht="15.75" x14ac:dyDescent="0.25">
      <c r="A110" s="393" t="s">
        <v>92</v>
      </c>
      <c r="B110" s="320">
        <v>3832.66</v>
      </c>
      <c r="C110" s="320">
        <v>504.15</v>
      </c>
      <c r="D110" s="320">
        <v>1000</v>
      </c>
      <c r="E110" s="511"/>
      <c r="F110" s="390">
        <v>1000</v>
      </c>
      <c r="G110" s="320">
        <v>500</v>
      </c>
      <c r="H110" s="320">
        <v>500</v>
      </c>
      <c r="I110" s="320">
        <v>500</v>
      </c>
    </row>
    <row r="111" spans="1:11" ht="15.75" x14ac:dyDescent="0.25">
      <c r="A111" s="393" t="s">
        <v>456</v>
      </c>
      <c r="B111" s="320">
        <v>2370.15</v>
      </c>
      <c r="C111" s="320"/>
      <c r="D111" s="320">
        <v>500</v>
      </c>
      <c r="E111" s="511"/>
      <c r="F111" s="390">
        <v>500</v>
      </c>
      <c r="G111" s="320"/>
      <c r="H111" s="320">
        <v>500</v>
      </c>
      <c r="I111" s="320">
        <v>500</v>
      </c>
    </row>
    <row r="112" spans="1:11" ht="15.75" x14ac:dyDescent="0.25">
      <c r="A112" s="393" t="s">
        <v>515</v>
      </c>
      <c r="B112" s="320">
        <v>693</v>
      </c>
      <c r="C112" s="320">
        <v>662</v>
      </c>
      <c r="D112" s="320">
        <v>0</v>
      </c>
      <c r="E112" s="511">
        <v>73</v>
      </c>
      <c r="F112" s="390">
        <v>700</v>
      </c>
      <c r="G112" s="320">
        <v>0</v>
      </c>
      <c r="H112" s="320"/>
      <c r="I112" s="320"/>
    </row>
    <row r="113" spans="1:9" ht="15" customHeight="1" x14ac:dyDescent="0.25">
      <c r="A113" s="393" t="s">
        <v>100</v>
      </c>
      <c r="B113" s="320">
        <v>23181.69</v>
      </c>
      <c r="C113" s="320">
        <v>20738.900000000001</v>
      </c>
      <c r="D113" s="320">
        <v>18000</v>
      </c>
      <c r="E113" s="511">
        <v>24300</v>
      </c>
      <c r="F113" s="390">
        <v>24300</v>
      </c>
      <c r="G113" s="320">
        <v>21600</v>
      </c>
      <c r="H113" s="320">
        <v>21600</v>
      </c>
      <c r="I113" s="320">
        <v>21600</v>
      </c>
    </row>
    <row r="114" spans="1:9" ht="15" customHeight="1" x14ac:dyDescent="0.25">
      <c r="A114" s="393" t="s">
        <v>696</v>
      </c>
      <c r="B114" s="320"/>
      <c r="C114" s="320">
        <v>1400</v>
      </c>
      <c r="D114" s="320">
        <v>1400</v>
      </c>
      <c r="E114" s="511">
        <v>1400</v>
      </c>
      <c r="F114" s="390">
        <v>1400</v>
      </c>
      <c r="G114" s="320">
        <v>0</v>
      </c>
      <c r="H114" s="320"/>
      <c r="I114" s="320"/>
    </row>
    <row r="115" spans="1:9" ht="15.75" x14ac:dyDescent="0.25">
      <c r="A115" s="393" t="s">
        <v>516</v>
      </c>
      <c r="B115" s="320">
        <v>1600</v>
      </c>
      <c r="C115" s="320"/>
      <c r="D115" s="320"/>
      <c r="E115" s="511"/>
      <c r="F115" s="390"/>
      <c r="G115" s="320"/>
      <c r="H115" s="320"/>
      <c r="I115" s="320"/>
    </row>
    <row r="116" spans="1:9" ht="15.75" x14ac:dyDescent="0.25">
      <c r="A116" s="393" t="s">
        <v>467</v>
      </c>
      <c r="B116" s="320">
        <v>12423.26</v>
      </c>
      <c r="C116" s="320">
        <v>8164.56</v>
      </c>
      <c r="D116" s="320"/>
      <c r="E116" s="511"/>
      <c r="F116" s="390">
        <v>16000</v>
      </c>
      <c r="G116" s="320"/>
      <c r="H116" s="320"/>
      <c r="I116" s="320"/>
    </row>
    <row r="117" spans="1:9" ht="16.5" thickBot="1" x14ac:dyDescent="0.3">
      <c r="A117" s="393" t="s">
        <v>547</v>
      </c>
      <c r="B117" s="320"/>
      <c r="C117" s="320">
        <v>5200</v>
      </c>
      <c r="D117" s="320">
        <v>5200</v>
      </c>
      <c r="E117" s="511"/>
      <c r="F117" s="390">
        <v>5200</v>
      </c>
      <c r="G117" s="320">
        <v>0</v>
      </c>
      <c r="H117" s="320"/>
      <c r="I117" s="320"/>
    </row>
    <row r="118" spans="1:9" ht="18.75" thickBot="1" x14ac:dyDescent="0.3">
      <c r="A118" s="396" t="s">
        <v>415</v>
      </c>
      <c r="B118" s="397">
        <f t="shared" ref="B118" si="20">B119+B123</f>
        <v>1260085.6400000001</v>
      </c>
      <c r="C118" s="397">
        <f>C119+C123</f>
        <v>520618.15</v>
      </c>
      <c r="D118" s="397">
        <f>D119+D123</f>
        <v>3914600</v>
      </c>
      <c r="E118" s="513">
        <f>E119+E123</f>
        <v>1079556.81</v>
      </c>
      <c r="F118" s="397">
        <f t="shared" ref="F118" si="21">F119+F123</f>
        <v>2959690</v>
      </c>
      <c r="G118" s="397">
        <f>G119+G123</f>
        <v>1832300</v>
      </c>
      <c r="H118" s="397">
        <f>H119+H123</f>
        <v>161000</v>
      </c>
      <c r="I118" s="397">
        <f>I119+I123</f>
        <v>161000</v>
      </c>
    </row>
    <row r="119" spans="1:9" ht="18.75" thickBot="1" x14ac:dyDescent="0.3">
      <c r="A119" s="421" t="s">
        <v>111</v>
      </c>
      <c r="B119" s="422">
        <f t="shared" ref="B119" si="22">SUM(B120:B122)</f>
        <v>150972.09</v>
      </c>
      <c r="C119" s="422">
        <f>SUM(C120:C122)</f>
        <v>353171.15</v>
      </c>
      <c r="D119" s="422">
        <f>SUM(D120:D122)</f>
        <v>536000</v>
      </c>
      <c r="E119" s="514">
        <f>SUM(E120:E122)</f>
        <v>226176.83999999997</v>
      </c>
      <c r="F119" s="422">
        <f t="shared" ref="F119" si="23">SUM(F120:F122)</f>
        <v>436000</v>
      </c>
      <c r="G119" s="422">
        <f>SUM(G120:G122)</f>
        <v>271000</v>
      </c>
      <c r="H119" s="422">
        <f>SUM(H120:H122)</f>
        <v>161000</v>
      </c>
      <c r="I119" s="422">
        <f>SUM(I120:I122)</f>
        <v>161000</v>
      </c>
    </row>
    <row r="120" spans="1:9" ht="15.75" x14ac:dyDescent="0.25">
      <c r="A120" s="399" t="s">
        <v>113</v>
      </c>
      <c r="B120" s="428">
        <v>1086.8800000000001</v>
      </c>
      <c r="C120" s="428">
        <v>36663.440000000002</v>
      </c>
      <c r="D120" s="428">
        <v>120000</v>
      </c>
      <c r="E120" s="515">
        <v>70515.289999999994</v>
      </c>
      <c r="F120" s="428">
        <v>120000</v>
      </c>
      <c r="G120" s="428">
        <v>70000</v>
      </c>
      <c r="H120" s="428">
        <v>10000</v>
      </c>
      <c r="I120" s="428">
        <v>10000</v>
      </c>
    </row>
    <row r="121" spans="1:9" ht="15.75" x14ac:dyDescent="0.25">
      <c r="A121" s="399" t="s">
        <v>114</v>
      </c>
      <c r="B121" s="428"/>
      <c r="C121" s="428">
        <v>650</v>
      </c>
      <c r="D121" s="428">
        <v>1000</v>
      </c>
      <c r="E121" s="515"/>
      <c r="F121" s="428">
        <v>1000</v>
      </c>
      <c r="G121" s="428">
        <v>1000</v>
      </c>
      <c r="H121" s="428">
        <v>1000</v>
      </c>
      <c r="I121" s="428">
        <v>1000</v>
      </c>
    </row>
    <row r="122" spans="1:9" ht="16.5" thickBot="1" x14ac:dyDescent="0.3">
      <c r="A122" s="423" t="s">
        <v>115</v>
      </c>
      <c r="B122" s="424">
        <v>149885.21</v>
      </c>
      <c r="C122" s="424">
        <v>315857.71000000002</v>
      </c>
      <c r="D122" s="424">
        <v>415000</v>
      </c>
      <c r="E122" s="516">
        <v>155661.54999999999</v>
      </c>
      <c r="F122" s="424">
        <v>315000</v>
      </c>
      <c r="G122" s="424">
        <v>200000</v>
      </c>
      <c r="H122" s="424">
        <v>150000</v>
      </c>
      <c r="I122" s="424">
        <v>150000</v>
      </c>
    </row>
    <row r="123" spans="1:9" ht="18.75" thickBot="1" x14ac:dyDescent="0.3">
      <c r="A123" s="400" t="s">
        <v>116</v>
      </c>
      <c r="B123" s="401">
        <f t="shared" ref="B123:I123" si="24">SUM(B124:B154)</f>
        <v>1109113.55</v>
      </c>
      <c r="C123" s="401">
        <f t="shared" si="24"/>
        <v>167447</v>
      </c>
      <c r="D123" s="401">
        <f t="shared" si="24"/>
        <v>3378600</v>
      </c>
      <c r="E123" s="517">
        <f t="shared" si="24"/>
        <v>853379.97</v>
      </c>
      <c r="F123" s="401">
        <f t="shared" si="24"/>
        <v>2523690</v>
      </c>
      <c r="G123" s="401">
        <f t="shared" si="24"/>
        <v>1561300</v>
      </c>
      <c r="H123" s="401">
        <f t="shared" si="24"/>
        <v>0</v>
      </c>
      <c r="I123" s="401">
        <f t="shared" si="24"/>
        <v>0</v>
      </c>
    </row>
    <row r="124" spans="1:9" ht="15.75" x14ac:dyDescent="0.25">
      <c r="A124" s="385" t="s">
        <v>700</v>
      </c>
      <c r="B124" s="390"/>
      <c r="C124" s="390"/>
      <c r="D124" s="390">
        <v>37000</v>
      </c>
      <c r="E124" s="509"/>
      <c r="F124" s="390">
        <v>37000</v>
      </c>
      <c r="G124" s="390"/>
      <c r="H124" s="390"/>
      <c r="I124" s="390"/>
    </row>
    <row r="125" spans="1:9" ht="15.75" x14ac:dyDescent="0.25">
      <c r="A125" s="385" t="s">
        <v>701</v>
      </c>
      <c r="B125" s="390"/>
      <c r="C125" s="390"/>
      <c r="D125" s="390">
        <v>1000</v>
      </c>
      <c r="E125" s="509">
        <v>1000</v>
      </c>
      <c r="F125" s="390">
        <v>1000</v>
      </c>
      <c r="G125" s="390"/>
      <c r="H125" s="390"/>
      <c r="I125" s="390"/>
    </row>
    <row r="126" spans="1:9" ht="15.75" x14ac:dyDescent="0.25">
      <c r="A126" s="385" t="s">
        <v>735</v>
      </c>
      <c r="B126" s="390"/>
      <c r="C126" s="390"/>
      <c r="D126" s="390"/>
      <c r="E126" s="509"/>
      <c r="F126" s="390">
        <v>20000</v>
      </c>
      <c r="G126" s="390"/>
      <c r="H126" s="390"/>
      <c r="I126" s="390"/>
    </row>
    <row r="127" spans="1:9" ht="15.75" x14ac:dyDescent="0.25">
      <c r="A127" s="385" t="s">
        <v>492</v>
      </c>
      <c r="B127" s="390"/>
      <c r="C127" s="390"/>
      <c r="D127" s="390"/>
      <c r="E127" s="509"/>
      <c r="F127" s="390"/>
      <c r="G127" s="390"/>
      <c r="H127" s="390"/>
      <c r="I127" s="390"/>
    </row>
    <row r="128" spans="1:9" ht="15.75" x14ac:dyDescent="0.25">
      <c r="A128" s="385" t="s">
        <v>579</v>
      </c>
      <c r="B128" s="390"/>
      <c r="C128" s="390"/>
      <c r="D128" s="390">
        <v>1380000</v>
      </c>
      <c r="E128" s="509">
        <v>852379.97</v>
      </c>
      <c r="F128" s="390">
        <v>1450000</v>
      </c>
      <c r="G128" s="390">
        <v>82000</v>
      </c>
      <c r="H128" s="390"/>
      <c r="I128" s="390"/>
    </row>
    <row r="129" spans="1:9" ht="15.75" x14ac:dyDescent="0.25">
      <c r="A129" s="385" t="s">
        <v>702</v>
      </c>
      <c r="B129" s="390"/>
      <c r="C129" s="390"/>
      <c r="D129" s="390">
        <v>1015000</v>
      </c>
      <c r="E129" s="509"/>
      <c r="F129" s="390">
        <v>864000</v>
      </c>
      <c r="G129" s="390">
        <v>91000</v>
      </c>
      <c r="H129" s="390"/>
      <c r="I129" s="390"/>
    </row>
    <row r="130" spans="1:9" ht="15.75" x14ac:dyDescent="0.25">
      <c r="A130" s="385" t="s">
        <v>703</v>
      </c>
      <c r="B130" s="390"/>
      <c r="C130" s="390"/>
      <c r="D130" s="390">
        <v>384000</v>
      </c>
      <c r="E130" s="509"/>
      <c r="F130" s="390"/>
      <c r="G130" s="390">
        <v>450000</v>
      </c>
      <c r="H130" s="390"/>
      <c r="I130" s="390"/>
    </row>
    <row r="131" spans="1:9" ht="15.75" x14ac:dyDescent="0.25">
      <c r="A131" s="385" t="s">
        <v>704</v>
      </c>
      <c r="B131" s="390"/>
      <c r="C131" s="390"/>
      <c r="D131" s="390">
        <v>444600</v>
      </c>
      <c r="E131" s="509"/>
      <c r="F131" s="390"/>
      <c r="G131" s="390">
        <v>494000</v>
      </c>
      <c r="H131" s="390"/>
      <c r="I131" s="390"/>
    </row>
    <row r="132" spans="1:9" ht="15.75" x14ac:dyDescent="0.25">
      <c r="A132" s="385" t="s">
        <v>705</v>
      </c>
      <c r="B132" s="390"/>
      <c r="C132" s="390"/>
      <c r="D132" s="390">
        <v>57000</v>
      </c>
      <c r="E132" s="509"/>
      <c r="F132" s="390">
        <v>57000</v>
      </c>
      <c r="G132" s="390"/>
      <c r="H132" s="390"/>
      <c r="I132" s="390"/>
    </row>
    <row r="133" spans="1:9" ht="15.75" x14ac:dyDescent="0.25">
      <c r="A133" s="385" t="s">
        <v>518</v>
      </c>
      <c r="B133" s="390">
        <v>4500</v>
      </c>
      <c r="C133" s="390"/>
      <c r="D133" s="390"/>
      <c r="E133" s="509"/>
      <c r="F133" s="390"/>
      <c r="G133" s="390"/>
      <c r="H133" s="390"/>
      <c r="I133" s="390"/>
    </row>
    <row r="134" spans="1:9" ht="15.75" x14ac:dyDescent="0.25">
      <c r="A134" s="385" t="s">
        <v>447</v>
      </c>
      <c r="B134" s="390"/>
      <c r="C134" s="390"/>
      <c r="D134" s="390"/>
      <c r="E134" s="509"/>
      <c r="F134" s="390"/>
      <c r="G134" s="390"/>
      <c r="H134" s="390"/>
      <c r="I134" s="390"/>
    </row>
    <row r="135" spans="1:9" ht="15.75" x14ac:dyDescent="0.25">
      <c r="A135" s="385" t="s">
        <v>511</v>
      </c>
      <c r="B135" s="390">
        <v>3300</v>
      </c>
      <c r="C135" s="390"/>
      <c r="D135" s="390"/>
      <c r="E135" s="509"/>
      <c r="F135" s="390"/>
      <c r="G135" s="390"/>
      <c r="H135" s="390"/>
      <c r="I135" s="390"/>
    </row>
    <row r="136" spans="1:9" ht="15.75" x14ac:dyDescent="0.25">
      <c r="A136" s="385" t="s">
        <v>697</v>
      </c>
      <c r="B136" s="390"/>
      <c r="C136" s="390">
        <v>17447</v>
      </c>
      <c r="D136" s="390"/>
      <c r="E136" s="509"/>
      <c r="F136" s="390"/>
      <c r="G136" s="390"/>
      <c r="H136" s="390"/>
      <c r="I136" s="390"/>
    </row>
    <row r="137" spans="1:9" ht="15.75" x14ac:dyDescent="0.25">
      <c r="A137" s="385" t="s">
        <v>736</v>
      </c>
      <c r="B137" s="390"/>
      <c r="C137" s="390"/>
      <c r="D137" s="390"/>
      <c r="E137" s="509"/>
      <c r="F137" s="390">
        <v>4765</v>
      </c>
      <c r="G137" s="390"/>
      <c r="H137" s="390"/>
      <c r="I137" s="390"/>
    </row>
    <row r="138" spans="1:9" ht="15.75" x14ac:dyDescent="0.25">
      <c r="A138" s="385" t="s">
        <v>512</v>
      </c>
      <c r="B138" s="390">
        <v>50000</v>
      </c>
      <c r="C138" s="390"/>
      <c r="D138" s="390"/>
      <c r="E138" s="509"/>
      <c r="F138" s="390"/>
      <c r="G138" s="390"/>
      <c r="H138" s="390"/>
      <c r="I138" s="390"/>
    </row>
    <row r="139" spans="1:9" ht="15.75" x14ac:dyDescent="0.25">
      <c r="A139" s="385" t="s">
        <v>510</v>
      </c>
      <c r="B139" s="390"/>
      <c r="C139" s="390">
        <v>10000</v>
      </c>
      <c r="D139" s="390"/>
      <c r="E139" s="509"/>
      <c r="F139" s="390"/>
      <c r="G139" s="390"/>
      <c r="H139" s="390"/>
      <c r="I139" s="390"/>
    </row>
    <row r="140" spans="1:9" ht="15.75" x14ac:dyDescent="0.25">
      <c r="A140" s="385" t="s">
        <v>465</v>
      </c>
      <c r="B140" s="390"/>
      <c r="C140" s="390"/>
      <c r="D140" s="390">
        <v>60000</v>
      </c>
      <c r="E140" s="509"/>
      <c r="F140" s="390">
        <v>60000</v>
      </c>
      <c r="G140" s="390"/>
      <c r="H140" s="390"/>
      <c r="I140" s="390"/>
    </row>
    <row r="141" spans="1:9" ht="15.75" x14ac:dyDescent="0.25">
      <c r="A141" s="385" t="s">
        <v>446</v>
      </c>
      <c r="B141" s="390"/>
      <c r="C141" s="390"/>
      <c r="D141" s="390"/>
      <c r="E141" s="509"/>
      <c r="F141" s="390"/>
      <c r="G141" s="390"/>
      <c r="H141" s="390"/>
      <c r="I141" s="390"/>
    </row>
    <row r="142" spans="1:9" ht="15.75" x14ac:dyDescent="0.25">
      <c r="A142" s="385" t="s">
        <v>450</v>
      </c>
      <c r="B142" s="390"/>
      <c r="C142" s="390"/>
      <c r="D142" s="390"/>
      <c r="E142" s="509"/>
      <c r="F142" s="390"/>
      <c r="G142" s="390">
        <v>319200</v>
      </c>
      <c r="H142" s="390"/>
      <c r="I142" s="390"/>
    </row>
    <row r="143" spans="1:9" ht="15.75" x14ac:dyDescent="0.25">
      <c r="A143" s="385" t="s">
        <v>451</v>
      </c>
      <c r="B143" s="390"/>
      <c r="C143" s="390">
        <v>10000</v>
      </c>
      <c r="D143" s="390"/>
      <c r="E143" s="509"/>
      <c r="F143" s="390"/>
      <c r="G143" s="390"/>
      <c r="H143" s="390"/>
      <c r="I143" s="390"/>
    </row>
    <row r="144" spans="1:9" ht="15.75" x14ac:dyDescent="0.25">
      <c r="A144" s="385" t="s">
        <v>452</v>
      </c>
      <c r="B144" s="390"/>
      <c r="C144" s="390"/>
      <c r="D144" s="390"/>
      <c r="E144" s="509"/>
      <c r="F144" s="390"/>
      <c r="G144" s="390"/>
      <c r="H144" s="390"/>
      <c r="I144" s="390"/>
    </row>
    <row r="145" spans="1:9" ht="15.75" x14ac:dyDescent="0.25">
      <c r="A145" s="385" t="s">
        <v>499</v>
      </c>
      <c r="B145" s="390">
        <v>35000</v>
      </c>
      <c r="C145" s="390">
        <v>40000</v>
      </c>
      <c r="D145" s="390"/>
      <c r="E145" s="509"/>
      <c r="F145" s="390"/>
      <c r="G145" s="390"/>
      <c r="H145" s="390"/>
      <c r="I145" s="390"/>
    </row>
    <row r="146" spans="1:9" ht="15.75" x14ac:dyDescent="0.25">
      <c r="A146" s="385" t="s">
        <v>120</v>
      </c>
      <c r="B146" s="390"/>
      <c r="C146" s="390"/>
      <c r="D146" s="390"/>
      <c r="E146" s="509"/>
      <c r="F146" s="390"/>
      <c r="G146" s="390"/>
      <c r="H146" s="390"/>
      <c r="I146" s="390"/>
    </row>
    <row r="147" spans="1:9" ht="15.75" x14ac:dyDescent="0.25">
      <c r="A147" s="385" t="s">
        <v>466</v>
      </c>
      <c r="B147" s="390"/>
      <c r="C147" s="390"/>
      <c r="D147" s="390"/>
      <c r="E147" s="509"/>
      <c r="F147" s="390"/>
      <c r="G147" s="390"/>
      <c r="H147" s="390"/>
      <c r="I147" s="390"/>
    </row>
    <row r="148" spans="1:9" ht="15.75" x14ac:dyDescent="0.25">
      <c r="A148" s="385" t="s">
        <v>565</v>
      </c>
      <c r="B148" s="390">
        <v>129000</v>
      </c>
      <c r="C148" s="390">
        <v>90000</v>
      </c>
      <c r="D148" s="390"/>
      <c r="E148" s="509"/>
      <c r="F148" s="390">
        <v>29925</v>
      </c>
      <c r="G148" s="390"/>
      <c r="H148" s="390"/>
      <c r="I148" s="390"/>
    </row>
    <row r="149" spans="1:9" ht="15.75" x14ac:dyDescent="0.25">
      <c r="A149" s="385" t="s">
        <v>731</v>
      </c>
      <c r="B149" s="390"/>
      <c r="C149" s="390"/>
      <c r="D149" s="390"/>
      <c r="E149" s="509"/>
      <c r="F149" s="390"/>
      <c r="G149" s="390">
        <v>125100</v>
      </c>
      <c r="H149" s="390"/>
      <c r="I149" s="390"/>
    </row>
    <row r="150" spans="1:9" ht="15.75" x14ac:dyDescent="0.25">
      <c r="A150" s="385" t="s">
        <v>445</v>
      </c>
      <c r="B150" s="390"/>
      <c r="C150" s="390"/>
      <c r="D150" s="390"/>
      <c r="E150" s="509"/>
      <c r="F150" s="390"/>
      <c r="G150" s="390"/>
      <c r="H150" s="390"/>
      <c r="I150" s="390"/>
    </row>
    <row r="151" spans="1:9" ht="15.75" x14ac:dyDescent="0.25">
      <c r="A151" s="385" t="s">
        <v>444</v>
      </c>
      <c r="B151" s="390"/>
      <c r="C151" s="390"/>
      <c r="D151" s="390"/>
      <c r="E151" s="509"/>
      <c r="F151" s="390"/>
      <c r="G151" s="390"/>
      <c r="H151" s="390"/>
      <c r="I151" s="390"/>
    </row>
    <row r="152" spans="1:9" ht="15.75" x14ac:dyDescent="0.25">
      <c r="A152" s="385" t="s">
        <v>442</v>
      </c>
      <c r="B152" s="390">
        <v>594381.25</v>
      </c>
      <c r="C152" s="390"/>
      <c r="D152" s="390"/>
      <c r="E152" s="509"/>
      <c r="F152" s="390"/>
      <c r="G152" s="390"/>
      <c r="H152" s="390"/>
      <c r="I152" s="390"/>
    </row>
    <row r="153" spans="1:9" ht="15.75" x14ac:dyDescent="0.25">
      <c r="A153" s="399" t="s">
        <v>397</v>
      </c>
      <c r="B153" s="428"/>
      <c r="C153" s="428"/>
      <c r="D153" s="428"/>
      <c r="E153" s="515"/>
      <c r="F153" s="428"/>
      <c r="G153" s="428"/>
      <c r="H153" s="428"/>
      <c r="I153" s="428"/>
    </row>
    <row r="154" spans="1:9" ht="16.5" thickBot="1" x14ac:dyDescent="0.3">
      <c r="A154" s="385" t="s">
        <v>443</v>
      </c>
      <c r="B154" s="390">
        <v>292932.3</v>
      </c>
      <c r="C154" s="390"/>
      <c r="D154" s="390"/>
      <c r="E154" s="509"/>
      <c r="F154" s="390"/>
      <c r="G154" s="390"/>
      <c r="H154" s="390"/>
      <c r="I154" s="390"/>
    </row>
    <row r="155" spans="1:9" ht="18.75" thickBot="1" x14ac:dyDescent="0.3">
      <c r="A155" s="293" t="s">
        <v>405</v>
      </c>
      <c r="B155" s="381">
        <f t="shared" ref="B155" si="25">SUM(B156:B164)</f>
        <v>760002.99</v>
      </c>
      <c r="C155" s="381">
        <f t="shared" ref="C155:I155" si="26">SUM(C156:C164)</f>
        <v>3592254.8200000003</v>
      </c>
      <c r="D155" s="381">
        <f t="shared" si="26"/>
        <v>4104015</v>
      </c>
      <c r="E155" s="502">
        <f t="shared" si="26"/>
        <v>508543.69000000006</v>
      </c>
      <c r="F155" s="381">
        <f t="shared" si="26"/>
        <v>2875421</v>
      </c>
      <c r="G155" s="381">
        <f t="shared" si="26"/>
        <v>6640390</v>
      </c>
      <c r="H155" s="381">
        <f t="shared" si="26"/>
        <v>650000</v>
      </c>
      <c r="I155" s="381">
        <f t="shared" si="26"/>
        <v>700000</v>
      </c>
    </row>
    <row r="156" spans="1:9" ht="15.75" x14ac:dyDescent="0.25">
      <c r="A156" s="385" t="s">
        <v>548</v>
      </c>
      <c r="B156" s="320">
        <v>760002.99</v>
      </c>
      <c r="C156" s="320">
        <v>450000</v>
      </c>
      <c r="D156" s="320">
        <v>920800</v>
      </c>
      <c r="E156" s="511">
        <v>273354.90000000002</v>
      </c>
      <c r="F156" s="320">
        <v>920800</v>
      </c>
      <c r="G156" s="320"/>
      <c r="H156" s="320">
        <v>650000</v>
      </c>
      <c r="I156" s="320">
        <v>700000</v>
      </c>
    </row>
    <row r="157" spans="1:9" ht="15.75" x14ac:dyDescent="0.25">
      <c r="A157" s="385" t="s">
        <v>706</v>
      </c>
      <c r="B157" s="320"/>
      <c r="C157" s="320"/>
      <c r="D157" s="320">
        <v>51</v>
      </c>
      <c r="E157" s="511"/>
      <c r="F157" s="320">
        <v>51</v>
      </c>
      <c r="G157" s="320"/>
      <c r="H157" s="320"/>
      <c r="I157" s="320"/>
    </row>
    <row r="158" spans="1:9" ht="15.75" x14ac:dyDescent="0.25">
      <c r="A158" s="385" t="s">
        <v>553</v>
      </c>
      <c r="B158" s="320"/>
      <c r="C158" s="320"/>
      <c r="D158" s="320"/>
      <c r="E158" s="511"/>
      <c r="F158" s="320"/>
      <c r="G158" s="320">
        <v>530000</v>
      </c>
      <c r="H158" s="320"/>
      <c r="I158" s="320"/>
    </row>
    <row r="159" spans="1:9" ht="15.75" x14ac:dyDescent="0.25">
      <c r="A159" s="385" t="s">
        <v>549</v>
      </c>
      <c r="B159" s="320"/>
      <c r="C159" s="320">
        <v>6582.47</v>
      </c>
      <c r="D159" s="320">
        <v>90564</v>
      </c>
      <c r="E159" s="511">
        <v>90554.32</v>
      </c>
      <c r="F159" s="320">
        <v>90570</v>
      </c>
      <c r="G159" s="320">
        <v>26390</v>
      </c>
      <c r="H159" s="320"/>
      <c r="I159" s="320"/>
    </row>
    <row r="160" spans="1:9" ht="15.75" x14ac:dyDescent="0.25">
      <c r="A160" s="385" t="s">
        <v>708</v>
      </c>
      <c r="B160" s="320"/>
      <c r="C160" s="320"/>
      <c r="D160" s="320"/>
      <c r="E160" s="511">
        <v>2661.82</v>
      </c>
      <c r="F160" s="320"/>
      <c r="G160" s="320"/>
      <c r="H160" s="320"/>
      <c r="I160" s="320"/>
    </row>
    <row r="161" spans="1:9" ht="15.75" x14ac:dyDescent="0.25">
      <c r="A161" s="385" t="s">
        <v>707</v>
      </c>
      <c r="B161" s="320"/>
      <c r="C161" s="320"/>
      <c r="D161" s="320">
        <v>728600</v>
      </c>
      <c r="E161" s="511"/>
      <c r="F161" s="320"/>
      <c r="G161" s="320"/>
      <c r="H161" s="320"/>
      <c r="I161" s="320"/>
    </row>
    <row r="162" spans="1:9" ht="15.75" x14ac:dyDescent="0.25">
      <c r="A162" s="385" t="s">
        <v>743</v>
      </c>
      <c r="B162" s="320"/>
      <c r="C162" s="320"/>
      <c r="D162" s="320"/>
      <c r="E162" s="511"/>
      <c r="F162" s="320"/>
      <c r="G162" s="320">
        <v>500000</v>
      </c>
      <c r="H162" s="320"/>
      <c r="I162" s="320"/>
    </row>
    <row r="163" spans="1:9" ht="15.75" x14ac:dyDescent="0.25">
      <c r="A163" s="385" t="s">
        <v>580</v>
      </c>
      <c r="B163" s="320"/>
      <c r="C163" s="320"/>
      <c r="D163" s="320">
        <v>1514000</v>
      </c>
      <c r="E163" s="511"/>
      <c r="F163" s="320">
        <v>1514000</v>
      </c>
      <c r="G163" s="320">
        <v>5084000</v>
      </c>
      <c r="H163" s="320"/>
      <c r="I163" s="320"/>
    </row>
    <row r="164" spans="1:9" ht="16.5" thickBot="1" x14ac:dyDescent="0.3">
      <c r="A164" s="385" t="s">
        <v>129</v>
      </c>
      <c r="B164" s="395"/>
      <c r="C164" s="395">
        <v>3135672.35</v>
      </c>
      <c r="D164" s="395">
        <v>850000</v>
      </c>
      <c r="E164" s="518">
        <v>141972.65</v>
      </c>
      <c r="F164" s="395">
        <v>350000</v>
      </c>
      <c r="G164" s="395">
        <v>500000</v>
      </c>
      <c r="H164" s="395"/>
      <c r="I164" s="395"/>
    </row>
    <row r="165" spans="1:9" ht="24" thickBot="1" x14ac:dyDescent="0.4">
      <c r="A165" s="402" t="s">
        <v>130</v>
      </c>
      <c r="B165" s="454">
        <f>B3+B118+B155</f>
        <v>16035840.119999999</v>
      </c>
      <c r="C165" s="403">
        <f>C155+C118+C3</f>
        <v>19199066.469999999</v>
      </c>
      <c r="D165" s="403">
        <f>D155+D118+D3</f>
        <v>25104532</v>
      </c>
      <c r="E165" s="454">
        <f>E155+E118+E3</f>
        <v>12824681.66</v>
      </c>
      <c r="F165" s="403">
        <f>F3+F118+F155</f>
        <v>22869595</v>
      </c>
      <c r="G165" s="403">
        <f>G155+G118+G3</f>
        <v>26914120</v>
      </c>
      <c r="H165" s="403">
        <f>H155+H118+H3</f>
        <v>19972210</v>
      </c>
      <c r="I165" s="403">
        <f>I155+I118+I3</f>
        <v>20963210</v>
      </c>
    </row>
    <row r="166" spans="1:9" ht="15.75" x14ac:dyDescent="0.25">
      <c r="A166" s="404"/>
    </row>
    <row r="167" spans="1:9" x14ac:dyDescent="0.25">
      <c r="A167" s="405"/>
    </row>
    <row r="168" spans="1:9" x14ac:dyDescent="0.25">
      <c r="A168" s="406"/>
    </row>
  </sheetData>
  <sheetProtection selectLockedCells="1" selectUnlockedCells="1"/>
  <mergeCells count="1">
    <mergeCell ref="A1:I1"/>
  </mergeCells>
  <phoneticPr fontId="0" type="noConversion"/>
  <pageMargins left="1.1811023622047245" right="0" top="0" bottom="0" header="0.51181102362204722" footer="0.51181102362204722"/>
  <pageSetup paperSize="8" scale="58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2"/>
  <sheetViews>
    <sheetView topLeftCell="B1" zoomScale="80" zoomScaleNormal="80" workbookViewId="0">
      <pane xSplit="2" ySplit="9" topLeftCell="D163" activePane="bottomRight" state="frozen"/>
      <selection activeCell="B1" sqref="B1"/>
      <selection pane="topRight" activeCell="T1" sqref="T1"/>
      <selection pane="bottomLeft" activeCell="B163" sqref="B163"/>
      <selection pane="bottomRight" activeCell="C157" sqref="C157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4" width="14.85546875" style="294" bestFit="1" customWidth="1"/>
    <col min="5" max="5" width="12.7109375" style="149" bestFit="1" customWidth="1"/>
    <col min="6" max="6" width="11.5703125" style="149" bestFit="1" customWidth="1"/>
    <col min="7" max="7" width="11.42578125" style="149" bestFit="1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5" width="11.42578125" style="149" customWidth="1"/>
    <col min="16" max="17" width="12.7109375" style="149" bestFit="1" customWidth="1"/>
    <col min="18" max="19" width="11.42578125" style="149" customWidth="1"/>
    <col min="20" max="21" width="12.7109375" style="149" bestFit="1" customWidth="1"/>
    <col min="22" max="22" width="11.5703125" style="149" bestFit="1" customWidth="1"/>
    <col min="23" max="23" width="11.42578125" style="149" bestFit="1" customWidth="1"/>
    <col min="24" max="24" width="12.7109375" style="149" bestFit="1" customWidth="1"/>
    <col min="25" max="25" width="12.7109375" style="155" bestFit="1" customWidth="1"/>
    <col min="26" max="27" width="11.42578125" style="149" customWidth="1"/>
    <col min="28" max="29" width="12.7109375" style="149" bestFit="1" customWidth="1"/>
    <col min="30" max="31" width="11.42578125" style="149" customWidth="1"/>
    <col min="32" max="33" width="12.7109375" style="149" bestFit="1" customWidth="1"/>
    <col min="34" max="34" width="11.42578125" style="149" customWidth="1"/>
    <col min="35" max="35" width="11.42578125" style="155" customWidth="1"/>
    <col min="36" max="16384" width="9.140625" style="149"/>
  </cols>
  <sheetData>
    <row r="1" spans="1:35" x14ac:dyDescent="0.2">
      <c r="A1" s="145"/>
    </row>
    <row r="2" spans="1:35" ht="15.75" x14ac:dyDescent="0.25">
      <c r="A2" s="145"/>
      <c r="B2" s="146"/>
      <c r="C2" s="147"/>
    </row>
    <row r="3" spans="1:35" ht="27.75" x14ac:dyDescent="0.4">
      <c r="A3" s="148"/>
      <c r="B3" s="773" t="s">
        <v>742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</row>
    <row r="4" spans="1:35" ht="7.5" customHeight="1" thickBot="1" x14ac:dyDescent="0.25">
      <c r="A4" s="148"/>
      <c r="C4" s="157"/>
    </row>
    <row r="5" spans="1:35" ht="13.5" customHeight="1" thickBot="1" x14ac:dyDescent="0.25">
      <c r="A5" s="148"/>
      <c r="D5" s="784" t="s">
        <v>524</v>
      </c>
      <c r="E5" s="785"/>
      <c r="F5" s="785"/>
      <c r="G5" s="785"/>
      <c r="H5" s="767" t="s">
        <v>683</v>
      </c>
      <c r="I5" s="768"/>
      <c r="J5" s="768"/>
      <c r="K5" s="768"/>
      <c r="L5" s="767" t="s">
        <v>556</v>
      </c>
      <c r="M5" s="768"/>
      <c r="N5" s="768"/>
      <c r="O5" s="769"/>
      <c r="P5" s="785" t="s">
        <v>684</v>
      </c>
      <c r="Q5" s="785"/>
      <c r="R5" s="785"/>
      <c r="S5" s="787"/>
      <c r="T5" s="778" t="s">
        <v>685</v>
      </c>
      <c r="U5" s="779"/>
      <c r="V5" s="779"/>
      <c r="W5" s="780"/>
      <c r="X5" s="767" t="s">
        <v>557</v>
      </c>
      <c r="Y5" s="768"/>
      <c r="Z5" s="768"/>
      <c r="AA5" s="769"/>
      <c r="AB5" s="767" t="s">
        <v>558</v>
      </c>
      <c r="AC5" s="768"/>
      <c r="AD5" s="768"/>
      <c r="AE5" s="768"/>
      <c r="AF5" s="767" t="s">
        <v>698</v>
      </c>
      <c r="AG5" s="768"/>
      <c r="AH5" s="768"/>
      <c r="AI5" s="769"/>
    </row>
    <row r="6" spans="1:35" ht="21" customHeight="1" x14ac:dyDescent="0.2">
      <c r="A6" s="148"/>
      <c r="B6" s="774" t="s">
        <v>413</v>
      </c>
      <c r="C6" s="775"/>
      <c r="D6" s="786"/>
      <c r="E6" s="771"/>
      <c r="F6" s="771"/>
      <c r="G6" s="771"/>
      <c r="H6" s="770"/>
      <c r="I6" s="771"/>
      <c r="J6" s="771"/>
      <c r="K6" s="771"/>
      <c r="L6" s="770"/>
      <c r="M6" s="771"/>
      <c r="N6" s="771"/>
      <c r="O6" s="772"/>
      <c r="P6" s="771"/>
      <c r="Q6" s="771"/>
      <c r="R6" s="771"/>
      <c r="S6" s="788"/>
      <c r="T6" s="781"/>
      <c r="U6" s="782"/>
      <c r="V6" s="782"/>
      <c r="W6" s="783"/>
      <c r="X6" s="770"/>
      <c r="Y6" s="771"/>
      <c r="Z6" s="771"/>
      <c r="AA6" s="772"/>
      <c r="AB6" s="770"/>
      <c r="AC6" s="771"/>
      <c r="AD6" s="771"/>
      <c r="AE6" s="771"/>
      <c r="AF6" s="770"/>
      <c r="AG6" s="771"/>
      <c r="AH6" s="771"/>
      <c r="AI6" s="772"/>
    </row>
    <row r="7" spans="1:35" ht="24.75" thickBot="1" x14ac:dyDescent="0.25">
      <c r="A7" s="148"/>
      <c r="B7" s="776"/>
      <c r="C7" s="777"/>
      <c r="D7" s="295" t="s">
        <v>399</v>
      </c>
      <c r="E7" s="295" t="s">
        <v>416</v>
      </c>
      <c r="F7" s="295" t="s">
        <v>407</v>
      </c>
      <c r="G7" s="459" t="s">
        <v>408</v>
      </c>
      <c r="H7" s="474" t="s">
        <v>399</v>
      </c>
      <c r="I7" s="479" t="s">
        <v>416</v>
      </c>
      <c r="J7" s="479" t="s">
        <v>417</v>
      </c>
      <c r="K7" s="520" t="s">
        <v>408</v>
      </c>
      <c r="L7" s="706" t="s">
        <v>399</v>
      </c>
      <c r="M7" s="488" t="s">
        <v>416</v>
      </c>
      <c r="N7" s="488" t="s">
        <v>417</v>
      </c>
      <c r="O7" s="707" t="s">
        <v>408</v>
      </c>
      <c r="P7" s="488" t="s">
        <v>399</v>
      </c>
      <c r="Q7" s="488" t="s">
        <v>416</v>
      </c>
      <c r="R7" s="488" t="s">
        <v>407</v>
      </c>
      <c r="S7" s="487" t="s">
        <v>408</v>
      </c>
      <c r="T7" s="715" t="s">
        <v>399</v>
      </c>
      <c r="U7" s="715" t="s">
        <v>416</v>
      </c>
      <c r="V7" s="715" t="s">
        <v>407</v>
      </c>
      <c r="W7" s="716" t="s">
        <v>408</v>
      </c>
      <c r="X7" s="474" t="s">
        <v>399</v>
      </c>
      <c r="Y7" s="479" t="s">
        <v>416</v>
      </c>
      <c r="Z7" s="479" t="s">
        <v>417</v>
      </c>
      <c r="AA7" s="473" t="s">
        <v>408</v>
      </c>
      <c r="AB7" s="474" t="s">
        <v>399</v>
      </c>
      <c r="AC7" s="479" t="s">
        <v>416</v>
      </c>
      <c r="AD7" s="479" t="s">
        <v>417</v>
      </c>
      <c r="AE7" s="520" t="s">
        <v>408</v>
      </c>
      <c r="AF7" s="474" t="s">
        <v>399</v>
      </c>
      <c r="AG7" s="479" t="s">
        <v>416</v>
      </c>
      <c r="AH7" s="479" t="s">
        <v>417</v>
      </c>
      <c r="AI7" s="473" t="s">
        <v>408</v>
      </c>
    </row>
    <row r="8" spans="1:35" ht="24" customHeight="1" thickBot="1" x14ac:dyDescent="0.3">
      <c r="A8" s="148"/>
      <c r="B8" s="720" t="s">
        <v>147</v>
      </c>
      <c r="C8" s="721"/>
      <c r="D8" s="301">
        <f>SUM(E8:G8)</f>
        <v>15282510.329999998</v>
      </c>
      <c r="E8" s="302">
        <f>E10+E24+E38+E48+E54+E70+E78+E93+E97+E122+E133+E142+E154+E179+E180</f>
        <v>12875160.679999998</v>
      </c>
      <c r="F8" s="302">
        <f>F10+F24+F38+F48+F54+F70+F78+F93+F97+F122+F133+F142+F154+F179+F180</f>
        <v>1207903.43</v>
      </c>
      <c r="G8" s="460">
        <f>G10+G24+G38+G48+G54+G70+G78+G93+G97+G122+G133+G142+G154+G179+G180</f>
        <v>1199446.22</v>
      </c>
      <c r="H8" s="475">
        <f>SUM(I8:K8)</f>
        <v>18444347.159999996</v>
      </c>
      <c r="I8" s="480">
        <f>I10+I24+I38+I48+I54+I70+I78+I93+I97+I122+I133+I142+I154+I179+I180</f>
        <v>13839112.629999999</v>
      </c>
      <c r="J8" s="480">
        <f t="shared" ref="J8" si="0">J10+J24+J38+J48+J54+J70+J78+J93+J97+J122+J133+J142+J154+J179+J180</f>
        <v>1274924.6299999999</v>
      </c>
      <c r="K8" s="521">
        <f>K10+K24+K38+K48+K54+K70+K78+K93+K97+K122+K133+K142+K154+K179+K180</f>
        <v>3330309.9000000004</v>
      </c>
      <c r="L8" s="708">
        <f t="shared" ref="L8:O8" si="1">L10+L24+L38+L48+L54+L70+L78+L93+L97+L122+L133+L142+L154+L179+L180</f>
        <v>25104532</v>
      </c>
      <c r="M8" s="709">
        <f t="shared" si="1"/>
        <v>16840702</v>
      </c>
      <c r="N8" s="709">
        <f t="shared" si="1"/>
        <v>7942530</v>
      </c>
      <c r="O8" s="710">
        <f t="shared" si="1"/>
        <v>321300</v>
      </c>
      <c r="P8" s="489">
        <f>SUM(Q8:S8)</f>
        <v>12133135.370000003</v>
      </c>
      <c r="Q8" s="489">
        <f>Q10+Q24+Q38+Q48+Q54+Q70+Q78+Q93+Q97+Q122+Q133+Q142+Q154+Q179+Q180</f>
        <v>10366239.310000002</v>
      </c>
      <c r="R8" s="489">
        <f t="shared" ref="R8:S8" si="2">R10+R24+R38+R48+R54+R70+R78+R93+R97+R122+R133+R142+R154+R179+R180</f>
        <v>1566151.37</v>
      </c>
      <c r="S8" s="709">
        <f t="shared" si="2"/>
        <v>200744.69</v>
      </c>
      <c r="T8" s="717">
        <f>SUM(U8:W8)</f>
        <v>22737753</v>
      </c>
      <c r="U8" s="718">
        <f>U10+U24+U38+U48+U54+U70+U78+U93+U97+U122+U133+U142+U154+U179+U180</f>
        <v>16222068</v>
      </c>
      <c r="V8" s="718">
        <f>V10+V24+V38+V48+V54+V70+V78+V93+V97+V122+V133+V142+V154+V179+V180</f>
        <v>6199385</v>
      </c>
      <c r="W8" s="719">
        <f>W10+W24+W38+W48+W54+W70+W78+W93+W97+W122+W133+W142+W154+W179+W180</f>
        <v>316300</v>
      </c>
      <c r="X8" s="475">
        <f>SUM(Y8:AA8)</f>
        <v>26914120</v>
      </c>
      <c r="Y8" s="480">
        <f>Y10+Y24+Y38+Y48+Y54+Y70+Y78+Y93+Y97+Y122+Y133+Y142+Y154+Y179+Y180</f>
        <v>17736780</v>
      </c>
      <c r="Z8" s="480">
        <f t="shared" ref="Z8:AA8" si="3">Z10+Z24+Z38+Z48+Z54+Z70+Z78+Z93+Z97+Z122+Z133+Z142+Z154+Z179+Z180</f>
        <v>8324540</v>
      </c>
      <c r="AA8" s="480">
        <f t="shared" si="3"/>
        <v>852800</v>
      </c>
      <c r="AB8" s="475">
        <f>SUM(AC8:AE8)</f>
        <v>19972210</v>
      </c>
      <c r="AC8" s="480">
        <f>AC10+AC24+AC38+AC48+AC54+AC70+AC78+AC93+AC97+AC122+AC133+AC142+AC154+AC179+AC180</f>
        <v>18140910</v>
      </c>
      <c r="AD8" s="480">
        <f t="shared" ref="AD8:AE8" si="4">AD10+AD24+AD38+AD48+AD54+AD70+AD78+AD93+AD97+AD122+AD133+AD142+AD154+AD179+AD180</f>
        <v>1400000</v>
      </c>
      <c r="AE8" s="521">
        <f t="shared" si="4"/>
        <v>431300</v>
      </c>
      <c r="AF8" s="475">
        <f>SUM(AG8:AI8)</f>
        <v>20963210</v>
      </c>
      <c r="AG8" s="480">
        <f>AG10+AG24+AG38+AG48+AG54+AG70+AG78+AG93+AG97+AG122+AG133+AG142+AG154+AG179+AG180</f>
        <v>19058910</v>
      </c>
      <c r="AH8" s="480">
        <f t="shared" ref="AH8:AI8" si="5">AH10+AH24+AH38+AH48+AH54+AH70+AH78+AH93+AH97+AH122+AH133+AH142+AH154+AH179+AH180</f>
        <v>1470000</v>
      </c>
      <c r="AI8" s="711">
        <f t="shared" si="5"/>
        <v>434300</v>
      </c>
    </row>
    <row r="9" spans="1:35" ht="13.5" thickBot="1" x14ac:dyDescent="0.25">
      <c r="A9" s="148"/>
      <c r="B9" s="296" t="s">
        <v>148</v>
      </c>
      <c r="C9" s="297"/>
      <c r="D9" s="151"/>
      <c r="E9" s="153"/>
      <c r="F9" s="152"/>
      <c r="G9" s="153"/>
      <c r="H9" s="476"/>
      <c r="I9" s="481"/>
      <c r="J9" s="481"/>
      <c r="K9" s="150"/>
      <c r="L9" s="699"/>
      <c r="M9" s="150"/>
      <c r="N9" s="150"/>
      <c r="O9" s="525"/>
      <c r="P9" s="481"/>
      <c r="Q9" s="481"/>
      <c r="R9" s="481"/>
      <c r="S9" s="472"/>
      <c r="T9" s="151"/>
      <c r="U9" s="153"/>
      <c r="V9" s="152"/>
      <c r="W9" s="153"/>
      <c r="X9" s="476"/>
      <c r="Y9" s="481"/>
      <c r="Z9" s="481"/>
      <c r="AA9" s="472"/>
      <c r="AB9" s="476"/>
      <c r="AC9" s="481"/>
      <c r="AD9" s="481"/>
      <c r="AE9" s="150"/>
      <c r="AF9" s="524"/>
      <c r="AG9" s="481"/>
      <c r="AH9" s="481"/>
      <c r="AI9" s="525"/>
    </row>
    <row r="10" spans="1:35" ht="15.75" x14ac:dyDescent="0.25">
      <c r="A10" s="148"/>
      <c r="B10" s="340" t="s">
        <v>149</v>
      </c>
      <c r="C10" s="341"/>
      <c r="D10" s="306">
        <f>D11+D16+D20+D21+D22+D23</f>
        <v>342634.08999999997</v>
      </c>
      <c r="E10" s="305">
        <f>E11+E16+E20+E21+E22+E23</f>
        <v>241441.76000000004</v>
      </c>
      <c r="F10" s="305">
        <f t="shared" ref="F10:W10" si="6">F11+F16+F20+F21+F22+F23</f>
        <v>101192.33</v>
      </c>
      <c r="G10" s="331">
        <f t="shared" si="6"/>
        <v>0</v>
      </c>
      <c r="H10" s="332">
        <f>H11+H16+H20+H21+H22+H23</f>
        <v>363361.23000000004</v>
      </c>
      <c r="I10" s="333">
        <f>I11+I16+I20+I21+I22+I23</f>
        <v>240663.11000000002</v>
      </c>
      <c r="J10" s="333">
        <f t="shared" ref="J10:K10" si="7">J11+J16+J20+J21+J22+J23</f>
        <v>122698.12</v>
      </c>
      <c r="K10" s="433">
        <f t="shared" si="7"/>
        <v>0</v>
      </c>
      <c r="L10" s="332">
        <f>L11+L16+L20+L21+L22+L23</f>
        <v>456670</v>
      </c>
      <c r="M10" s="333">
        <f>M11+M16+M20+M21+M22+M23</f>
        <v>316670</v>
      </c>
      <c r="N10" s="333">
        <f t="shared" ref="N10:O10" si="8">N11+N16+N20+N21+N22+N23</f>
        <v>140000</v>
      </c>
      <c r="O10" s="334">
        <f t="shared" si="8"/>
        <v>0</v>
      </c>
      <c r="P10" s="450">
        <f>P11+P16+P20+P21+P22+P23</f>
        <v>224327.16</v>
      </c>
      <c r="Q10" s="333">
        <f t="shared" ref="Q10:S10" si="9">Q11+Q16+Q20+Q21+Q22+Q23</f>
        <v>189400.99000000002</v>
      </c>
      <c r="R10" s="333">
        <f t="shared" si="9"/>
        <v>34926.17</v>
      </c>
      <c r="S10" s="433">
        <f t="shared" si="9"/>
        <v>0</v>
      </c>
      <c r="T10" s="332">
        <f t="shared" si="6"/>
        <v>448095</v>
      </c>
      <c r="U10" s="333">
        <f t="shared" si="6"/>
        <v>288095</v>
      </c>
      <c r="V10" s="333">
        <f t="shared" si="6"/>
        <v>160000</v>
      </c>
      <c r="W10" s="334">
        <f t="shared" si="6"/>
        <v>0</v>
      </c>
      <c r="X10" s="332">
        <f>X11+X16+X20+X21+X22+X23</f>
        <v>509920</v>
      </c>
      <c r="Y10" s="333">
        <f t="shared" ref="Y10:AA10" si="10">Y11+Y16+Y20+Y21+Y22+Y23</f>
        <v>334920</v>
      </c>
      <c r="Z10" s="333">
        <f t="shared" si="10"/>
        <v>175000</v>
      </c>
      <c r="AA10" s="433">
        <f t="shared" si="10"/>
        <v>0</v>
      </c>
      <c r="AB10" s="332">
        <f>AB11+AB16+AB20+AB21+AB22+AB23</f>
        <v>418070</v>
      </c>
      <c r="AC10" s="333">
        <f t="shared" ref="AC10:AE10" si="11">AC11+AC16+AC20+AC21+AC22+AC23</f>
        <v>348070</v>
      </c>
      <c r="AD10" s="333">
        <f t="shared" si="11"/>
        <v>70000</v>
      </c>
      <c r="AE10" s="433">
        <f t="shared" si="11"/>
        <v>0</v>
      </c>
      <c r="AF10" s="332">
        <f>AF11+AF16+AF20+AF21+AF22+AF23</f>
        <v>411220</v>
      </c>
      <c r="AG10" s="333">
        <f t="shared" ref="AG10:AI10" si="12">AG11+AG16+AG20+AG21+AG22+AG23</f>
        <v>361220</v>
      </c>
      <c r="AH10" s="333">
        <f t="shared" si="12"/>
        <v>50000</v>
      </c>
      <c r="AI10" s="334">
        <f t="shared" si="12"/>
        <v>0</v>
      </c>
    </row>
    <row r="11" spans="1:35" ht="15.75" x14ac:dyDescent="0.25">
      <c r="A11" s="148"/>
      <c r="B11" s="342" t="s">
        <v>150</v>
      </c>
      <c r="C11" s="343" t="s">
        <v>151</v>
      </c>
      <c r="D11" s="308">
        <f>SUM(D12:D15)</f>
        <v>143285.20000000001</v>
      </c>
      <c r="E11" s="307">
        <f t="shared" ref="E11:W11" si="13">SUM(E12:E15)</f>
        <v>143285.20000000001</v>
      </c>
      <c r="F11" s="307">
        <f t="shared" si="13"/>
        <v>0</v>
      </c>
      <c r="G11" s="326">
        <f t="shared" si="13"/>
        <v>0</v>
      </c>
      <c r="H11" s="315">
        <f>SUM(H12:H15)</f>
        <v>147659.53</v>
      </c>
      <c r="I11" s="309">
        <f t="shared" ref="I11:K11" si="14">SUM(I12:I15)</f>
        <v>147659.53</v>
      </c>
      <c r="J11" s="309">
        <f t="shared" si="14"/>
        <v>0</v>
      </c>
      <c r="K11" s="338">
        <f t="shared" si="14"/>
        <v>0</v>
      </c>
      <c r="L11" s="315">
        <f>SUM(L12:L15)</f>
        <v>184490</v>
      </c>
      <c r="M11" s="309">
        <f t="shared" ref="M11:N11" si="15">SUM(M12:M15)</f>
        <v>184490</v>
      </c>
      <c r="N11" s="309">
        <f t="shared" si="15"/>
        <v>0</v>
      </c>
      <c r="O11" s="310">
        <f>SUM(O12:O15)</f>
        <v>0</v>
      </c>
      <c r="P11" s="339">
        <f>SUM(P12:P15)</f>
        <v>114314.13</v>
      </c>
      <c r="Q11" s="309">
        <f t="shared" ref="Q11:S11" si="16">SUM(Q12:Q15)</f>
        <v>114314.13</v>
      </c>
      <c r="R11" s="309">
        <f t="shared" si="16"/>
        <v>0</v>
      </c>
      <c r="S11" s="338">
        <f t="shared" si="16"/>
        <v>0</v>
      </c>
      <c r="T11" s="315">
        <f t="shared" si="13"/>
        <v>170795</v>
      </c>
      <c r="U11" s="309">
        <f t="shared" si="13"/>
        <v>170795</v>
      </c>
      <c r="V11" s="309">
        <f t="shared" si="13"/>
        <v>0</v>
      </c>
      <c r="W11" s="310">
        <f t="shared" si="13"/>
        <v>0</v>
      </c>
      <c r="X11" s="315">
        <f>SUM(X12:X15)</f>
        <v>175350</v>
      </c>
      <c r="Y11" s="309">
        <f t="shared" ref="Y11:AA11" si="17">SUM(Y12:Y15)</f>
        <v>175350</v>
      </c>
      <c r="Z11" s="309">
        <f t="shared" si="17"/>
        <v>0</v>
      </c>
      <c r="AA11" s="338">
        <f t="shared" si="17"/>
        <v>0</v>
      </c>
      <c r="AB11" s="315">
        <f>SUM(AB12:AB15)</f>
        <v>192400</v>
      </c>
      <c r="AC11" s="309">
        <f t="shared" ref="AC11:AE11" si="18">SUM(AC12:AC15)</f>
        <v>192400</v>
      </c>
      <c r="AD11" s="309">
        <f t="shared" si="18"/>
        <v>0</v>
      </c>
      <c r="AE11" s="338">
        <f t="shared" si="18"/>
        <v>0</v>
      </c>
      <c r="AF11" s="315">
        <f>SUM(AF12:AF15)</f>
        <v>199100</v>
      </c>
      <c r="AG11" s="309">
        <f t="shared" ref="AG11:AI11" si="19">SUM(AG12:AG15)</f>
        <v>199100</v>
      </c>
      <c r="AH11" s="309">
        <f t="shared" si="19"/>
        <v>0</v>
      </c>
      <c r="AI11" s="310">
        <f t="shared" si="19"/>
        <v>0</v>
      </c>
    </row>
    <row r="12" spans="1:35" ht="15.75" x14ac:dyDescent="0.25">
      <c r="A12" s="148"/>
      <c r="B12" s="342">
        <v>1</v>
      </c>
      <c r="C12" s="343" t="s">
        <v>152</v>
      </c>
      <c r="D12" s="308">
        <f>SUM(E12:G12)</f>
        <v>58582.110000000008</v>
      </c>
      <c r="E12" s="307">
        <f>'[1]1.Plánovanie, manažment a kontr'!$T$5</f>
        <v>58582.110000000008</v>
      </c>
      <c r="F12" s="307">
        <f>'[1]1.Plánovanie, manažment a kontr'!$U$5</f>
        <v>0</v>
      </c>
      <c r="G12" s="326">
        <f>'[1]1.Plánovanie, manažment a kontr'!$V$5</f>
        <v>0</v>
      </c>
      <c r="H12" s="315">
        <f>SUM(I12:K12)</f>
        <v>66603.259999999995</v>
      </c>
      <c r="I12" s="309">
        <f>'[2]1.Plánovanie, manažment a kontr'!$H$5</f>
        <v>66603.259999999995</v>
      </c>
      <c r="J12" s="309">
        <f>'[2]1.Plánovanie, manažment a kontr'!$I$5</f>
        <v>0</v>
      </c>
      <c r="K12" s="338">
        <f>'[2]1.Plánovanie, manažment a kontr'!$J$5</f>
        <v>0</v>
      </c>
      <c r="L12" s="315">
        <f>SUM(M12:O12)</f>
        <v>73535</v>
      </c>
      <c r="M12" s="309">
        <f>'[3]1.Plánovanie, manažment a kontr'!$K$5</f>
        <v>73535</v>
      </c>
      <c r="N12" s="309">
        <f>'[3]1.Plánovanie, manažment a kontr'!$L$5</f>
        <v>0</v>
      </c>
      <c r="O12" s="310">
        <f>'[3]1.Plánovanie, manažment a kontr'!$M$5</f>
        <v>0</v>
      </c>
      <c r="P12" s="339">
        <f>SUM(Q12:S12)</f>
        <v>48083.3</v>
      </c>
      <c r="Q12" s="309">
        <f>'[3]1.Plánovanie, manažment a kontr'!$N$5</f>
        <v>48083.3</v>
      </c>
      <c r="R12" s="309">
        <f>'[3]1.Plánovanie, manažment a kontr'!$O$5</f>
        <v>0</v>
      </c>
      <c r="S12" s="338">
        <f>'[3]1.Plánovanie, manažment a kontr'!$P$5</f>
        <v>0</v>
      </c>
      <c r="T12" s="315">
        <f>SUM(U12:W12)</f>
        <v>73535</v>
      </c>
      <c r="U12" s="309">
        <f>'[3]1.Plánovanie, manažment a kontr'!$Q$5</f>
        <v>73535</v>
      </c>
      <c r="V12" s="309">
        <f>'[3]1.Plánovanie, manažment a kontr'!$R$5</f>
        <v>0</v>
      </c>
      <c r="W12" s="310">
        <f>'[3]1.Plánovanie, manažment a kontr'!$S$5</f>
        <v>0</v>
      </c>
      <c r="X12" s="315">
        <f>SUM(Y12:AA12)</f>
        <v>95400</v>
      </c>
      <c r="Y12" s="309">
        <f>'[3]1.Plánovanie, manažment a kontr'!$T$5</f>
        <v>95400</v>
      </c>
      <c r="Z12" s="309">
        <f>'[3]1.Plánovanie, manažment a kontr'!$U$5</f>
        <v>0</v>
      </c>
      <c r="AA12" s="338">
        <f>'[3]1.Plánovanie, manažment a kontr'!$V$5</f>
        <v>0</v>
      </c>
      <c r="AB12" s="315">
        <f>SUM(AC12:AE12)</f>
        <v>85900</v>
      </c>
      <c r="AC12" s="309">
        <f>'[3]1.Plánovanie, manažment a kontr'!$W$5</f>
        <v>85900</v>
      </c>
      <c r="AD12" s="309">
        <f>'[3]1.Plánovanie, manažment a kontr'!$X$5</f>
        <v>0</v>
      </c>
      <c r="AE12" s="338">
        <f>'[3]1.Plánovanie, manažment a kontr'!$Y$5</f>
        <v>0</v>
      </c>
      <c r="AF12" s="315">
        <f>SUM(AG12:AI12)</f>
        <v>89900</v>
      </c>
      <c r="AG12" s="309">
        <f>'[3]1.Plánovanie, manažment a kontr'!$Z$5</f>
        <v>89900</v>
      </c>
      <c r="AH12" s="309">
        <f>'[3]1.Plánovanie, manažment a kontr'!$AA$5</f>
        <v>0</v>
      </c>
      <c r="AI12" s="310">
        <f>'[3]1.Plánovanie, manažment a kontr'!$AB$5</f>
        <v>0</v>
      </c>
    </row>
    <row r="13" spans="1:35" ht="15.75" x14ac:dyDescent="0.25">
      <c r="A13" s="154"/>
      <c r="B13" s="342">
        <v>2</v>
      </c>
      <c r="C13" s="343" t="s">
        <v>153</v>
      </c>
      <c r="D13" s="308">
        <f>SUM(E13:G13)</f>
        <v>31562.02</v>
      </c>
      <c r="E13" s="307">
        <f>'[1]1.Plánovanie, manažment a kontr'!$T$16</f>
        <v>31562.02</v>
      </c>
      <c r="F13" s="307">
        <f>'[1]1.Plánovanie, manažment a kontr'!$U$16</f>
        <v>0</v>
      </c>
      <c r="G13" s="326">
        <f>'[1]1.Plánovanie, manažment a kontr'!$V$16</f>
        <v>0</v>
      </c>
      <c r="H13" s="315">
        <f>SUM(I13:K13)</f>
        <v>33301.229999999996</v>
      </c>
      <c r="I13" s="309">
        <f>'[2]1.Plánovanie, manažment a kontr'!$H$15</f>
        <v>33301.229999999996</v>
      </c>
      <c r="J13" s="309">
        <f>'[2]1.Plánovanie, manažment a kontr'!$I$15</f>
        <v>0</v>
      </c>
      <c r="K13" s="338">
        <f>'[2]1.Plánovanie, manažment a kontr'!$J$15</f>
        <v>0</v>
      </c>
      <c r="L13" s="315">
        <f>SUM(M13:O13)</f>
        <v>37755</v>
      </c>
      <c r="M13" s="309">
        <f>'[3]1.Plánovanie, manažment a kontr'!$K$15</f>
        <v>37755</v>
      </c>
      <c r="N13" s="309">
        <f>'[3]1.Plánovanie, manažment a kontr'!$L$15</f>
        <v>0</v>
      </c>
      <c r="O13" s="310">
        <f>'[3]1.Plánovanie, manažment a kontr'!$M$15</f>
        <v>0</v>
      </c>
      <c r="P13" s="339">
        <f t="shared" ref="P13:P15" si="20">SUM(Q13:S13)</f>
        <v>22421.42</v>
      </c>
      <c r="Q13" s="309">
        <f>'[3]1.Plánovanie, manažment a kontr'!$N$15</f>
        <v>22421.42</v>
      </c>
      <c r="R13" s="309">
        <f>'[3]1.Plánovanie, manažment a kontr'!$O$15</f>
        <v>0</v>
      </c>
      <c r="S13" s="338">
        <f>'[3]1.Plánovanie, manažment a kontr'!$P$15</f>
        <v>0</v>
      </c>
      <c r="T13" s="315">
        <f t="shared" ref="T13:T15" si="21">SUM(U13:W13)</f>
        <v>38560</v>
      </c>
      <c r="U13" s="309">
        <f>'[3]1.Plánovanie, manažment a kontr'!$Q$15</f>
        <v>38560</v>
      </c>
      <c r="V13" s="309">
        <f>'[3]1.Plánovanie, manažment a kontr'!$R$15</f>
        <v>0</v>
      </c>
      <c r="W13" s="310">
        <f>'[3]1.Plánovanie, manažment a kontr'!$S$15</f>
        <v>0</v>
      </c>
      <c r="X13" s="315">
        <f>SUM(Y13:AA13)</f>
        <v>40200</v>
      </c>
      <c r="Y13" s="309">
        <f>'[3]1.Plánovanie, manažment a kontr'!$T$15</f>
        <v>40200</v>
      </c>
      <c r="Z13" s="309">
        <f>'[3]1.Plánovanie, manažment a kontr'!$U$15</f>
        <v>0</v>
      </c>
      <c r="AA13" s="338">
        <f>'[3]1.Plánovanie, manažment a kontr'!$V$15</f>
        <v>0</v>
      </c>
      <c r="AB13" s="315">
        <f>SUM(AC13:AE13)</f>
        <v>43300</v>
      </c>
      <c r="AC13" s="309">
        <f>'[3]1.Plánovanie, manažment a kontr'!$W$15</f>
        <v>43300</v>
      </c>
      <c r="AD13" s="309">
        <f>'[3]1.Plánovanie, manažment a kontr'!$X$15</f>
        <v>0</v>
      </c>
      <c r="AE13" s="338">
        <f>'[3]1.Plánovanie, manažment a kontr'!$Y$15</f>
        <v>0</v>
      </c>
      <c r="AF13" s="315">
        <f>SUM(AG13:AI13)</f>
        <v>46500</v>
      </c>
      <c r="AG13" s="309">
        <f>'[3]1.Plánovanie, manažment a kontr'!$Z$15</f>
        <v>46500</v>
      </c>
      <c r="AH13" s="309">
        <f>'[3]1.Plánovanie, manažment a kontr'!$AA$15</f>
        <v>0</v>
      </c>
      <c r="AI13" s="310">
        <f>'[3]1.Plánovanie, manažment a kontr'!$AB$15</f>
        <v>0</v>
      </c>
    </row>
    <row r="14" spans="1:35" ht="15.75" x14ac:dyDescent="0.25">
      <c r="A14" s="154"/>
      <c r="B14" s="342">
        <v>3</v>
      </c>
      <c r="C14" s="344" t="s">
        <v>154</v>
      </c>
      <c r="D14" s="308">
        <f>SUM(E14:G14)</f>
        <v>50161.270000000004</v>
      </c>
      <c r="E14" s="307">
        <f>'[1]1.Plánovanie, manažment a kontr'!$T$27</f>
        <v>50161.270000000004</v>
      </c>
      <c r="F14" s="307">
        <f>'[1]1.Plánovanie, manažment a kontr'!$U$27</f>
        <v>0</v>
      </c>
      <c r="G14" s="326">
        <f>'[1]1.Plánovanie, manažment a kontr'!$V$27</f>
        <v>0</v>
      </c>
      <c r="H14" s="315">
        <f>SUM(I14:K14)</f>
        <v>45254.14</v>
      </c>
      <c r="I14" s="309">
        <f>'[2]1.Plánovanie, manažment a kontr'!$H$26</f>
        <v>45254.14</v>
      </c>
      <c r="J14" s="309">
        <f>'[2]1.Plánovanie, manažment a kontr'!$I$26</f>
        <v>0</v>
      </c>
      <c r="K14" s="338">
        <f>'[2]1.Plánovanie, manažment a kontr'!$J$26</f>
        <v>0</v>
      </c>
      <c r="L14" s="315">
        <f>SUM(M14:O14)</f>
        <v>68700</v>
      </c>
      <c r="M14" s="309">
        <f>'[3]1.Plánovanie, manažment a kontr'!$K$26</f>
        <v>68700</v>
      </c>
      <c r="N14" s="309">
        <f>'[3]1.Plánovanie, manažment a kontr'!$L$26</f>
        <v>0</v>
      </c>
      <c r="O14" s="310">
        <f>'[3]1.Plánovanie, manažment a kontr'!$M$26</f>
        <v>0</v>
      </c>
      <c r="P14" s="339">
        <f t="shared" si="20"/>
        <v>43809.409999999996</v>
      </c>
      <c r="Q14" s="309">
        <f>'[3]1.Plánovanie, manažment a kontr'!$N$26</f>
        <v>43809.409999999996</v>
      </c>
      <c r="R14" s="309">
        <f>'[3]1.Plánovanie, manažment a kontr'!$O$26</f>
        <v>0</v>
      </c>
      <c r="S14" s="338">
        <f>'[3]1.Plánovanie, manažment a kontr'!$P$26</f>
        <v>0</v>
      </c>
      <c r="T14" s="315">
        <f t="shared" si="21"/>
        <v>56000</v>
      </c>
      <c r="U14" s="309">
        <f>'[3]1.Plánovanie, manažment a kontr'!$Q$26</f>
        <v>56000</v>
      </c>
      <c r="V14" s="309">
        <f>'[3]1.Plánovanie, manažment a kontr'!$R$26</f>
        <v>0</v>
      </c>
      <c r="W14" s="310">
        <f>'[3]1.Plánovanie, manažment a kontr'!$S$26</f>
        <v>0</v>
      </c>
      <c r="X14" s="315">
        <f>SUM(Y14:AA14)</f>
        <v>34950</v>
      </c>
      <c r="Y14" s="309">
        <f>'[3]1.Plánovanie, manažment a kontr'!$T$26</f>
        <v>34950</v>
      </c>
      <c r="Z14" s="309">
        <f>'[3]1.Plánovanie, manažment a kontr'!$U$26</f>
        <v>0</v>
      </c>
      <c r="AA14" s="338">
        <f>'[3]1.Plánovanie, manažment a kontr'!$V$26</f>
        <v>0</v>
      </c>
      <c r="AB14" s="315">
        <f>SUM(AC14:AE14)</f>
        <v>58700</v>
      </c>
      <c r="AC14" s="309">
        <f>'[3]1.Plánovanie, manažment a kontr'!$W$26</f>
        <v>58700</v>
      </c>
      <c r="AD14" s="309">
        <f>'[3]1.Plánovanie, manažment a kontr'!$X$26</f>
        <v>0</v>
      </c>
      <c r="AE14" s="338">
        <f>'[3]1.Plánovanie, manažment a kontr'!$Y$26</f>
        <v>0</v>
      </c>
      <c r="AF14" s="315">
        <f>SUM(AG14:AI14)</f>
        <v>58200</v>
      </c>
      <c r="AG14" s="309">
        <f>'[3]1.Plánovanie, manažment a kontr'!$Z$26</f>
        <v>58200</v>
      </c>
      <c r="AH14" s="309">
        <f>'[3]1.Plánovanie, manažment a kontr'!$AA$26</f>
        <v>0</v>
      </c>
      <c r="AI14" s="310">
        <f>'[3]1.Plánovanie, manažment a kontr'!$AB$26</f>
        <v>0</v>
      </c>
    </row>
    <row r="15" spans="1:35" ht="15.75" x14ac:dyDescent="0.25">
      <c r="A15" s="154"/>
      <c r="B15" s="342">
        <v>4</v>
      </c>
      <c r="C15" s="344" t="s">
        <v>155</v>
      </c>
      <c r="D15" s="308">
        <f>SUM(E15:G15)</f>
        <v>2979.8</v>
      </c>
      <c r="E15" s="307">
        <f>'[1]1.Plánovanie, manažment a kontr'!$T$32</f>
        <v>2979.8</v>
      </c>
      <c r="F15" s="307">
        <f>'[1]1.Plánovanie, manažment a kontr'!$U$32</f>
        <v>0</v>
      </c>
      <c r="G15" s="326">
        <f>'[1]1.Plánovanie, manažment a kontr'!$V$32</f>
        <v>0</v>
      </c>
      <c r="H15" s="315">
        <f>SUM(I15:K15)</f>
        <v>2500.8999999999996</v>
      </c>
      <c r="I15" s="309">
        <f>'[2]1.Plánovanie, manažment a kontr'!$H$31</f>
        <v>2500.8999999999996</v>
      </c>
      <c r="J15" s="309">
        <f>'[2]1.Plánovanie, manažment a kontr'!$I$31</f>
        <v>0</v>
      </c>
      <c r="K15" s="338">
        <f>'[2]1.Plánovanie, manažment a kontr'!$J$31</f>
        <v>0</v>
      </c>
      <c r="L15" s="315">
        <f>SUM(M15:O15)</f>
        <v>4500</v>
      </c>
      <c r="M15" s="309">
        <f>'[3]1.Plánovanie, manažment a kontr'!$K$31</f>
        <v>4500</v>
      </c>
      <c r="N15" s="309">
        <f>'[3]1.Plánovanie, manažment a kontr'!$L$31</f>
        <v>0</v>
      </c>
      <c r="O15" s="310">
        <f>'[3]1.Plánovanie, manažment a kontr'!$M$31</f>
        <v>0</v>
      </c>
      <c r="P15" s="339">
        <f t="shared" si="20"/>
        <v>0</v>
      </c>
      <c r="Q15" s="309">
        <f>'[3]1.Plánovanie, manažment a kontr'!$N$31</f>
        <v>0</v>
      </c>
      <c r="R15" s="309">
        <f>'[3]1.Plánovanie, manažment a kontr'!$O$31</f>
        <v>0</v>
      </c>
      <c r="S15" s="338">
        <f>'[3]1.Plánovanie, manažment a kontr'!$P$31</f>
        <v>0</v>
      </c>
      <c r="T15" s="315">
        <f t="shared" si="21"/>
        <v>2700</v>
      </c>
      <c r="U15" s="309">
        <f>'[3]1.Plánovanie, manažment a kontr'!$Q$31</f>
        <v>2700</v>
      </c>
      <c r="V15" s="309">
        <f>'[3]1.Plánovanie, manažment a kontr'!$R$31</f>
        <v>0</v>
      </c>
      <c r="W15" s="310">
        <f>'[3]1.Plánovanie, manažment a kontr'!$S$31</f>
        <v>0</v>
      </c>
      <c r="X15" s="315">
        <f>SUM(Y15:AA15)</f>
        <v>4800</v>
      </c>
      <c r="Y15" s="309">
        <f>'[3]1.Plánovanie, manažment a kontr'!$T$31</f>
        <v>4800</v>
      </c>
      <c r="Z15" s="309">
        <f>'[3]1.Plánovanie, manažment a kontr'!$U$31</f>
        <v>0</v>
      </c>
      <c r="AA15" s="338">
        <f>'[3]1.Plánovanie, manažment a kontr'!$V$31</f>
        <v>0</v>
      </c>
      <c r="AB15" s="315">
        <f>SUM(AC15:AE15)</f>
        <v>4500</v>
      </c>
      <c r="AC15" s="309">
        <f>'[3]1.Plánovanie, manažment a kontr'!$W$31</f>
        <v>4500</v>
      </c>
      <c r="AD15" s="309">
        <f>'[3]1.Plánovanie, manažment a kontr'!$X$31</f>
        <v>0</v>
      </c>
      <c r="AE15" s="338">
        <f>'[3]1.Plánovanie, manažment a kontr'!$Y$31</f>
        <v>0</v>
      </c>
      <c r="AF15" s="315">
        <f>SUM(AG15:AI15)</f>
        <v>4500</v>
      </c>
      <c r="AG15" s="309">
        <f>'[3]1.Plánovanie, manažment a kontr'!$Z$31</f>
        <v>4500</v>
      </c>
      <c r="AH15" s="309">
        <f>'[3]1.Plánovanie, manažment a kontr'!$AA$31</f>
        <v>0</v>
      </c>
      <c r="AI15" s="310">
        <f>'[3]1.Plánovanie, manažment a kontr'!$AB$31</f>
        <v>0</v>
      </c>
    </row>
    <row r="16" spans="1:35" ht="15.75" x14ac:dyDescent="0.25">
      <c r="A16" s="154"/>
      <c r="B16" s="342" t="s">
        <v>156</v>
      </c>
      <c r="C16" s="344" t="s">
        <v>157</v>
      </c>
      <c r="D16" s="308">
        <f t="shared" ref="D16:W16" si="22">SUM(D17:D19)</f>
        <v>140636.53</v>
      </c>
      <c r="E16" s="307">
        <f t="shared" si="22"/>
        <v>39444.200000000004</v>
      </c>
      <c r="F16" s="307">
        <f t="shared" si="22"/>
        <v>101192.33</v>
      </c>
      <c r="G16" s="326">
        <f t="shared" si="22"/>
        <v>0</v>
      </c>
      <c r="H16" s="315">
        <f>SUM(H17:H19)</f>
        <v>142203.38</v>
      </c>
      <c r="I16" s="309">
        <f>SUM(I17:I19)</f>
        <v>19505.260000000002</v>
      </c>
      <c r="J16" s="309">
        <f t="shared" ref="J16:K16" si="23">SUM(J17:J19)</f>
        <v>122698.12</v>
      </c>
      <c r="K16" s="338">
        <f t="shared" si="23"/>
        <v>0</v>
      </c>
      <c r="L16" s="315">
        <f>SUM(L17:L19)</f>
        <v>189845</v>
      </c>
      <c r="M16" s="309">
        <f t="shared" ref="M16:O16" si="24">SUM(M17:M19)</f>
        <v>49845</v>
      </c>
      <c r="N16" s="309">
        <f t="shared" si="24"/>
        <v>140000</v>
      </c>
      <c r="O16" s="310">
        <f t="shared" si="24"/>
        <v>0</v>
      </c>
      <c r="P16" s="339">
        <f>SUM(P17:P19)</f>
        <v>48191.55</v>
      </c>
      <c r="Q16" s="309">
        <f t="shared" ref="Q16:S16" si="25">SUM(Q17:Q19)</f>
        <v>13265.38</v>
      </c>
      <c r="R16" s="309">
        <f t="shared" si="25"/>
        <v>34926.17</v>
      </c>
      <c r="S16" s="338">
        <f t="shared" si="25"/>
        <v>0</v>
      </c>
      <c r="T16" s="315">
        <f t="shared" si="22"/>
        <v>187500</v>
      </c>
      <c r="U16" s="309">
        <f t="shared" si="22"/>
        <v>27500</v>
      </c>
      <c r="V16" s="309">
        <f t="shared" si="22"/>
        <v>160000</v>
      </c>
      <c r="W16" s="310">
        <f t="shared" si="22"/>
        <v>0</v>
      </c>
      <c r="X16" s="315">
        <f>SUM(X17:X19)</f>
        <v>239400</v>
      </c>
      <c r="Y16" s="309">
        <f t="shared" ref="Y16:AA16" si="26">SUM(Y17:Y19)</f>
        <v>64400</v>
      </c>
      <c r="Z16" s="309">
        <f t="shared" si="26"/>
        <v>175000</v>
      </c>
      <c r="AA16" s="338">
        <f t="shared" si="26"/>
        <v>0</v>
      </c>
      <c r="AB16" s="315">
        <f>SUM(AB17:AB19)</f>
        <v>126950</v>
      </c>
      <c r="AC16" s="309">
        <f t="shared" ref="AC16:AE16" si="27">SUM(AC17:AC19)</f>
        <v>56950</v>
      </c>
      <c r="AD16" s="309">
        <f t="shared" si="27"/>
        <v>70000</v>
      </c>
      <c r="AE16" s="338">
        <f t="shared" si="27"/>
        <v>0</v>
      </c>
      <c r="AF16" s="315">
        <f>SUM(AF17:AF19)</f>
        <v>106950</v>
      </c>
      <c r="AG16" s="309">
        <f t="shared" ref="AG16:AI16" si="28">SUM(AG17:AG19)</f>
        <v>56950</v>
      </c>
      <c r="AH16" s="309">
        <f t="shared" si="28"/>
        <v>50000</v>
      </c>
      <c r="AI16" s="310">
        <f t="shared" si="28"/>
        <v>0</v>
      </c>
    </row>
    <row r="17" spans="1:35" ht="15.75" x14ac:dyDescent="0.25">
      <c r="A17" s="154"/>
      <c r="B17" s="342">
        <v>1</v>
      </c>
      <c r="C17" s="344" t="s">
        <v>158</v>
      </c>
      <c r="D17" s="308">
        <f t="shared" ref="D17:D23" si="29">SUM(E17:G17)</f>
        <v>28184.91</v>
      </c>
      <c r="E17" s="307">
        <f>'[1]1.Plánovanie, manažment a kontr'!$T$39</f>
        <v>28184.91</v>
      </c>
      <c r="F17" s="307">
        <f>'[1]1.Plánovanie, manažment a kontr'!$U$39</f>
        <v>0</v>
      </c>
      <c r="G17" s="326">
        <f>'[1]1.Plánovanie, manažment a kontr'!$V$39</f>
        <v>0</v>
      </c>
      <c r="H17" s="315">
        <f>SUM(I17:K17)</f>
        <v>11465.310000000001</v>
      </c>
      <c r="I17" s="309">
        <f>'[2]1.Plánovanie, manažment a kontr'!$H$38</f>
        <v>11465.310000000001</v>
      </c>
      <c r="J17" s="309">
        <f>'[2]1.Plánovanie, manažment a kontr'!$I$38</f>
        <v>0</v>
      </c>
      <c r="K17" s="338">
        <f>'[2]1.Plánovanie, manažment a kontr'!$J$38</f>
        <v>0</v>
      </c>
      <c r="L17" s="315">
        <f>SUM(M17:O17)</f>
        <v>42695</v>
      </c>
      <c r="M17" s="309">
        <f>'[3]1.Plánovanie, manažment a kontr'!$K$38</f>
        <v>42695</v>
      </c>
      <c r="N17" s="309">
        <f>'[3]1.Plánovanie, manažment a kontr'!$L$38</f>
        <v>0</v>
      </c>
      <c r="O17" s="310">
        <f>'[3]1.Plánovanie, manažment a kontr'!$M$38</f>
        <v>0</v>
      </c>
      <c r="P17" s="339">
        <f>SUM(Q17:S17)</f>
        <v>12941.4</v>
      </c>
      <c r="Q17" s="309">
        <f>'[3]1.Plánovanie, manažment a kontr'!$N$38</f>
        <v>12941.4</v>
      </c>
      <c r="R17" s="309">
        <f>'[3]1.Plánovanie, manažment a kontr'!$O$38</f>
        <v>0</v>
      </c>
      <c r="S17" s="338">
        <f>'[3]1.Plánovanie, manažment a kontr'!$P$38</f>
        <v>0</v>
      </c>
      <c r="T17" s="315">
        <f>SUM(U17:W17)</f>
        <v>25000</v>
      </c>
      <c r="U17" s="309">
        <f>'[3]1.Plánovanie, manažment a kontr'!$Q$38</f>
        <v>25000</v>
      </c>
      <c r="V17" s="309">
        <f>'[3]1.Plánovanie, manažment a kontr'!$R$38</f>
        <v>0</v>
      </c>
      <c r="W17" s="310">
        <f>'[3]1.Plánovanie, manažment a kontr'!$S$38</f>
        <v>0</v>
      </c>
      <c r="X17" s="315">
        <f>SUM(Y17:AA17)</f>
        <v>32300</v>
      </c>
      <c r="Y17" s="309">
        <f>'[3]1.Plánovanie, manažment a kontr'!$T$38</f>
        <v>32300</v>
      </c>
      <c r="Z17" s="309">
        <f>'[3]1.Plánovanie, manažment a kontr'!$U$38</f>
        <v>0</v>
      </c>
      <c r="AA17" s="338">
        <f>'[3]1.Plánovanie, manažment a kontr'!$V$38</f>
        <v>0</v>
      </c>
      <c r="AB17" s="315">
        <f>SUM(AC17:AE17)</f>
        <v>30200</v>
      </c>
      <c r="AC17" s="309">
        <f>'[3]1.Plánovanie, manažment a kontr'!$W$38</f>
        <v>30200</v>
      </c>
      <c r="AD17" s="309">
        <f>'[3]1.Plánovanie, manažment a kontr'!$X$38</f>
        <v>0</v>
      </c>
      <c r="AE17" s="338">
        <f>'[3]1.Plánovanie, manažment a kontr'!$Y$38</f>
        <v>0</v>
      </c>
      <c r="AF17" s="315">
        <f>SUM(AG17:AI17)</f>
        <v>30200</v>
      </c>
      <c r="AG17" s="309">
        <f>'[3]1.Plánovanie, manažment a kontr'!$Z$38</f>
        <v>30200</v>
      </c>
      <c r="AH17" s="309">
        <f>'[3]1.Plánovanie, manažment a kontr'!$AA$38</f>
        <v>0</v>
      </c>
      <c r="AI17" s="310">
        <f>'[3]1.Plánovanie, manažment a kontr'!$AB$38</f>
        <v>0</v>
      </c>
    </row>
    <row r="18" spans="1:35" ht="15.75" x14ac:dyDescent="0.25">
      <c r="A18" s="154"/>
      <c r="B18" s="342">
        <v>2</v>
      </c>
      <c r="C18" s="344" t="s">
        <v>159</v>
      </c>
      <c r="D18" s="308">
        <f t="shared" si="29"/>
        <v>10092</v>
      </c>
      <c r="E18" s="307">
        <f>'[1]1.Plánovanie, manažment a kontr'!$T$52</f>
        <v>10092</v>
      </c>
      <c r="F18" s="307">
        <f>'[1]1.Plánovanie, manažment a kontr'!$U$52</f>
        <v>0</v>
      </c>
      <c r="G18" s="326">
        <f>'[1]1.Plánovanie, manažment a kontr'!$V$52</f>
        <v>0</v>
      </c>
      <c r="H18" s="315">
        <f>SUM(I18:K18)</f>
        <v>6420</v>
      </c>
      <c r="I18" s="309">
        <f>'[2]1.Plánovanie, manažment a kontr'!$H$51</f>
        <v>6420</v>
      </c>
      <c r="J18" s="309">
        <f>'[2]1.Plánovanie, manažment a kontr'!$I$51</f>
        <v>0</v>
      </c>
      <c r="K18" s="338">
        <f>'[2]1.Plánovanie, manažment a kontr'!$J$51</f>
        <v>0</v>
      </c>
      <c r="L18" s="315">
        <f>SUM(M18:O18)</f>
        <v>77500</v>
      </c>
      <c r="M18" s="309">
        <f>'[3]1.Plánovanie, manažment a kontr'!$K$51</f>
        <v>2500</v>
      </c>
      <c r="N18" s="309">
        <f>'[3]1.Plánovanie, manažment a kontr'!$L$51</f>
        <v>75000</v>
      </c>
      <c r="O18" s="310">
        <f>'[3]1.Plánovanie, manažment a kontr'!$M$51</f>
        <v>0</v>
      </c>
      <c r="P18" s="339">
        <f t="shared" ref="P18:P23" si="30">SUM(Q18:S18)</f>
        <v>600</v>
      </c>
      <c r="Q18" s="309">
        <f>'[3]1.Plánovanie, manažment a kontr'!$N$51</f>
        <v>0</v>
      </c>
      <c r="R18" s="309">
        <f>'[3]1.Plánovanie, manažment a kontr'!$O$51</f>
        <v>600</v>
      </c>
      <c r="S18" s="338">
        <f>'[3]1.Plánovanie, manažment a kontr'!$P$51</f>
        <v>0</v>
      </c>
      <c r="T18" s="315">
        <f t="shared" ref="T18:T23" si="31">SUM(U18:W18)</f>
        <v>75000</v>
      </c>
      <c r="U18" s="309">
        <f>'[3]1.Plánovanie, manažment a kontr'!$Q$51</f>
        <v>0</v>
      </c>
      <c r="V18" s="309">
        <f>'[3]1.Plánovanie, manažment a kontr'!$R$51</f>
        <v>75000</v>
      </c>
      <c r="W18" s="310">
        <f>'[3]1.Plánovanie, manažment a kontr'!$S$51</f>
        <v>0</v>
      </c>
      <c r="X18" s="315">
        <f>SUM(Y18:AA18)</f>
        <v>107500</v>
      </c>
      <c r="Y18" s="309">
        <f>'[3]1.Plánovanie, manažment a kontr'!$T$51</f>
        <v>22500</v>
      </c>
      <c r="Z18" s="309">
        <f>'[3]1.Plánovanie, manažment a kontr'!$U$51</f>
        <v>85000</v>
      </c>
      <c r="AA18" s="338">
        <f>'[3]1.Plánovanie, manažment a kontr'!$V$51</f>
        <v>0</v>
      </c>
      <c r="AB18" s="315">
        <f>SUM(AC18:AE18)</f>
        <v>17500</v>
      </c>
      <c r="AC18" s="309">
        <f>'[3]1.Plánovanie, manažment a kontr'!$W$51</f>
        <v>17500</v>
      </c>
      <c r="AD18" s="309">
        <f>'[3]1.Plánovanie, manažment a kontr'!$X$51</f>
        <v>0</v>
      </c>
      <c r="AE18" s="338">
        <f>'[3]1.Plánovanie, manažment a kontr'!$Y$51</f>
        <v>0</v>
      </c>
      <c r="AF18" s="315">
        <f>SUM(AG18:AI18)</f>
        <v>17500</v>
      </c>
      <c r="AG18" s="309">
        <f>'[3]1.Plánovanie, manažment a kontr'!$Z$51</f>
        <v>17500</v>
      </c>
      <c r="AH18" s="309">
        <f>'[3]1.Plánovanie, manažment a kontr'!$AA$51</f>
        <v>0</v>
      </c>
      <c r="AI18" s="310">
        <f>'[3]1.Plánovanie, manažment a kontr'!$AB$51</f>
        <v>0</v>
      </c>
    </row>
    <row r="19" spans="1:35" ht="15.75" x14ac:dyDescent="0.25">
      <c r="A19" s="154"/>
      <c r="B19" s="342">
        <v>3</v>
      </c>
      <c r="C19" s="344" t="s">
        <v>160</v>
      </c>
      <c r="D19" s="308">
        <f t="shared" si="29"/>
        <v>102359.62</v>
      </c>
      <c r="E19" s="307">
        <f>'[1]1.Plánovanie, manažment a kontr'!$T$55</f>
        <v>1167.29</v>
      </c>
      <c r="F19" s="307">
        <f>'[1]1.Plánovanie, manažment a kontr'!$U$55</f>
        <v>101192.33</v>
      </c>
      <c r="G19" s="326">
        <f>'[1]1.Plánovanie, manažment a kontr'!$V$55</f>
        <v>0</v>
      </c>
      <c r="H19" s="315">
        <f t="shared" ref="H19:H23" si="32">SUM(I19:K19)</f>
        <v>124318.06999999999</v>
      </c>
      <c r="I19" s="309">
        <f>'[2]1.Plánovanie, manažment a kontr'!$H$55</f>
        <v>1619.9499999999998</v>
      </c>
      <c r="J19" s="309">
        <f>'[2]1.Plánovanie, manažment a kontr'!$I$55</f>
        <v>122698.12</v>
      </c>
      <c r="K19" s="338">
        <f>'[2]1.Plánovanie, manažment a kontr'!$J$55</f>
        <v>0</v>
      </c>
      <c r="L19" s="315">
        <f t="shared" ref="L19:L23" si="33">SUM(M19:O19)</f>
        <v>69650</v>
      </c>
      <c r="M19" s="309">
        <f>'[3]1.Plánovanie, manažment a kontr'!$K$55</f>
        <v>4650</v>
      </c>
      <c r="N19" s="309">
        <f>'[3]1.Plánovanie, manažment a kontr'!$L$55</f>
        <v>65000</v>
      </c>
      <c r="O19" s="310">
        <f>'[3]1.Plánovanie, manažment a kontr'!$M$55</f>
        <v>0</v>
      </c>
      <c r="P19" s="339">
        <f t="shared" si="30"/>
        <v>34650.15</v>
      </c>
      <c r="Q19" s="309">
        <f>'[3]1.Plánovanie, manažment a kontr'!$N$55</f>
        <v>323.98</v>
      </c>
      <c r="R19" s="309">
        <f>'[3]1.Plánovanie, manažment a kontr'!$O$55</f>
        <v>34326.17</v>
      </c>
      <c r="S19" s="338">
        <f>'[3]1.Plánovanie, manažment a kontr'!$P$55</f>
        <v>0</v>
      </c>
      <c r="T19" s="315">
        <f t="shared" si="31"/>
        <v>87500</v>
      </c>
      <c r="U19" s="309">
        <f>'[3]1.Plánovanie, manažment a kontr'!$Q$55</f>
        <v>2500</v>
      </c>
      <c r="V19" s="309">
        <f>'[3]1.Plánovanie, manažment a kontr'!$R$55</f>
        <v>85000</v>
      </c>
      <c r="W19" s="310">
        <f>'[3]1.Plánovanie, manažment a kontr'!$S$55</f>
        <v>0</v>
      </c>
      <c r="X19" s="315">
        <f t="shared" ref="X19:X23" si="34">SUM(Y19:AA19)</f>
        <v>99600</v>
      </c>
      <c r="Y19" s="309">
        <f>'[3]1.Plánovanie, manažment a kontr'!$T$55</f>
        <v>9600</v>
      </c>
      <c r="Z19" s="309">
        <f>'[3]1.Plánovanie, manažment a kontr'!$U$55</f>
        <v>90000</v>
      </c>
      <c r="AA19" s="338">
        <f>'[3]1.Plánovanie, manažment a kontr'!$V$55</f>
        <v>0</v>
      </c>
      <c r="AB19" s="315">
        <f t="shared" ref="AB19:AB23" si="35">SUM(AC19:AE19)</f>
        <v>79250</v>
      </c>
      <c r="AC19" s="309">
        <f>'[3]1.Plánovanie, manažment a kontr'!$W$55</f>
        <v>9250</v>
      </c>
      <c r="AD19" s="309">
        <f>'[3]1.Plánovanie, manažment a kontr'!$X$55</f>
        <v>70000</v>
      </c>
      <c r="AE19" s="338">
        <f>'[3]1.Plánovanie, manažment a kontr'!$Y$55</f>
        <v>0</v>
      </c>
      <c r="AF19" s="315">
        <f t="shared" ref="AF19:AF23" si="36">SUM(AG19:AI19)</f>
        <v>59250</v>
      </c>
      <c r="AG19" s="309">
        <f>'[3]1.Plánovanie, manažment a kontr'!$Z$55</f>
        <v>9250</v>
      </c>
      <c r="AH19" s="309">
        <f>'[3]1.Plánovanie, manažment a kontr'!$AA$55</f>
        <v>50000</v>
      </c>
      <c r="AI19" s="310">
        <f>'[3]1.Plánovanie, manažment a kontr'!$AB$55</f>
        <v>0</v>
      </c>
    </row>
    <row r="20" spans="1:35" ht="15.75" x14ac:dyDescent="0.25">
      <c r="A20" s="150"/>
      <c r="B20" s="342" t="s">
        <v>161</v>
      </c>
      <c r="C20" s="344" t="s">
        <v>162</v>
      </c>
      <c r="D20" s="308">
        <f t="shared" si="29"/>
        <v>49891.97</v>
      </c>
      <c r="E20" s="307">
        <f>'[1]1.Plánovanie, manažment a kontr'!$T$67</f>
        <v>49891.97</v>
      </c>
      <c r="F20" s="307">
        <f>'[1]1.Plánovanie, manažment a kontr'!$U$67</f>
        <v>0</v>
      </c>
      <c r="G20" s="326">
        <f>'[1]1.Plánovanie, manažment a kontr'!$V$67</f>
        <v>0</v>
      </c>
      <c r="H20" s="315">
        <f t="shared" si="32"/>
        <v>62791.450000000004</v>
      </c>
      <c r="I20" s="309">
        <f>'[2]1.Plánovanie, manažment a kontr'!$H$66</f>
        <v>62791.450000000004</v>
      </c>
      <c r="J20" s="309">
        <f>'[2]1.Plánovanie, manažment a kontr'!$I$66</f>
        <v>0</v>
      </c>
      <c r="K20" s="338">
        <f>'[2]1.Plánovanie, manažment a kontr'!$J$66</f>
        <v>0</v>
      </c>
      <c r="L20" s="315">
        <f t="shared" si="33"/>
        <v>70165</v>
      </c>
      <c r="M20" s="309">
        <f>'[3]1.Plánovanie, manažment a kontr'!$K$72</f>
        <v>70165</v>
      </c>
      <c r="N20" s="309">
        <f>'[3]1.Plánovanie, manažment a kontr'!$L$72</f>
        <v>0</v>
      </c>
      <c r="O20" s="310">
        <f>'[3]1.Plánovanie, manažment a kontr'!$M$72</f>
        <v>0</v>
      </c>
      <c r="P20" s="339">
        <f t="shared" si="30"/>
        <v>51012.950000000004</v>
      </c>
      <c r="Q20" s="309">
        <f>'[3]1.Plánovanie, manažment a kontr'!$N$72</f>
        <v>51012.950000000004</v>
      </c>
      <c r="R20" s="309">
        <f>'[3]1.Plánovanie, manažment a kontr'!$O$72</f>
        <v>0</v>
      </c>
      <c r="S20" s="338">
        <f>'[3]1.Plánovanie, manažment a kontr'!$P$72</f>
        <v>0</v>
      </c>
      <c r="T20" s="315">
        <f t="shared" si="31"/>
        <v>77300</v>
      </c>
      <c r="U20" s="309">
        <f>'[3]1.Plánovanie, manažment a kontr'!$Q$72</f>
        <v>77300</v>
      </c>
      <c r="V20" s="309">
        <f>'[3]1.Plánovanie, manažment a kontr'!$R$72</f>
        <v>0</v>
      </c>
      <c r="W20" s="310">
        <f>'[3]1.Plánovanie, manažment a kontr'!$S$72</f>
        <v>0</v>
      </c>
      <c r="X20" s="315">
        <f t="shared" si="34"/>
        <v>82500</v>
      </c>
      <c r="Y20" s="309">
        <f>'[3]1.Plánovanie, manažment a kontr'!$T$72</f>
        <v>82500</v>
      </c>
      <c r="Z20" s="309">
        <f>'[3]1.Plánovanie, manažment a kontr'!$U$72</f>
        <v>0</v>
      </c>
      <c r="AA20" s="338">
        <f>'[3]1.Plánovanie, manažment a kontr'!$V$72</f>
        <v>0</v>
      </c>
      <c r="AB20" s="315">
        <f t="shared" si="35"/>
        <v>85800</v>
      </c>
      <c r="AC20" s="309">
        <f>'[3]1.Plánovanie, manažment a kontr'!$W$72</f>
        <v>85800</v>
      </c>
      <c r="AD20" s="309">
        <f>'[3]1.Plánovanie, manažment a kontr'!$X$72</f>
        <v>0</v>
      </c>
      <c r="AE20" s="338">
        <f>'[3]1.Plánovanie, manažment a kontr'!$Y$72</f>
        <v>0</v>
      </c>
      <c r="AF20" s="315">
        <f t="shared" si="36"/>
        <v>91000</v>
      </c>
      <c r="AG20" s="309">
        <f>'[3]1.Plánovanie, manažment a kontr'!$Z$72</f>
        <v>91000</v>
      </c>
      <c r="AH20" s="309">
        <f>'[3]1.Plánovanie, manažment a kontr'!$AA$72</f>
        <v>0</v>
      </c>
      <c r="AI20" s="310">
        <f>'[3]1.Plánovanie, manažment a kontr'!$AB$72</f>
        <v>0</v>
      </c>
    </row>
    <row r="21" spans="1:35" ht="15.75" x14ac:dyDescent="0.25">
      <c r="A21" s="148"/>
      <c r="B21" s="342" t="s">
        <v>163</v>
      </c>
      <c r="C21" s="344" t="s">
        <v>164</v>
      </c>
      <c r="D21" s="308">
        <f t="shared" si="29"/>
        <v>3900</v>
      </c>
      <c r="E21" s="307">
        <f>'[1]1.Plánovanie, manažment a kontr'!$T$74</f>
        <v>3900</v>
      </c>
      <c r="F21" s="307">
        <f>'[1]1.Plánovanie, manažment a kontr'!$U$74</f>
        <v>0</v>
      </c>
      <c r="G21" s="326">
        <f>'[1]1.Plánovanie, manažment a kontr'!$V$74</f>
        <v>0</v>
      </c>
      <c r="H21" s="315">
        <f t="shared" si="32"/>
        <v>4000</v>
      </c>
      <c r="I21" s="309">
        <f>'[2]1.Plánovanie, manažment a kontr'!$H$73</f>
        <v>4000</v>
      </c>
      <c r="J21" s="309">
        <f>'[2]1.Plánovanie, manažment a kontr'!$I$73</f>
        <v>0</v>
      </c>
      <c r="K21" s="338">
        <f>'[2]1.Plánovanie, manažment a kontr'!$J$73</f>
        <v>0</v>
      </c>
      <c r="L21" s="315">
        <f t="shared" si="33"/>
        <v>5000</v>
      </c>
      <c r="M21" s="309">
        <f>'[3]1.Plánovanie, manažment a kontr'!$K$79</f>
        <v>5000</v>
      </c>
      <c r="N21" s="309">
        <f>'[3]1.Plánovanie, manažment a kontr'!$L$79</f>
        <v>0</v>
      </c>
      <c r="O21" s="310">
        <f>'[3]1.Plánovanie, manažment a kontr'!$M$79</f>
        <v>0</v>
      </c>
      <c r="P21" s="339">
        <f t="shared" si="30"/>
        <v>5000</v>
      </c>
      <c r="Q21" s="309">
        <f>'[3]1.Plánovanie, manažment a kontr'!$N$79</f>
        <v>5000</v>
      </c>
      <c r="R21" s="309">
        <f>'[3]1.Plánovanie, manažment a kontr'!$O$79</f>
        <v>0</v>
      </c>
      <c r="S21" s="338">
        <f>'[3]1.Plánovanie, manažment a kontr'!$P$79</f>
        <v>0</v>
      </c>
      <c r="T21" s="315">
        <f t="shared" si="31"/>
        <v>5500</v>
      </c>
      <c r="U21" s="309">
        <f>'[3]1.Plánovanie, manažment a kontr'!$Q$79</f>
        <v>5500</v>
      </c>
      <c r="V21" s="309">
        <f>'[3]1.Plánovanie, manažment a kontr'!$R$79</f>
        <v>0</v>
      </c>
      <c r="W21" s="310">
        <f>'[3]1.Plánovanie, manažment a kontr'!$S$79</f>
        <v>0</v>
      </c>
      <c r="X21" s="315">
        <f t="shared" si="34"/>
        <v>6000</v>
      </c>
      <c r="Y21" s="309">
        <f>'[3]1.Plánovanie, manažment a kontr'!$T$79</f>
        <v>6000</v>
      </c>
      <c r="Z21" s="309">
        <f>'[3]1.Plánovanie, manažment a kontr'!$U$79</f>
        <v>0</v>
      </c>
      <c r="AA21" s="338">
        <f>'[3]1.Plánovanie, manažment a kontr'!$V$79</f>
        <v>0</v>
      </c>
      <c r="AB21" s="315">
        <f t="shared" si="35"/>
        <v>6000</v>
      </c>
      <c r="AC21" s="309">
        <f>'[3]1.Plánovanie, manažment a kontr'!$W$79</f>
        <v>6000</v>
      </c>
      <c r="AD21" s="309">
        <f>'[3]1.Plánovanie, manažment a kontr'!$X$79</f>
        <v>0</v>
      </c>
      <c r="AE21" s="338">
        <f>'[3]1.Plánovanie, manažment a kontr'!$Y$79</f>
        <v>0</v>
      </c>
      <c r="AF21" s="315">
        <f t="shared" si="36"/>
        <v>7000</v>
      </c>
      <c r="AG21" s="309">
        <f>'[3]1.Plánovanie, manažment a kontr'!$Z$79</f>
        <v>7000</v>
      </c>
      <c r="AH21" s="309">
        <f>'[3]1.Plánovanie, manažment a kontr'!$AA$79</f>
        <v>0</v>
      </c>
      <c r="AI21" s="310">
        <f>'[3]1.Plánovanie, manažment a kontr'!$AB$79</f>
        <v>0</v>
      </c>
    </row>
    <row r="22" spans="1:35" ht="15.75" x14ac:dyDescent="0.25">
      <c r="A22" s="148"/>
      <c r="B22" s="342" t="s">
        <v>165</v>
      </c>
      <c r="C22" s="344" t="s">
        <v>166</v>
      </c>
      <c r="D22" s="308">
        <f t="shared" si="29"/>
        <v>4920.3900000000003</v>
      </c>
      <c r="E22" s="307">
        <f>'[1]1.Plánovanie, manažment a kontr'!$T$78</f>
        <v>4920.3900000000003</v>
      </c>
      <c r="F22" s="307">
        <f>'[1]1.Plánovanie, manažment a kontr'!$U$78</f>
        <v>0</v>
      </c>
      <c r="G22" s="326">
        <f>'[1]1.Plánovanie, manažment a kontr'!$V$78</f>
        <v>0</v>
      </c>
      <c r="H22" s="315">
        <f t="shared" si="32"/>
        <v>6706.8700000000008</v>
      </c>
      <c r="I22" s="309">
        <f>'[2]1.Plánovanie, manažment a kontr'!$H$77</f>
        <v>6706.8700000000008</v>
      </c>
      <c r="J22" s="309">
        <f>'[2]1.Plánovanie, manažment a kontr'!$I$77</f>
        <v>0</v>
      </c>
      <c r="K22" s="338">
        <f>'[2]1.Plánovanie, manažment a kontr'!$J$77</f>
        <v>0</v>
      </c>
      <c r="L22" s="315">
        <f t="shared" si="33"/>
        <v>7170</v>
      </c>
      <c r="M22" s="309">
        <f>'[3]1.Plánovanie, manažment a kontr'!$K$83</f>
        <v>7170</v>
      </c>
      <c r="N22" s="309">
        <f>'[3]1.Plánovanie, manažment a kontr'!$L$83</f>
        <v>0</v>
      </c>
      <c r="O22" s="310">
        <f>'[3]1.Plánovanie, manažment a kontr'!$M$83</f>
        <v>0</v>
      </c>
      <c r="P22" s="339">
        <f t="shared" si="30"/>
        <v>5808.5300000000007</v>
      </c>
      <c r="Q22" s="309">
        <f>'[3]1.Plánovanie, manažment a kontr'!$N$83</f>
        <v>5808.5300000000007</v>
      </c>
      <c r="R22" s="309">
        <f>'[3]1.Plánovanie, manažment a kontr'!$O$83</f>
        <v>0</v>
      </c>
      <c r="S22" s="338">
        <f>'[3]1.Plánovanie, manažment a kontr'!$P$83</f>
        <v>0</v>
      </c>
      <c r="T22" s="315">
        <f t="shared" si="31"/>
        <v>7000</v>
      </c>
      <c r="U22" s="309">
        <f>'[3]1.Plánovanie, manažment a kontr'!$Q$83</f>
        <v>7000</v>
      </c>
      <c r="V22" s="309">
        <f>'[3]1.Plánovanie, manažment a kontr'!$R$83</f>
        <v>0</v>
      </c>
      <c r="W22" s="310">
        <f>'[3]1.Plánovanie, manažment a kontr'!$S$83</f>
        <v>0</v>
      </c>
      <c r="X22" s="315">
        <f t="shared" si="34"/>
        <v>6670</v>
      </c>
      <c r="Y22" s="309">
        <f>'[3]1.Plánovanie, manažment a kontr'!$T$83</f>
        <v>6670</v>
      </c>
      <c r="Z22" s="309">
        <f>'[3]1.Plánovanie, manažment a kontr'!$U$83</f>
        <v>0</v>
      </c>
      <c r="AA22" s="338">
        <f>'[3]1.Plánovanie, manažment a kontr'!$V$83</f>
        <v>0</v>
      </c>
      <c r="AB22" s="315">
        <f t="shared" si="35"/>
        <v>6920</v>
      </c>
      <c r="AC22" s="309">
        <f>'[3]1.Plánovanie, manažment a kontr'!$W$83</f>
        <v>6920</v>
      </c>
      <c r="AD22" s="309">
        <f>'[3]1.Plánovanie, manažment a kontr'!$X$83</f>
        <v>0</v>
      </c>
      <c r="AE22" s="338">
        <f>'[3]1.Plánovanie, manažment a kontr'!$Y$83</f>
        <v>0</v>
      </c>
      <c r="AF22" s="315">
        <f t="shared" si="36"/>
        <v>7170</v>
      </c>
      <c r="AG22" s="309">
        <f>'[3]1.Plánovanie, manažment a kontr'!$Z$83</f>
        <v>7170</v>
      </c>
      <c r="AH22" s="309">
        <f>'[3]1.Plánovanie, manažment a kontr'!$AA$83</f>
        <v>0</v>
      </c>
      <c r="AI22" s="310">
        <f>'[3]1.Plánovanie, manažment a kontr'!$AB$83</f>
        <v>0</v>
      </c>
    </row>
    <row r="23" spans="1:35" ht="16.5" outlineLevel="1" thickBot="1" x14ac:dyDescent="0.3">
      <c r="A23" s="148"/>
      <c r="B23" s="345" t="s">
        <v>167</v>
      </c>
      <c r="C23" s="346" t="s">
        <v>461</v>
      </c>
      <c r="D23" s="312">
        <f t="shared" si="29"/>
        <v>0</v>
      </c>
      <c r="E23" s="311">
        <f>'[1]1.Plánovanie, manažment a kontr'!$T$81</f>
        <v>0</v>
      </c>
      <c r="F23" s="311">
        <f>'[1]1.Plánovanie, manažment a kontr'!$U$81</f>
        <v>0</v>
      </c>
      <c r="G23" s="327">
        <f>'[1]1.Plánovanie, manažment a kontr'!$V$81</f>
        <v>0</v>
      </c>
      <c r="H23" s="336">
        <f t="shared" si="32"/>
        <v>0</v>
      </c>
      <c r="I23" s="337">
        <f>'[2]1.Plánovanie, manažment a kontr'!$H$80</f>
        <v>0</v>
      </c>
      <c r="J23" s="337">
        <f>'[2]1.Plánovanie, manažment a kontr'!$I$80</f>
        <v>0</v>
      </c>
      <c r="K23" s="490">
        <f>'[2]1.Plánovanie, manažment a kontr'!$J$80</f>
        <v>0</v>
      </c>
      <c r="L23" s="336">
        <f t="shared" si="33"/>
        <v>0</v>
      </c>
      <c r="M23" s="337">
        <f>'[3]1.Plánovanie, manažment a kontr'!$K$86</f>
        <v>0</v>
      </c>
      <c r="N23" s="337">
        <f>'[3]1.Plánovanie, manažment a kontr'!$L$86</f>
        <v>0</v>
      </c>
      <c r="O23" s="378">
        <f>'[3]1.Plánovanie, manažment a kontr'!$M$86</f>
        <v>0</v>
      </c>
      <c r="P23" s="451">
        <f t="shared" si="30"/>
        <v>0</v>
      </c>
      <c r="Q23" s="329">
        <f>'[3]1.Plánovanie, manažment a kontr'!$N$86</f>
        <v>0</v>
      </c>
      <c r="R23" s="329">
        <f>'[3]1.Plánovanie, manažment a kontr'!$O$86</f>
        <v>0</v>
      </c>
      <c r="S23" s="434">
        <f>'[3]1.Plánovanie, manažment a kontr'!$P$86</f>
        <v>0</v>
      </c>
      <c r="T23" s="328">
        <f t="shared" si="31"/>
        <v>0</v>
      </c>
      <c r="U23" s="329">
        <f>'[3]1.Plánovanie, manažment a kontr'!$Q$86</f>
        <v>0</v>
      </c>
      <c r="V23" s="329">
        <f>'[3]1.Plánovanie, manažment a kontr'!$R$86</f>
        <v>0</v>
      </c>
      <c r="W23" s="330">
        <f>'[3]1.Plánovanie, manažment a kontr'!$S$86</f>
        <v>0</v>
      </c>
      <c r="X23" s="336">
        <f t="shared" si="34"/>
        <v>0</v>
      </c>
      <c r="Y23" s="337">
        <f>'[3]1.Plánovanie, manažment a kontr'!$T$86</f>
        <v>0</v>
      </c>
      <c r="Z23" s="337">
        <f>'[3]1.Plánovanie, manažment a kontr'!$U$86</f>
        <v>0</v>
      </c>
      <c r="AA23" s="490">
        <f>'[3]1.Plánovanie, manažment a kontr'!$V$86</f>
        <v>0</v>
      </c>
      <c r="AB23" s="336">
        <f t="shared" si="35"/>
        <v>0</v>
      </c>
      <c r="AC23" s="337">
        <f>'[3]1.Plánovanie, manažment a kontr'!$W$86</f>
        <v>0</v>
      </c>
      <c r="AD23" s="337">
        <f>'[3]1.Plánovanie, manažment a kontr'!$X$86</f>
        <v>0</v>
      </c>
      <c r="AE23" s="490">
        <f>'[3]1.Plánovanie, manažment a kontr'!$Y$86</f>
        <v>0</v>
      </c>
      <c r="AF23" s="336">
        <f t="shared" si="36"/>
        <v>0</v>
      </c>
      <c r="AG23" s="337">
        <f>'[3]1.Plánovanie, manažment a kontr'!$Z$86</f>
        <v>0</v>
      </c>
      <c r="AH23" s="337">
        <f>'[3]1.Plánovanie, manažment a kontr'!$AA$86</f>
        <v>0</v>
      </c>
      <c r="AI23" s="378">
        <f>'[3]1.Plánovanie, manažment a kontr'!$AB$86</f>
        <v>0</v>
      </c>
    </row>
    <row r="24" spans="1:35" s="157" customFormat="1" ht="15.75" x14ac:dyDescent="0.25">
      <c r="A24" s="154"/>
      <c r="B24" s="347" t="s">
        <v>169</v>
      </c>
      <c r="C24" s="348"/>
      <c r="D24" s="306">
        <f t="shared" ref="D24:W24" si="37">D25+D34+D37</f>
        <v>37392.01</v>
      </c>
      <c r="E24" s="305">
        <f t="shared" si="37"/>
        <v>37392.01</v>
      </c>
      <c r="F24" s="305">
        <f t="shared" si="37"/>
        <v>0</v>
      </c>
      <c r="G24" s="331">
        <f t="shared" si="37"/>
        <v>0</v>
      </c>
      <c r="H24" s="332">
        <f>H25+H34+H37</f>
        <v>60251.17</v>
      </c>
      <c r="I24" s="333">
        <f t="shared" ref="I24:K24" si="38">I25+I34+I37</f>
        <v>60251.17</v>
      </c>
      <c r="J24" s="333">
        <f t="shared" si="38"/>
        <v>0</v>
      </c>
      <c r="K24" s="433">
        <f t="shared" si="38"/>
        <v>0</v>
      </c>
      <c r="L24" s="332">
        <f>L25+L34+L37</f>
        <v>67280</v>
      </c>
      <c r="M24" s="333">
        <f t="shared" ref="M24:O24" si="39">M25+M34+M37</f>
        <v>67280</v>
      </c>
      <c r="N24" s="333">
        <f t="shared" si="39"/>
        <v>0</v>
      </c>
      <c r="O24" s="334">
        <f t="shared" si="39"/>
        <v>0</v>
      </c>
      <c r="P24" s="482">
        <f>P25+P34+P37</f>
        <v>39778.270000000004</v>
      </c>
      <c r="Q24" s="482">
        <f t="shared" ref="Q24:S24" si="40">Q25+Q34+Q37</f>
        <v>39778.270000000004</v>
      </c>
      <c r="R24" s="482">
        <f t="shared" si="40"/>
        <v>0</v>
      </c>
      <c r="S24" s="461">
        <f t="shared" si="40"/>
        <v>0</v>
      </c>
      <c r="T24" s="316">
        <f t="shared" si="37"/>
        <v>61400</v>
      </c>
      <c r="U24" s="446">
        <f t="shared" si="37"/>
        <v>61400</v>
      </c>
      <c r="V24" s="446">
        <f t="shared" si="37"/>
        <v>0</v>
      </c>
      <c r="W24" s="377">
        <f t="shared" si="37"/>
        <v>0</v>
      </c>
      <c r="X24" s="332">
        <f>X25+X34+X37</f>
        <v>66550</v>
      </c>
      <c r="Y24" s="333">
        <f t="shared" ref="Y24:AA24" si="41">Y25+Y34+Y37</f>
        <v>66550</v>
      </c>
      <c r="Z24" s="333">
        <f t="shared" si="41"/>
        <v>0</v>
      </c>
      <c r="AA24" s="334">
        <f t="shared" si="41"/>
        <v>0</v>
      </c>
      <c r="AB24" s="332">
        <f>AB25+AB34+AB37</f>
        <v>60350</v>
      </c>
      <c r="AC24" s="333">
        <f t="shared" ref="AC24:AE24" si="42">AC25+AC34+AC37</f>
        <v>60350</v>
      </c>
      <c r="AD24" s="333">
        <f t="shared" si="42"/>
        <v>0</v>
      </c>
      <c r="AE24" s="433">
        <f t="shared" si="42"/>
        <v>0</v>
      </c>
      <c r="AF24" s="332">
        <f>AF25+AF34+AF37</f>
        <v>60350</v>
      </c>
      <c r="AG24" s="333">
        <f t="shared" ref="AG24:AI24" si="43">AG25+AG34+AG37</f>
        <v>60350</v>
      </c>
      <c r="AH24" s="333">
        <f t="shared" si="43"/>
        <v>0</v>
      </c>
      <c r="AI24" s="334">
        <f t="shared" si="43"/>
        <v>0</v>
      </c>
    </row>
    <row r="25" spans="1:35" ht="15.75" x14ac:dyDescent="0.25">
      <c r="A25" s="148"/>
      <c r="B25" s="342" t="s">
        <v>170</v>
      </c>
      <c r="C25" s="344" t="s">
        <v>171</v>
      </c>
      <c r="D25" s="308">
        <f t="shared" ref="D25:W25" si="44">SUM(D26:D33)</f>
        <v>23458.55</v>
      </c>
      <c r="E25" s="307">
        <f t="shared" si="44"/>
        <v>23458.55</v>
      </c>
      <c r="F25" s="307">
        <f t="shared" si="44"/>
        <v>0</v>
      </c>
      <c r="G25" s="326">
        <f t="shared" si="44"/>
        <v>0</v>
      </c>
      <c r="H25" s="315">
        <f>SUM(H26:H33)</f>
        <v>36999.32</v>
      </c>
      <c r="I25" s="309">
        <f t="shared" ref="I25:K25" si="45">SUM(I26:I33)</f>
        <v>36999.32</v>
      </c>
      <c r="J25" s="309">
        <f t="shared" si="45"/>
        <v>0</v>
      </c>
      <c r="K25" s="338">
        <f t="shared" si="45"/>
        <v>0</v>
      </c>
      <c r="L25" s="315">
        <f>SUM(L26:L33)</f>
        <v>38930</v>
      </c>
      <c r="M25" s="309">
        <f t="shared" ref="M25:O25" si="46">SUM(M26:M33)</f>
        <v>38930</v>
      </c>
      <c r="N25" s="309">
        <f t="shared" si="46"/>
        <v>0</v>
      </c>
      <c r="O25" s="310">
        <f t="shared" si="46"/>
        <v>0</v>
      </c>
      <c r="P25" s="483">
        <f>SUM(P26:P33)</f>
        <v>21336.07</v>
      </c>
      <c r="Q25" s="483">
        <f>SUM(Q26:Q33)</f>
        <v>21336.07</v>
      </c>
      <c r="R25" s="483">
        <f t="shared" ref="R25:S25" si="47">SUM(R26:R33)</f>
        <v>0</v>
      </c>
      <c r="S25" s="449">
        <f t="shared" si="47"/>
        <v>0</v>
      </c>
      <c r="T25" s="317">
        <f t="shared" si="44"/>
        <v>38600</v>
      </c>
      <c r="U25" s="307">
        <f t="shared" si="44"/>
        <v>38600</v>
      </c>
      <c r="V25" s="307">
        <f t="shared" si="44"/>
        <v>0</v>
      </c>
      <c r="W25" s="318">
        <f t="shared" si="44"/>
        <v>0</v>
      </c>
      <c r="X25" s="315">
        <f>SUM(X26:X33)</f>
        <v>37050</v>
      </c>
      <c r="Y25" s="309">
        <f t="shared" ref="Y25:AA25" si="48">SUM(Y26:Y33)</f>
        <v>37050</v>
      </c>
      <c r="Z25" s="309">
        <f t="shared" si="48"/>
        <v>0</v>
      </c>
      <c r="AA25" s="310">
        <f t="shared" si="48"/>
        <v>0</v>
      </c>
      <c r="AB25" s="315">
        <f>SUM(AB26:AB33)</f>
        <v>34850</v>
      </c>
      <c r="AC25" s="309">
        <f t="shared" ref="AC25:AE25" si="49">SUM(AC26:AC33)</f>
        <v>34850</v>
      </c>
      <c r="AD25" s="309">
        <f t="shared" si="49"/>
        <v>0</v>
      </c>
      <c r="AE25" s="338">
        <f t="shared" si="49"/>
        <v>0</v>
      </c>
      <c r="AF25" s="315">
        <f>SUM(AF26:AF33)</f>
        <v>34850</v>
      </c>
      <c r="AG25" s="309">
        <f t="shared" ref="AG25:AI25" si="50">SUM(AG26:AG33)</f>
        <v>34850</v>
      </c>
      <c r="AH25" s="309">
        <f t="shared" si="50"/>
        <v>0</v>
      </c>
      <c r="AI25" s="310">
        <f t="shared" si="50"/>
        <v>0</v>
      </c>
    </row>
    <row r="26" spans="1:35" ht="15.75" x14ac:dyDescent="0.25">
      <c r="A26" s="158"/>
      <c r="B26" s="342">
        <v>1</v>
      </c>
      <c r="C26" s="344" t="s">
        <v>172</v>
      </c>
      <c r="D26" s="308">
        <f>SUM(E26:G26)</f>
        <v>99.07</v>
      </c>
      <c r="E26" s="307">
        <f>'[1]2. Propagácia a marketing'!$T$5</f>
        <v>99.07</v>
      </c>
      <c r="F26" s="307">
        <f>'[1]2. Propagácia a marketing'!$U$5</f>
        <v>0</v>
      </c>
      <c r="G26" s="326">
        <f>'[1]2. Propagácia a marketing'!$V$5</f>
        <v>0</v>
      </c>
      <c r="H26" s="315">
        <f>SUM(I26:K26)</f>
        <v>174.32</v>
      </c>
      <c r="I26" s="309">
        <f>'[2]2. Propagácia a marketing'!$H$5</f>
        <v>174.32</v>
      </c>
      <c r="J26" s="309">
        <f>'[2]2. Propagácia a marketing'!$I$5</f>
        <v>0</v>
      </c>
      <c r="K26" s="338">
        <f>'[2]2. Propagácia a marketing'!$J$5</f>
        <v>0</v>
      </c>
      <c r="L26" s="315">
        <f>SUM(M26:O26)</f>
        <v>130</v>
      </c>
      <c r="M26" s="309">
        <f>'[3]2. Propagácia a marketing'!$K$5</f>
        <v>130</v>
      </c>
      <c r="N26" s="309">
        <f>'[3]2. Propagácia a marketing'!$L$5</f>
        <v>0</v>
      </c>
      <c r="O26" s="310">
        <f>'[3]2. Propagácia a marketing'!$M$5</f>
        <v>0</v>
      </c>
      <c r="P26" s="483">
        <f>SUM(Q26:S26)</f>
        <v>16.2</v>
      </c>
      <c r="Q26" s="483">
        <f>'[3]2. Propagácia a marketing'!$N$5</f>
        <v>16.2</v>
      </c>
      <c r="R26" s="483">
        <f>'[3]2. Propagácia a marketing'!$O$5</f>
        <v>0</v>
      </c>
      <c r="S26" s="449">
        <f>'[3]2. Propagácia a marketing'!$P$5</f>
        <v>0</v>
      </c>
      <c r="T26" s="477">
        <f>SUM(U26:W26)</f>
        <v>100</v>
      </c>
      <c r="U26" s="483">
        <f>'[3]2. Propagácia a marketing'!$Q$5</f>
        <v>100</v>
      </c>
      <c r="V26" s="483">
        <f>'[3]2. Propagácia a marketing'!$R$5</f>
        <v>0</v>
      </c>
      <c r="W26" s="449">
        <f>'[3]2. Propagácia a marketing'!$S$5</f>
        <v>0</v>
      </c>
      <c r="X26" s="315">
        <f>SUM(Y26:AA26)</f>
        <v>800</v>
      </c>
      <c r="Y26" s="309">
        <f>'[3]2. Propagácia a marketing'!$T$5</f>
        <v>800</v>
      </c>
      <c r="Z26" s="309">
        <f>'[3]2. Propagácia a marketing'!$U$5</f>
        <v>0</v>
      </c>
      <c r="AA26" s="310">
        <f>'[3]2. Propagácia a marketing'!$V$5</f>
        <v>0</v>
      </c>
      <c r="AB26" s="315">
        <f>SUM(AC26:AE26)</f>
        <v>180</v>
      </c>
      <c r="AC26" s="309">
        <f>'[3]2. Propagácia a marketing'!$W$5</f>
        <v>180</v>
      </c>
      <c r="AD26" s="309">
        <f>'[3]2. Propagácia a marketing'!$X$5</f>
        <v>0</v>
      </c>
      <c r="AE26" s="338">
        <f>'[3]2. Propagácia a marketing'!$Y$5</f>
        <v>0</v>
      </c>
      <c r="AF26" s="315">
        <f>SUM(AG26:AI26)</f>
        <v>180</v>
      </c>
      <c r="AG26" s="309">
        <f>'[3]2. Propagácia a marketing'!$Z$5</f>
        <v>180</v>
      </c>
      <c r="AH26" s="309">
        <f>'[3]2. Propagácia a marketing'!$AA$5</f>
        <v>0</v>
      </c>
      <c r="AI26" s="310">
        <f>'[3]2. Propagácia a marketing'!$AB$5</f>
        <v>0</v>
      </c>
    </row>
    <row r="27" spans="1:35" ht="15.75" x14ac:dyDescent="0.25">
      <c r="A27" s="148"/>
      <c r="B27" s="342">
        <v>2</v>
      </c>
      <c r="C27" s="349" t="s">
        <v>173</v>
      </c>
      <c r="D27" s="308">
        <f t="shared" ref="D27:D33" si="51">SUM(E27:G27)</f>
        <v>3913</v>
      </c>
      <c r="E27" s="307">
        <f>'[1]2. Propagácia a marketing'!$T$7</f>
        <v>3913</v>
      </c>
      <c r="F27" s="307">
        <f>'[1]2. Propagácia a marketing'!$U$7</f>
        <v>0</v>
      </c>
      <c r="G27" s="326">
        <f>'[1]2. Propagácia a marketing'!$V$7</f>
        <v>0</v>
      </c>
      <c r="H27" s="315">
        <f t="shared" ref="H27:H33" si="52">SUM(I27:K27)</f>
        <v>5374.42</v>
      </c>
      <c r="I27" s="309">
        <f>'[2]2. Propagácia a marketing'!$H$7</f>
        <v>5374.42</v>
      </c>
      <c r="J27" s="309">
        <f>'[2]2. Propagácia a marketing'!$I$7</f>
        <v>0</v>
      </c>
      <c r="K27" s="338">
        <f>'[2]2. Propagácia a marketing'!$J$7</f>
        <v>0</v>
      </c>
      <c r="L27" s="315">
        <f t="shared" ref="L27:L32" si="53">SUM(M27:O27)</f>
        <v>6550</v>
      </c>
      <c r="M27" s="309">
        <f>'[3]2. Propagácia a marketing'!$K$7</f>
        <v>6550</v>
      </c>
      <c r="N27" s="309">
        <f>'[3]2. Propagácia a marketing'!$L$7</f>
        <v>0</v>
      </c>
      <c r="O27" s="310">
        <f>'[3]2. Propagácia a marketing'!$M$7</f>
        <v>0</v>
      </c>
      <c r="P27" s="483">
        <f t="shared" ref="P27:P33" si="54">SUM(Q27:S27)</f>
        <v>3093.11</v>
      </c>
      <c r="Q27" s="483">
        <f>'[3]2. Propagácia a marketing'!$N$7</f>
        <v>3093.11</v>
      </c>
      <c r="R27" s="483">
        <f>'[3]2. Propagácia a marketing'!$O$7</f>
        <v>0</v>
      </c>
      <c r="S27" s="449">
        <f>'[3]2. Propagácia a marketing'!$P$7</f>
        <v>0</v>
      </c>
      <c r="T27" s="477">
        <f t="shared" ref="T27:T33" si="55">SUM(U27:W27)</f>
        <v>6500</v>
      </c>
      <c r="U27" s="483">
        <f>'[3]2. Propagácia a marketing'!$Q$7</f>
        <v>6500</v>
      </c>
      <c r="V27" s="483">
        <f>'[3]2. Propagácia a marketing'!$R$7</f>
        <v>0</v>
      </c>
      <c r="W27" s="449">
        <f>'[3]2. Propagácia a marketing'!$S$7</f>
        <v>0</v>
      </c>
      <c r="X27" s="315">
        <f t="shared" ref="X27:X33" si="56">SUM(Y27:AA27)</f>
        <v>9200</v>
      </c>
      <c r="Y27" s="309">
        <f>'[3]2. Propagácia a marketing'!$T$7</f>
        <v>9200</v>
      </c>
      <c r="Z27" s="309">
        <f>'[3]2. Propagácia a marketing'!$U$7</f>
        <v>0</v>
      </c>
      <c r="AA27" s="310">
        <f>'[3]2. Propagácia a marketing'!$V$7</f>
        <v>0</v>
      </c>
      <c r="AB27" s="315">
        <f t="shared" ref="AB27:AB33" si="57">SUM(AC27:AE27)</f>
        <v>8620</v>
      </c>
      <c r="AC27" s="309">
        <f>'[3]2. Propagácia a marketing'!$W$7</f>
        <v>8620</v>
      </c>
      <c r="AD27" s="309">
        <f>'[3]2. Propagácia a marketing'!$X$7</f>
        <v>0</v>
      </c>
      <c r="AE27" s="338">
        <f>'[3]2. Propagácia a marketing'!$Y$7</f>
        <v>0</v>
      </c>
      <c r="AF27" s="315">
        <f t="shared" ref="AF27:AF33" si="58">SUM(AG27:AI27)</f>
        <v>8620</v>
      </c>
      <c r="AG27" s="309">
        <f>'[3]2. Propagácia a marketing'!$Z$7</f>
        <v>8620</v>
      </c>
      <c r="AH27" s="309">
        <f>'[3]2. Propagácia a marketing'!$AA$7</f>
        <v>0</v>
      </c>
      <c r="AI27" s="310">
        <f>'[3]2. Propagácia a marketing'!$AB$7</f>
        <v>0</v>
      </c>
    </row>
    <row r="28" spans="1:35" ht="15.75" x14ac:dyDescent="0.25">
      <c r="A28" s="148"/>
      <c r="B28" s="342">
        <v>3</v>
      </c>
      <c r="C28" s="344" t="s">
        <v>174</v>
      </c>
      <c r="D28" s="308">
        <f t="shared" si="51"/>
        <v>14831.48</v>
      </c>
      <c r="E28" s="307">
        <f>'[1]2. Propagácia a marketing'!$T$11</f>
        <v>14831.48</v>
      </c>
      <c r="F28" s="307">
        <f>'[1]2. Propagácia a marketing'!$U$11</f>
        <v>0</v>
      </c>
      <c r="G28" s="326">
        <f>'[1]2. Propagácia a marketing'!$V$11</f>
        <v>0</v>
      </c>
      <c r="H28" s="315">
        <f t="shared" si="52"/>
        <v>28450.58</v>
      </c>
      <c r="I28" s="309">
        <f>'[2]2. Propagácia a marketing'!$H$12</f>
        <v>28450.58</v>
      </c>
      <c r="J28" s="309">
        <f>'[2]2. Propagácia a marketing'!$I$12</f>
        <v>0</v>
      </c>
      <c r="K28" s="338">
        <f>'[2]2. Propagácia a marketing'!$J$12</f>
        <v>0</v>
      </c>
      <c r="L28" s="315">
        <f t="shared" si="53"/>
        <v>25250</v>
      </c>
      <c r="M28" s="309">
        <f>'[3]2. Propagácia a marketing'!$K$12</f>
        <v>25250</v>
      </c>
      <c r="N28" s="309">
        <f>'[3]2. Propagácia a marketing'!$L$12</f>
        <v>0</v>
      </c>
      <c r="O28" s="310">
        <f>'[3]2. Propagácia a marketing'!$M$12</f>
        <v>0</v>
      </c>
      <c r="P28" s="483">
        <f t="shared" si="54"/>
        <v>15226.76</v>
      </c>
      <c r="Q28" s="483">
        <f>'[3]2. Propagácia a marketing'!$N$12</f>
        <v>15226.76</v>
      </c>
      <c r="R28" s="483">
        <f>'[3]2. Propagácia a marketing'!$O$12</f>
        <v>0</v>
      </c>
      <c r="S28" s="449">
        <f>'[3]2. Propagácia a marketing'!$P$12</f>
        <v>0</v>
      </c>
      <c r="T28" s="477">
        <f t="shared" si="55"/>
        <v>25000</v>
      </c>
      <c r="U28" s="483">
        <f>'[3]2. Propagácia a marketing'!$Q$12</f>
        <v>25000</v>
      </c>
      <c r="V28" s="483">
        <f>'[3]2. Propagácia a marketing'!$R$12</f>
        <v>0</v>
      </c>
      <c r="W28" s="449">
        <f>'[3]2. Propagácia a marketing'!$S$12</f>
        <v>0</v>
      </c>
      <c r="X28" s="315">
        <f t="shared" si="56"/>
        <v>21050</v>
      </c>
      <c r="Y28" s="309">
        <f>'[3]2. Propagácia a marketing'!$T$12</f>
        <v>21050</v>
      </c>
      <c r="Z28" s="309">
        <f>'[3]2. Propagácia a marketing'!$U$12</f>
        <v>0</v>
      </c>
      <c r="AA28" s="310">
        <f>'[3]2. Propagácia a marketing'!$V$12</f>
        <v>0</v>
      </c>
      <c r="AB28" s="315">
        <f t="shared" si="57"/>
        <v>21050</v>
      </c>
      <c r="AC28" s="309">
        <f>'[3]2. Propagácia a marketing'!$W$12</f>
        <v>21050</v>
      </c>
      <c r="AD28" s="309">
        <f>'[3]2. Propagácia a marketing'!$X$12</f>
        <v>0</v>
      </c>
      <c r="AE28" s="338">
        <f>'[3]2. Propagácia a marketing'!$Y$12</f>
        <v>0</v>
      </c>
      <c r="AF28" s="315">
        <f t="shared" si="58"/>
        <v>21050</v>
      </c>
      <c r="AG28" s="309">
        <f>'[3]2. Propagácia a marketing'!$Z$12</f>
        <v>21050</v>
      </c>
      <c r="AH28" s="309">
        <f>'[3]2. Propagácia a marketing'!$AA$12</f>
        <v>0</v>
      </c>
      <c r="AI28" s="310">
        <f>'[3]2. Propagácia a marketing'!$AB$12</f>
        <v>0</v>
      </c>
    </row>
    <row r="29" spans="1:35" ht="15.75" x14ac:dyDescent="0.25">
      <c r="A29" s="148"/>
      <c r="B29" s="342">
        <v>4</v>
      </c>
      <c r="C29" s="344" t="s">
        <v>175</v>
      </c>
      <c r="D29" s="308">
        <f t="shared" si="51"/>
        <v>0</v>
      </c>
      <c r="E29" s="307">
        <f>'[1]2. Propagácia a marketing'!$T$20</f>
        <v>0</v>
      </c>
      <c r="F29" s="307">
        <f>'[1]2. Propagácia a marketing'!$U$20</f>
        <v>0</v>
      </c>
      <c r="G29" s="326">
        <f>'[1]2. Propagácia a marketing'!$V$20</f>
        <v>0</v>
      </c>
      <c r="H29" s="315">
        <f t="shared" si="52"/>
        <v>0</v>
      </c>
      <c r="I29" s="309">
        <f>'[2]2. Propagácia a marketing'!$H$20</f>
        <v>0</v>
      </c>
      <c r="J29" s="309">
        <f>'[2]2. Propagácia a marketing'!$I$20</f>
        <v>0</v>
      </c>
      <c r="K29" s="338">
        <f>'[2]2. Propagácia a marketing'!$J$20</f>
        <v>0</v>
      </c>
      <c r="L29" s="315">
        <f t="shared" si="53"/>
        <v>0</v>
      </c>
      <c r="M29" s="309">
        <f>'[3]2. Propagácia a marketing'!$K$20</f>
        <v>0</v>
      </c>
      <c r="N29" s="309">
        <f>'[3]2. Propagácia a marketing'!$L$20</f>
        <v>0</v>
      </c>
      <c r="O29" s="310">
        <f>'[3]2. Propagácia a marketing'!$M$20</f>
        <v>0</v>
      </c>
      <c r="P29" s="483">
        <f t="shared" si="54"/>
        <v>0</v>
      </c>
      <c r="Q29" s="483">
        <f>'[3]2. Propagácia a marketing'!$N$20</f>
        <v>0</v>
      </c>
      <c r="R29" s="483">
        <f>'[3]2. Propagácia a marketing'!$O$20</f>
        <v>0</v>
      </c>
      <c r="S29" s="449">
        <f>'[3]2. Propagácia a marketing'!$P$20</f>
        <v>0</v>
      </c>
      <c r="T29" s="477">
        <f t="shared" si="55"/>
        <v>0</v>
      </c>
      <c r="U29" s="483">
        <f>'[3]2. Propagácia a marketing'!$Q$20</f>
        <v>0</v>
      </c>
      <c r="V29" s="483">
        <f>'[3]2. Propagácia a marketing'!$R$20</f>
        <v>0</v>
      </c>
      <c r="W29" s="449">
        <f>'[3]2. Propagácia a marketing'!$S$20</f>
        <v>0</v>
      </c>
      <c r="X29" s="315">
        <f t="shared" si="56"/>
        <v>0</v>
      </c>
      <c r="Y29" s="309">
        <f>'[3]2. Propagácia a marketing'!$T$20</f>
        <v>0</v>
      </c>
      <c r="Z29" s="309">
        <f>'[3]2. Propagácia a marketing'!$U$20</f>
        <v>0</v>
      </c>
      <c r="AA29" s="310">
        <f>'[3]2. Propagácia a marketing'!$V$20</f>
        <v>0</v>
      </c>
      <c r="AB29" s="315">
        <f t="shared" si="57"/>
        <v>0</v>
      </c>
      <c r="AC29" s="309">
        <f>'[3]2. Propagácia a marketing'!$W$20</f>
        <v>0</v>
      </c>
      <c r="AD29" s="309">
        <f>'[3]2. Propagácia a marketing'!$X$20</f>
        <v>0</v>
      </c>
      <c r="AE29" s="338">
        <f>'[3]2. Propagácia a marketing'!$Y$20</f>
        <v>0</v>
      </c>
      <c r="AF29" s="315">
        <f t="shared" si="58"/>
        <v>0</v>
      </c>
      <c r="AG29" s="309">
        <f>'[3]2. Propagácia a marketing'!$Z$20</f>
        <v>0</v>
      </c>
      <c r="AH29" s="309">
        <f>'[3]2. Propagácia a marketing'!$AA$20</f>
        <v>0</v>
      </c>
      <c r="AI29" s="310">
        <f>'[3]2. Propagácia a marketing'!$AB$20</f>
        <v>0</v>
      </c>
    </row>
    <row r="30" spans="1:35" ht="15.75" x14ac:dyDescent="0.25">
      <c r="A30" s="148"/>
      <c r="B30" s="342">
        <v>5</v>
      </c>
      <c r="C30" s="344" t="s">
        <v>176</v>
      </c>
      <c r="D30" s="308">
        <f t="shared" si="51"/>
        <v>0</v>
      </c>
      <c r="E30" s="307">
        <f>'[1]2. Propagácia a marketing'!$T$22</f>
        <v>0</v>
      </c>
      <c r="F30" s="307">
        <f>'[1]2. Propagácia a marketing'!$U$22</f>
        <v>0</v>
      </c>
      <c r="G30" s="326">
        <f>'[1]2. Propagácia a marketing'!$V$22</f>
        <v>0</v>
      </c>
      <c r="H30" s="315">
        <f t="shared" si="52"/>
        <v>0</v>
      </c>
      <c r="I30" s="309">
        <f>'[2]2. Propagácia a marketing'!$H$22</f>
        <v>0</v>
      </c>
      <c r="J30" s="309">
        <f>'[2]2. Propagácia a marketing'!$I$22</f>
        <v>0</v>
      </c>
      <c r="K30" s="338">
        <f>'[2]2. Propagácia a marketing'!$J$22</f>
        <v>0</v>
      </c>
      <c r="L30" s="315">
        <f t="shared" si="53"/>
        <v>0</v>
      </c>
      <c r="M30" s="309">
        <f>'[3]2. Propagácia a marketing'!$K$22</f>
        <v>0</v>
      </c>
      <c r="N30" s="309">
        <f>'[3]2. Propagácia a marketing'!$L$22</f>
        <v>0</v>
      </c>
      <c r="O30" s="310">
        <f>'[3]2. Propagácia a marketing'!$M$22</f>
        <v>0</v>
      </c>
      <c r="P30" s="483">
        <f t="shared" si="54"/>
        <v>0</v>
      </c>
      <c r="Q30" s="483">
        <f>'[3]2. Propagácia a marketing'!$N$22</f>
        <v>0</v>
      </c>
      <c r="R30" s="483">
        <f>'[3]2. Propagácia a marketing'!$O$22</f>
        <v>0</v>
      </c>
      <c r="S30" s="449">
        <f>'[3]2. Propagácia a marketing'!$P$22</f>
        <v>0</v>
      </c>
      <c r="T30" s="477">
        <f t="shared" si="55"/>
        <v>0</v>
      </c>
      <c r="U30" s="483">
        <f>'[3]2. Propagácia a marketing'!$Q$22</f>
        <v>0</v>
      </c>
      <c r="V30" s="483">
        <f>'[3]2. Propagácia a marketing'!$R$22</f>
        <v>0</v>
      </c>
      <c r="W30" s="449">
        <f>'[3]2. Propagácia a marketing'!$S$22</f>
        <v>0</v>
      </c>
      <c r="X30" s="315">
        <f t="shared" si="56"/>
        <v>0</v>
      </c>
      <c r="Y30" s="309">
        <f>'[3]2. Propagácia a marketing'!$T$22</f>
        <v>0</v>
      </c>
      <c r="Z30" s="309">
        <f>'[3]2. Propagácia a marketing'!$U$22</f>
        <v>0</v>
      </c>
      <c r="AA30" s="310">
        <f>'[3]2. Propagácia a marketing'!$V$22</f>
        <v>0</v>
      </c>
      <c r="AB30" s="315">
        <f t="shared" si="57"/>
        <v>0</v>
      </c>
      <c r="AC30" s="309">
        <f>'[3]2. Propagácia a marketing'!$W$22</f>
        <v>0</v>
      </c>
      <c r="AD30" s="309">
        <f>'[3]2. Propagácia a marketing'!$X$22</f>
        <v>0</v>
      </c>
      <c r="AE30" s="338">
        <f>'[3]2. Propagácia a marketing'!$Y$22</f>
        <v>0</v>
      </c>
      <c r="AF30" s="315">
        <f t="shared" si="58"/>
        <v>0</v>
      </c>
      <c r="AG30" s="309">
        <f>'[3]2. Propagácia a marketing'!$Z$22</f>
        <v>0</v>
      </c>
      <c r="AH30" s="309">
        <f>'[3]2. Propagácia a marketing'!$AA$22</f>
        <v>0</v>
      </c>
      <c r="AI30" s="310">
        <f>'[3]2. Propagácia a marketing'!$AB$22</f>
        <v>0</v>
      </c>
    </row>
    <row r="31" spans="1:35" ht="15.75" x14ac:dyDescent="0.25">
      <c r="A31" s="148"/>
      <c r="B31" s="342">
        <v>6</v>
      </c>
      <c r="C31" s="344" t="s">
        <v>177</v>
      </c>
      <c r="D31" s="308">
        <f t="shared" si="51"/>
        <v>0</v>
      </c>
      <c r="E31" s="307">
        <f>'[1]2. Propagácia a marketing'!$T$25</f>
        <v>0</v>
      </c>
      <c r="F31" s="307">
        <f>'[1]2. Propagácia a marketing'!$U$25</f>
        <v>0</v>
      </c>
      <c r="G31" s="326">
        <f>'[1]2. Propagácia a marketing'!$V$25</f>
        <v>0</v>
      </c>
      <c r="H31" s="315">
        <f t="shared" si="52"/>
        <v>0</v>
      </c>
      <c r="I31" s="309">
        <f>'[2]2. Propagácia a marketing'!$H$25</f>
        <v>0</v>
      </c>
      <c r="J31" s="309">
        <f>'[2]2. Propagácia a marketing'!$I$25</f>
        <v>0</v>
      </c>
      <c r="K31" s="338">
        <f>'[2]2. Propagácia a marketing'!$J$25</f>
        <v>0</v>
      </c>
      <c r="L31" s="315">
        <f t="shared" si="53"/>
        <v>0</v>
      </c>
      <c r="M31" s="309">
        <f>'[3]2. Propagácia a marketing'!$K$25</f>
        <v>0</v>
      </c>
      <c r="N31" s="309">
        <f>'[3]2. Propagácia a marketing'!$L$25</f>
        <v>0</v>
      </c>
      <c r="O31" s="310">
        <f>'[3]2. Propagácia a marketing'!$M$25</f>
        <v>0</v>
      </c>
      <c r="P31" s="483">
        <f t="shared" si="54"/>
        <v>0</v>
      </c>
      <c r="Q31" s="483">
        <f>'[3]2. Propagácia a marketing'!$N$25</f>
        <v>0</v>
      </c>
      <c r="R31" s="483">
        <f>'[3]2. Propagácia a marketing'!$O$25</f>
        <v>0</v>
      </c>
      <c r="S31" s="449">
        <f>'[3]2. Propagácia a marketing'!$P$25</f>
        <v>0</v>
      </c>
      <c r="T31" s="477">
        <f t="shared" si="55"/>
        <v>0</v>
      </c>
      <c r="U31" s="483">
        <f>'[3]2. Propagácia a marketing'!$Q$25</f>
        <v>0</v>
      </c>
      <c r="V31" s="483">
        <f>'[3]2. Propagácia a marketing'!$R$25</f>
        <v>0</v>
      </c>
      <c r="W31" s="449">
        <f>'[3]2. Propagácia a marketing'!$S$25</f>
        <v>0</v>
      </c>
      <c r="X31" s="315">
        <f t="shared" si="56"/>
        <v>0</v>
      </c>
      <c r="Y31" s="309">
        <f>'[3]2. Propagácia a marketing'!$T$25</f>
        <v>0</v>
      </c>
      <c r="Z31" s="309">
        <f>'[3]2. Propagácia a marketing'!$U$25</f>
        <v>0</v>
      </c>
      <c r="AA31" s="310">
        <f>'[3]2. Propagácia a marketing'!$V$25</f>
        <v>0</v>
      </c>
      <c r="AB31" s="315">
        <f t="shared" si="57"/>
        <v>0</v>
      </c>
      <c r="AC31" s="309">
        <f>'[3]2. Propagácia a marketing'!$W$25</f>
        <v>0</v>
      </c>
      <c r="AD31" s="309">
        <f>'[3]2. Propagácia a marketing'!$X$25</f>
        <v>0</v>
      </c>
      <c r="AE31" s="338">
        <f>'[3]2. Propagácia a marketing'!$Y$25</f>
        <v>0</v>
      </c>
      <c r="AF31" s="315">
        <f t="shared" si="58"/>
        <v>0</v>
      </c>
      <c r="AG31" s="309">
        <f>'[3]2. Propagácia a marketing'!$Z$25</f>
        <v>0</v>
      </c>
      <c r="AH31" s="309">
        <f>'[3]2. Propagácia a marketing'!$AA$25</f>
        <v>0</v>
      </c>
      <c r="AI31" s="310">
        <f>'[3]2. Propagácia a marketing'!$AB$25</f>
        <v>0</v>
      </c>
    </row>
    <row r="32" spans="1:35" ht="15.75" x14ac:dyDescent="0.25">
      <c r="A32" s="148"/>
      <c r="B32" s="342">
        <v>7</v>
      </c>
      <c r="C32" s="344" t="s">
        <v>178</v>
      </c>
      <c r="D32" s="308">
        <f t="shared" si="51"/>
        <v>1615</v>
      </c>
      <c r="E32" s="307">
        <f>'[1]2. Propagácia a marketing'!$T$27</f>
        <v>1615</v>
      </c>
      <c r="F32" s="307">
        <f>'[1]2. Propagácia a marketing'!$U$27</f>
        <v>0</v>
      </c>
      <c r="G32" s="326">
        <f>'[1]2. Propagácia a marketing'!$V$27</f>
        <v>0</v>
      </c>
      <c r="H32" s="315">
        <f t="shared" si="52"/>
        <v>0</v>
      </c>
      <c r="I32" s="309">
        <f>'[2]2. Propagácia a marketing'!$H$27</f>
        <v>0</v>
      </c>
      <c r="J32" s="309">
        <f>'[2]2. Propagácia a marketing'!$I$27</f>
        <v>0</v>
      </c>
      <c r="K32" s="338">
        <f>'[2]2. Propagácia a marketing'!$J$27</f>
        <v>0</v>
      </c>
      <c r="L32" s="315">
        <f t="shared" si="53"/>
        <v>4000</v>
      </c>
      <c r="M32" s="309">
        <f>'[3]2. Propagácia a marketing'!$K$27</f>
        <v>4000</v>
      </c>
      <c r="N32" s="309">
        <f>'[3]2. Propagácia a marketing'!$L$27</f>
        <v>0</v>
      </c>
      <c r="O32" s="310">
        <f>'[3]2. Propagácia a marketing'!$M$27</f>
        <v>0</v>
      </c>
      <c r="P32" s="483">
        <f t="shared" si="54"/>
        <v>0</v>
      </c>
      <c r="Q32" s="483">
        <f>'[3]2. Propagácia a marketing'!$N$27</f>
        <v>0</v>
      </c>
      <c r="R32" s="483">
        <f>'[3]2. Propagácia a marketing'!$O$27</f>
        <v>0</v>
      </c>
      <c r="S32" s="449">
        <f>'[3]2. Propagácia a marketing'!$P$27</f>
        <v>0</v>
      </c>
      <c r="T32" s="477">
        <f t="shared" si="55"/>
        <v>4000</v>
      </c>
      <c r="U32" s="483">
        <f>'[3]2. Propagácia a marketing'!$Q$27</f>
        <v>4000</v>
      </c>
      <c r="V32" s="483">
        <f>'[3]2. Propagácia a marketing'!$R$27</f>
        <v>0</v>
      </c>
      <c r="W32" s="449">
        <f>'[3]2. Propagácia a marketing'!$S$27</f>
        <v>0</v>
      </c>
      <c r="X32" s="315">
        <f t="shared" si="56"/>
        <v>3000</v>
      </c>
      <c r="Y32" s="309">
        <f>'[3]2. Propagácia a marketing'!$T$27</f>
        <v>3000</v>
      </c>
      <c r="Z32" s="309">
        <f>'[3]2. Propagácia a marketing'!$U$27</f>
        <v>0</v>
      </c>
      <c r="AA32" s="310">
        <f>'[3]2. Propagácia a marketing'!$V$27</f>
        <v>0</v>
      </c>
      <c r="AB32" s="315">
        <f t="shared" si="57"/>
        <v>2000</v>
      </c>
      <c r="AC32" s="309">
        <f>'[3]2. Propagácia a marketing'!$W$27</f>
        <v>2000</v>
      </c>
      <c r="AD32" s="309">
        <f>'[3]2. Propagácia a marketing'!$X$27</f>
        <v>0</v>
      </c>
      <c r="AE32" s="338">
        <f>'[3]2. Propagácia a marketing'!$Y$27</f>
        <v>0</v>
      </c>
      <c r="AF32" s="315">
        <f t="shared" si="58"/>
        <v>2000</v>
      </c>
      <c r="AG32" s="309">
        <f>'[3]2. Propagácia a marketing'!$Z$27</f>
        <v>2000</v>
      </c>
      <c r="AH32" s="309">
        <f>'[3]2. Propagácia a marketing'!$AA$27</f>
        <v>0</v>
      </c>
      <c r="AI32" s="310">
        <f>'[3]2. Propagácia a marketing'!$AB$27</f>
        <v>0</v>
      </c>
    </row>
    <row r="33" spans="1:35" ht="15.75" outlineLevel="1" x14ac:dyDescent="0.25">
      <c r="A33" s="148"/>
      <c r="B33" s="342">
        <v>8</v>
      </c>
      <c r="C33" s="344" t="s">
        <v>462</v>
      </c>
      <c r="D33" s="308">
        <f t="shared" si="51"/>
        <v>3000</v>
      </c>
      <c r="E33" s="307">
        <f>'[1]2. Propagácia a marketing'!$T$29</f>
        <v>3000</v>
      </c>
      <c r="F33" s="307">
        <f>'[1]2. Propagácia a marketing'!$U$29</f>
        <v>0</v>
      </c>
      <c r="G33" s="326">
        <f>'[1]2. Propagácia a marketing'!$V$29</f>
        <v>0</v>
      </c>
      <c r="H33" s="315">
        <f t="shared" si="52"/>
        <v>3000</v>
      </c>
      <c r="I33" s="309">
        <f>'[2]2. Propagácia a marketing'!$H$29</f>
        <v>3000</v>
      </c>
      <c r="J33" s="309">
        <f>'[2]2. Propagácia a marketing'!$I$29</f>
        <v>0</v>
      </c>
      <c r="K33" s="338">
        <f>'[2]2. Propagácia a marketing'!$J$29</f>
        <v>0</v>
      </c>
      <c r="L33" s="315">
        <f>SUM(M33:O33)</f>
        <v>3000</v>
      </c>
      <c r="M33" s="309">
        <f>'[3]2. Propagácia a marketing'!$K$29</f>
        <v>3000</v>
      </c>
      <c r="N33" s="309">
        <f>'[3]2. Propagácia a marketing'!$L$29</f>
        <v>0</v>
      </c>
      <c r="O33" s="310">
        <f>'[3]2. Propagácia a marketing'!$M$29</f>
        <v>0</v>
      </c>
      <c r="P33" s="483">
        <f t="shared" si="54"/>
        <v>3000</v>
      </c>
      <c r="Q33" s="483">
        <f>'[3]2. Propagácia a marketing'!$N$29</f>
        <v>3000</v>
      </c>
      <c r="R33" s="483">
        <f>'[3]2. Propagácia a marketing'!$O$29</f>
        <v>0</v>
      </c>
      <c r="S33" s="449">
        <f>'[3]2. Propagácia a marketing'!$P$29</f>
        <v>0</v>
      </c>
      <c r="T33" s="477">
        <f t="shared" si="55"/>
        <v>3000</v>
      </c>
      <c r="U33" s="483">
        <f>'[3]2. Propagácia a marketing'!$Q$29</f>
        <v>3000</v>
      </c>
      <c r="V33" s="483">
        <f>'[3]2. Propagácia a marketing'!$R$29</f>
        <v>0</v>
      </c>
      <c r="W33" s="449">
        <f>'[3]2. Propagácia a marketing'!$S$29</f>
        <v>0</v>
      </c>
      <c r="X33" s="315">
        <f t="shared" si="56"/>
        <v>3000</v>
      </c>
      <c r="Y33" s="309">
        <f>'[3]2. Propagácia a marketing'!$T$29</f>
        <v>3000</v>
      </c>
      <c r="Z33" s="309">
        <f>'[3]2. Propagácia a marketing'!$U$29</f>
        <v>0</v>
      </c>
      <c r="AA33" s="310">
        <f>'[3]2. Propagácia a marketing'!$V$29</f>
        <v>0</v>
      </c>
      <c r="AB33" s="315">
        <f t="shared" si="57"/>
        <v>3000</v>
      </c>
      <c r="AC33" s="309">
        <f>'[3]2. Propagácia a marketing'!$W$29</f>
        <v>3000</v>
      </c>
      <c r="AD33" s="309">
        <f>'[3]2. Propagácia a marketing'!$X$29</f>
        <v>0</v>
      </c>
      <c r="AE33" s="338">
        <f>'[3]2. Propagácia a marketing'!$Y$29</f>
        <v>0</v>
      </c>
      <c r="AF33" s="315">
        <f t="shared" si="58"/>
        <v>3000</v>
      </c>
      <c r="AG33" s="309">
        <f>'[3]2. Propagácia a marketing'!$Z$29</f>
        <v>3000</v>
      </c>
      <c r="AH33" s="309">
        <f>'[3]2. Propagácia a marketing'!$AA$29</f>
        <v>0</v>
      </c>
      <c r="AI33" s="310">
        <f>'[3]2. Propagácia a marketing'!$AB$29</f>
        <v>0</v>
      </c>
    </row>
    <row r="34" spans="1:35" ht="15.75" x14ac:dyDescent="0.25">
      <c r="A34" s="155"/>
      <c r="B34" s="342" t="s">
        <v>180</v>
      </c>
      <c r="C34" s="344" t="s">
        <v>181</v>
      </c>
      <c r="D34" s="308">
        <f t="shared" ref="D34:W34" si="59">SUM(D35:D36)</f>
        <v>9821.25</v>
      </c>
      <c r="E34" s="307">
        <f t="shared" si="59"/>
        <v>9821.25</v>
      </c>
      <c r="F34" s="307">
        <f t="shared" si="59"/>
        <v>0</v>
      </c>
      <c r="G34" s="326">
        <f t="shared" si="59"/>
        <v>0</v>
      </c>
      <c r="H34" s="315">
        <f>SUM(H35:H36)</f>
        <v>19254.059999999998</v>
      </c>
      <c r="I34" s="309">
        <f t="shared" ref="I34:K34" si="60">SUM(I35:I36)</f>
        <v>19254.059999999998</v>
      </c>
      <c r="J34" s="309">
        <f t="shared" si="60"/>
        <v>0</v>
      </c>
      <c r="K34" s="338">
        <f t="shared" si="60"/>
        <v>0</v>
      </c>
      <c r="L34" s="315">
        <f>SUM(L35:L36)</f>
        <v>14500</v>
      </c>
      <c r="M34" s="309">
        <f t="shared" ref="M34:O34" si="61">SUM(M35:M36)</f>
        <v>14500</v>
      </c>
      <c r="N34" s="309">
        <f t="shared" si="61"/>
        <v>0</v>
      </c>
      <c r="O34" s="310">
        <f t="shared" si="61"/>
        <v>0</v>
      </c>
      <c r="P34" s="483">
        <f>SUM(P35:P36)</f>
        <v>8931.57</v>
      </c>
      <c r="Q34" s="483">
        <f t="shared" ref="Q34:S34" si="62">SUM(Q35:Q36)</f>
        <v>8931.57</v>
      </c>
      <c r="R34" s="483">
        <f t="shared" si="62"/>
        <v>0</v>
      </c>
      <c r="S34" s="449">
        <f t="shared" si="62"/>
        <v>0</v>
      </c>
      <c r="T34" s="317">
        <f t="shared" si="59"/>
        <v>10800</v>
      </c>
      <c r="U34" s="307">
        <f t="shared" si="59"/>
        <v>10800</v>
      </c>
      <c r="V34" s="307">
        <f t="shared" si="59"/>
        <v>0</v>
      </c>
      <c r="W34" s="318">
        <f t="shared" si="59"/>
        <v>0</v>
      </c>
      <c r="X34" s="315">
        <f>SUM(X35:X36)</f>
        <v>17600</v>
      </c>
      <c r="Y34" s="309">
        <f t="shared" ref="Y34:AA34" si="63">SUM(Y35:Y36)</f>
        <v>17600</v>
      </c>
      <c r="Z34" s="309">
        <f t="shared" si="63"/>
        <v>0</v>
      </c>
      <c r="AA34" s="310">
        <f t="shared" si="63"/>
        <v>0</v>
      </c>
      <c r="AB34" s="315">
        <f>SUM(AB35:AB36)</f>
        <v>14600</v>
      </c>
      <c r="AC34" s="309">
        <f t="shared" ref="AC34:AE34" si="64">SUM(AC35:AC36)</f>
        <v>14600</v>
      </c>
      <c r="AD34" s="309">
        <f t="shared" si="64"/>
        <v>0</v>
      </c>
      <c r="AE34" s="338">
        <f t="shared" si="64"/>
        <v>0</v>
      </c>
      <c r="AF34" s="315">
        <f>SUM(AF35:AF36)</f>
        <v>14600</v>
      </c>
      <c r="AG34" s="309">
        <f t="shared" ref="AG34:AI34" si="65">SUM(AG35:AG36)</f>
        <v>14600</v>
      </c>
      <c r="AH34" s="309">
        <f t="shared" si="65"/>
        <v>0</v>
      </c>
      <c r="AI34" s="310">
        <f t="shared" si="65"/>
        <v>0</v>
      </c>
    </row>
    <row r="35" spans="1:35" ht="15.75" x14ac:dyDescent="0.25">
      <c r="A35" s="155"/>
      <c r="B35" s="342">
        <v>1</v>
      </c>
      <c r="C35" s="344" t="s">
        <v>182</v>
      </c>
      <c r="D35" s="308">
        <f>SUM(E35:G35)</f>
        <v>7975.25</v>
      </c>
      <c r="E35" s="307">
        <f>'[1]2. Propagácia a marketing'!$T$33</f>
        <v>7975.25</v>
      </c>
      <c r="F35" s="307">
        <f>'[1]2. Propagácia a marketing'!$U$33</f>
        <v>0</v>
      </c>
      <c r="G35" s="326">
        <f>'[1]2. Propagácia a marketing'!$V$33</f>
        <v>0</v>
      </c>
      <c r="H35" s="315">
        <f>SUM(I35:K35)</f>
        <v>10277.939999999999</v>
      </c>
      <c r="I35" s="309">
        <f>'[2]2. Propagácia a marketing'!$H$32</f>
        <v>10277.939999999999</v>
      </c>
      <c r="J35" s="309">
        <f>'[2]2. Propagácia a marketing'!$I$32</f>
        <v>0</v>
      </c>
      <c r="K35" s="338">
        <f>'[2]2. Propagácia a marketing'!$J$32</f>
        <v>0</v>
      </c>
      <c r="L35" s="315">
        <f>SUM(M35:O35)</f>
        <v>12700</v>
      </c>
      <c r="M35" s="309">
        <f>'[3]2. Propagácia a marketing'!$K$32</f>
        <v>12700</v>
      </c>
      <c r="N35" s="309">
        <f>'[3]2. Propagácia a marketing'!$L$32</f>
        <v>0</v>
      </c>
      <c r="O35" s="310">
        <f>'[3]2. Propagácia a marketing'!$M$32</f>
        <v>0</v>
      </c>
      <c r="P35" s="483">
        <f>SUM(Q35:S35)</f>
        <v>7931.57</v>
      </c>
      <c r="Q35" s="483">
        <f>'[3]2. Propagácia a marketing'!$N$32</f>
        <v>7931.57</v>
      </c>
      <c r="R35" s="483">
        <f>'[3]2. Propagácia a marketing'!$O$32</f>
        <v>0</v>
      </c>
      <c r="S35" s="449">
        <f>'[3]2. Propagácia a marketing'!$P$32</f>
        <v>0</v>
      </c>
      <c r="T35" s="477">
        <f>SUM(U35:W35)</f>
        <v>9000</v>
      </c>
      <c r="U35" s="483">
        <f>'[3]2. Propagácia a marketing'!$Q$32</f>
        <v>9000</v>
      </c>
      <c r="V35" s="483">
        <f>'[3]2. Propagácia a marketing'!$R$32</f>
        <v>0</v>
      </c>
      <c r="W35" s="449">
        <f>'[3]2. Propagácia a marketing'!$S$32</f>
        <v>0</v>
      </c>
      <c r="X35" s="315">
        <f>SUM(Y35:AA35)</f>
        <v>12800</v>
      </c>
      <c r="Y35" s="309">
        <f>'[3]2. Propagácia a marketing'!$T$32</f>
        <v>12800</v>
      </c>
      <c r="Z35" s="309">
        <f>'[3]2. Propagácia a marketing'!$U$32</f>
        <v>0</v>
      </c>
      <c r="AA35" s="310">
        <f>'[3]2. Propagácia a marketing'!$V$32</f>
        <v>0</v>
      </c>
      <c r="AB35" s="315">
        <f>SUM(AC35:AE35)</f>
        <v>12800</v>
      </c>
      <c r="AC35" s="309">
        <f>'[3]2. Propagácia a marketing'!$W$32</f>
        <v>12800</v>
      </c>
      <c r="AD35" s="309">
        <f>'[3]2. Propagácia a marketing'!$X$32</f>
        <v>0</v>
      </c>
      <c r="AE35" s="338">
        <f>'[3]2. Propagácia a marketing'!$Y$32</f>
        <v>0</v>
      </c>
      <c r="AF35" s="315">
        <f>SUM(AG35:AI35)</f>
        <v>12800</v>
      </c>
      <c r="AG35" s="309">
        <f>'[3]2. Propagácia a marketing'!$Z$32</f>
        <v>12800</v>
      </c>
      <c r="AH35" s="309">
        <f>'[3]2. Propagácia a marketing'!$AA$32</f>
        <v>0</v>
      </c>
      <c r="AI35" s="310">
        <f>'[3]2. Propagácia a marketing'!$AB$32</f>
        <v>0</v>
      </c>
    </row>
    <row r="36" spans="1:35" ht="15.75" x14ac:dyDescent="0.25">
      <c r="A36" s="155"/>
      <c r="B36" s="342">
        <v>2</v>
      </c>
      <c r="C36" s="344" t="s">
        <v>183</v>
      </c>
      <c r="D36" s="308">
        <f>SUM(E36:G36)</f>
        <v>1846</v>
      </c>
      <c r="E36" s="307">
        <f>'[1]2. Propagácia a marketing'!$T$49</f>
        <v>1846</v>
      </c>
      <c r="F36" s="307">
        <f>'[1]2. Propagácia a marketing'!$U$49</f>
        <v>0</v>
      </c>
      <c r="G36" s="326">
        <f>'[1]2. Propagácia a marketing'!$V$49</f>
        <v>0</v>
      </c>
      <c r="H36" s="315">
        <f t="shared" ref="H36:H37" si="66">SUM(I36:K36)</f>
        <v>8976.119999999999</v>
      </c>
      <c r="I36" s="309">
        <f>'[2]2. Propagácia a marketing'!$H$46</f>
        <v>8976.119999999999</v>
      </c>
      <c r="J36" s="309">
        <f>'[2]2. Propagácia a marketing'!$I$46</f>
        <v>0</v>
      </c>
      <c r="K36" s="338">
        <f>'[2]2. Propagácia a marketing'!$J$46</f>
        <v>0</v>
      </c>
      <c r="L36" s="315">
        <f t="shared" ref="L36:L37" si="67">SUM(M36:O36)</f>
        <v>1800</v>
      </c>
      <c r="M36" s="309">
        <f>'[3]2. Propagácia a marketing'!$K$46</f>
        <v>1800</v>
      </c>
      <c r="N36" s="309">
        <f>'[3]2. Propagácia a marketing'!$L$46</f>
        <v>0</v>
      </c>
      <c r="O36" s="310">
        <f>'[3]2. Propagácia a marketing'!$M$46</f>
        <v>0</v>
      </c>
      <c r="P36" s="483">
        <f t="shared" ref="P36:P37" si="68">SUM(Q36:S36)</f>
        <v>1000</v>
      </c>
      <c r="Q36" s="483">
        <f>'[3]2. Propagácia a marketing'!$N$46</f>
        <v>1000</v>
      </c>
      <c r="R36" s="483">
        <f>'[3]2. Propagácia a marketing'!$O$46</f>
        <v>0</v>
      </c>
      <c r="S36" s="449">
        <f>'[3]2. Propagácia a marketing'!$P$46</f>
        <v>0</v>
      </c>
      <c r="T36" s="477">
        <f t="shared" ref="T36:T37" si="69">SUM(U36:W36)</f>
        <v>1800</v>
      </c>
      <c r="U36" s="483">
        <f>'[3]2. Propagácia a marketing'!$Q$46</f>
        <v>1800</v>
      </c>
      <c r="V36" s="483">
        <f>'[3]2. Propagácia a marketing'!$R$46</f>
        <v>0</v>
      </c>
      <c r="W36" s="449">
        <f>'[3]2. Propagácia a marketing'!$S$46</f>
        <v>0</v>
      </c>
      <c r="X36" s="315">
        <f t="shared" ref="X36:X37" si="70">SUM(Y36:AA36)</f>
        <v>4800</v>
      </c>
      <c r="Y36" s="309">
        <f>'[3]2. Propagácia a marketing'!$T$46</f>
        <v>4800</v>
      </c>
      <c r="Z36" s="309">
        <f>'[3]2. Propagácia a marketing'!$U$46</f>
        <v>0</v>
      </c>
      <c r="AA36" s="310">
        <f>'[3]2. Propagácia a marketing'!$V$46</f>
        <v>0</v>
      </c>
      <c r="AB36" s="315">
        <f t="shared" ref="AB36:AB37" si="71">SUM(AC36:AE36)</f>
        <v>1800</v>
      </c>
      <c r="AC36" s="309">
        <f>'[3]2. Propagácia a marketing'!$W$46</f>
        <v>1800</v>
      </c>
      <c r="AD36" s="309">
        <f>'[3]2. Propagácia a marketing'!$X$46</f>
        <v>0</v>
      </c>
      <c r="AE36" s="338">
        <f>'[3]2. Propagácia a marketing'!$Y$46</f>
        <v>0</v>
      </c>
      <c r="AF36" s="315">
        <f t="shared" ref="AF36:AF37" si="72">SUM(AG36:AI36)</f>
        <v>1800</v>
      </c>
      <c r="AG36" s="309">
        <f>'[3]2. Propagácia a marketing'!$Z$46</f>
        <v>1800</v>
      </c>
      <c r="AH36" s="309">
        <f>'[3]2. Propagácia a marketing'!$AA$46</f>
        <v>0</v>
      </c>
      <c r="AI36" s="310">
        <f>'[3]2. Propagácia a marketing'!$AB$46</f>
        <v>0</v>
      </c>
    </row>
    <row r="37" spans="1:35" ht="16.5" thickBot="1" x14ac:dyDescent="0.3">
      <c r="A37" s="158"/>
      <c r="B37" s="345" t="s">
        <v>184</v>
      </c>
      <c r="C37" s="346" t="s">
        <v>185</v>
      </c>
      <c r="D37" s="313">
        <f>SUM(E37:G37)</f>
        <v>4112.21</v>
      </c>
      <c r="E37" s="314">
        <f>'[1]2. Propagácia a marketing'!$T$54</f>
        <v>4112.21</v>
      </c>
      <c r="F37" s="314">
        <f>'[1]2. Propagácia a marketing'!$U$54</f>
        <v>0</v>
      </c>
      <c r="G37" s="335">
        <f>'[1]2. Propagácia a marketing'!$V$54</f>
        <v>0</v>
      </c>
      <c r="H37" s="336">
        <f t="shared" si="66"/>
        <v>3997.79</v>
      </c>
      <c r="I37" s="337">
        <f>'[2]2. Propagácia a marketing'!$H$51</f>
        <v>3997.79</v>
      </c>
      <c r="J37" s="337">
        <f>'[2]2. Propagácia a marketing'!$I$51</f>
        <v>0</v>
      </c>
      <c r="K37" s="490">
        <f>'[2]2. Propagácia a marketing'!$J$51</f>
        <v>0</v>
      </c>
      <c r="L37" s="328">
        <f t="shared" si="67"/>
        <v>13850</v>
      </c>
      <c r="M37" s="329">
        <f>'[3]2. Propagácia a marketing'!$K$51</f>
        <v>13850</v>
      </c>
      <c r="N37" s="329">
        <f>'[3]2. Propagácia a marketing'!$L$51</f>
        <v>0</v>
      </c>
      <c r="O37" s="330">
        <f>'[3]2. Propagácia a marketing'!$M$51</f>
        <v>0</v>
      </c>
      <c r="P37" s="484">
        <f t="shared" si="68"/>
        <v>9510.630000000001</v>
      </c>
      <c r="Q37" s="484">
        <f>'[3]2. Propagácia a marketing'!$N$51</f>
        <v>9510.630000000001</v>
      </c>
      <c r="R37" s="484">
        <f>'[3]2. Propagácia a marketing'!$O$51</f>
        <v>0</v>
      </c>
      <c r="S37" s="462">
        <f>'[3]2. Propagácia a marketing'!$P$51</f>
        <v>0</v>
      </c>
      <c r="T37" s="478">
        <f t="shared" si="69"/>
        <v>12000</v>
      </c>
      <c r="U37" s="484">
        <f>'[3]2. Propagácia a marketing'!$Q$51</f>
        <v>12000</v>
      </c>
      <c r="V37" s="484">
        <f>'[3]2. Propagácia a marketing'!$R$51</f>
        <v>0</v>
      </c>
      <c r="W37" s="462">
        <f>'[3]2. Propagácia a marketing'!$S$51</f>
        <v>0</v>
      </c>
      <c r="X37" s="336">
        <f t="shared" si="70"/>
        <v>11900</v>
      </c>
      <c r="Y37" s="337">
        <f>'[3]2. Propagácia a marketing'!$T$51</f>
        <v>11900</v>
      </c>
      <c r="Z37" s="337">
        <f>'[3]2. Propagácia a marketing'!$U$51</f>
        <v>0</v>
      </c>
      <c r="AA37" s="378">
        <f>'[3]2. Propagácia a marketing'!$V$51</f>
        <v>0</v>
      </c>
      <c r="AB37" s="336">
        <f t="shared" si="71"/>
        <v>10900</v>
      </c>
      <c r="AC37" s="337">
        <f>'[3]2. Propagácia a marketing'!$W$51</f>
        <v>10900</v>
      </c>
      <c r="AD37" s="337">
        <f>'[3]2. Propagácia a marketing'!$X$51</f>
        <v>0</v>
      </c>
      <c r="AE37" s="490">
        <f>'[3]2. Propagácia a marketing'!$Y$51</f>
        <v>0</v>
      </c>
      <c r="AF37" s="336">
        <f t="shared" si="72"/>
        <v>10900</v>
      </c>
      <c r="AG37" s="337">
        <f>'[3]2. Propagácia a marketing'!$Z$51</f>
        <v>10900</v>
      </c>
      <c r="AH37" s="337">
        <f>'[3]2. Propagácia a marketing'!$AA$51</f>
        <v>0</v>
      </c>
      <c r="AI37" s="378">
        <f>'[3]2. Propagácia a marketing'!$AB$51</f>
        <v>0</v>
      </c>
    </row>
    <row r="38" spans="1:35" s="157" customFormat="1" ht="15.75" x14ac:dyDescent="0.25">
      <c r="A38" s="156"/>
      <c r="B38" s="347" t="s">
        <v>186</v>
      </c>
      <c r="C38" s="701"/>
      <c r="D38" s="306">
        <f t="shared" ref="D38:W38" si="73">D39+D40+D41+D46+D47</f>
        <v>277784.24999999994</v>
      </c>
      <c r="E38" s="305">
        <f t="shared" si="73"/>
        <v>246306.02999999994</v>
      </c>
      <c r="F38" s="305">
        <f t="shared" si="73"/>
        <v>31478.22</v>
      </c>
      <c r="G38" s="331">
        <f t="shared" si="73"/>
        <v>0</v>
      </c>
      <c r="H38" s="332">
        <f>H39+H40+H41+H46+H47</f>
        <v>266656.76000000007</v>
      </c>
      <c r="I38" s="333">
        <f t="shared" ref="I38:K38" si="74">I39+I40+I41+I46+I47</f>
        <v>239279.84000000005</v>
      </c>
      <c r="J38" s="333">
        <f t="shared" si="74"/>
        <v>27376.92</v>
      </c>
      <c r="K38" s="433">
        <f t="shared" si="74"/>
        <v>0</v>
      </c>
      <c r="L38" s="702">
        <f>L39+L40+L41+L46+L47</f>
        <v>2370945</v>
      </c>
      <c r="M38" s="433">
        <f>M39+M40+M41+M46+M47</f>
        <v>296720</v>
      </c>
      <c r="N38" s="433">
        <f>N39+N40+N41+N46+N47</f>
        <v>2074225</v>
      </c>
      <c r="O38" s="334">
        <f>O39+O40+O41+O46+O47</f>
        <v>0</v>
      </c>
      <c r="P38" s="482">
        <f>P39+P40+P41+P46+P47</f>
        <v>1127209.26</v>
      </c>
      <c r="Q38" s="482">
        <f t="shared" ref="Q38:S38" si="75">Q39+Q40+Q41+Q46+Q47</f>
        <v>151853.49000000005</v>
      </c>
      <c r="R38" s="482">
        <f t="shared" si="75"/>
        <v>975355.77</v>
      </c>
      <c r="S38" s="461">
        <f t="shared" si="75"/>
        <v>0</v>
      </c>
      <c r="T38" s="316">
        <f t="shared" si="73"/>
        <v>2369745</v>
      </c>
      <c r="U38" s="446">
        <f t="shared" si="73"/>
        <v>245920</v>
      </c>
      <c r="V38" s="446">
        <f t="shared" si="73"/>
        <v>2123825</v>
      </c>
      <c r="W38" s="377">
        <f t="shared" si="73"/>
        <v>0</v>
      </c>
      <c r="X38" s="332">
        <f>X39+X40+X41+X46+X47</f>
        <v>501230</v>
      </c>
      <c r="Y38" s="333">
        <f t="shared" ref="Y38:AA38" si="76">Y39+Y40+Y41+Y46+Y47</f>
        <v>301230</v>
      </c>
      <c r="Z38" s="333">
        <f t="shared" si="76"/>
        <v>200000</v>
      </c>
      <c r="AA38" s="334">
        <f t="shared" si="76"/>
        <v>0</v>
      </c>
      <c r="AB38" s="332">
        <f>AB39+AB40+AB41+AB46+AB47</f>
        <v>276700</v>
      </c>
      <c r="AC38" s="333">
        <f t="shared" ref="AC38:AE38" si="77">AC39+AC40+AC41+AC46+AC47</f>
        <v>271700</v>
      </c>
      <c r="AD38" s="333">
        <f t="shared" si="77"/>
        <v>5000</v>
      </c>
      <c r="AE38" s="433">
        <f t="shared" si="77"/>
        <v>0</v>
      </c>
      <c r="AF38" s="332">
        <f>AF39+AF40+AF41+AF46+AF47</f>
        <v>284100</v>
      </c>
      <c r="AG38" s="333">
        <f t="shared" ref="AG38:AI38" si="78">AG39+AG40+AG41+AG46+AG47</f>
        <v>284100</v>
      </c>
      <c r="AH38" s="333">
        <f t="shared" si="78"/>
        <v>0</v>
      </c>
      <c r="AI38" s="334">
        <f t="shared" si="78"/>
        <v>0</v>
      </c>
    </row>
    <row r="39" spans="1:35" ht="15.75" x14ac:dyDescent="0.25">
      <c r="A39" s="148"/>
      <c r="B39" s="342" t="s">
        <v>187</v>
      </c>
      <c r="C39" s="344" t="s">
        <v>188</v>
      </c>
      <c r="D39" s="308">
        <f>SUM(E39:G39)</f>
        <v>46734.2</v>
      </c>
      <c r="E39" s="307">
        <f>'[1]3.Interné služby'!$T$4</f>
        <v>46734.2</v>
      </c>
      <c r="F39" s="307">
        <f>'[1]3.Interné služby'!$U$4</f>
        <v>0</v>
      </c>
      <c r="G39" s="326">
        <f>'[1]3.Interné služby'!$V$4</f>
        <v>0</v>
      </c>
      <c r="H39" s="315">
        <f>SUM(I39:K39)</f>
        <v>83462.91</v>
      </c>
      <c r="I39" s="309">
        <f>'[2]3.Interné služby'!$H$4</f>
        <v>56476.99</v>
      </c>
      <c r="J39" s="309">
        <f>'[2]3.Interné služby'!$I$4</f>
        <v>26985.919999999998</v>
      </c>
      <c r="K39" s="338">
        <f>'[2]3.Interné služby'!$J$4</f>
        <v>0</v>
      </c>
      <c r="L39" s="703">
        <f>SUM(M39:O39)</f>
        <v>51280</v>
      </c>
      <c r="M39" s="338">
        <f>'[3]3.Interné služby'!$K$4</f>
        <v>47400</v>
      </c>
      <c r="N39" s="338">
        <f>'[3]3.Interné služby'!$L$4</f>
        <v>3880</v>
      </c>
      <c r="O39" s="310">
        <f>'[3]3.Interné služby'!$M$4</f>
        <v>0</v>
      </c>
      <c r="P39" s="483">
        <f>SUM(Q39:S39)</f>
        <v>31278.230000000003</v>
      </c>
      <c r="Q39" s="483">
        <f>'[3]3.Interné služby'!$N$4</f>
        <v>27408.230000000003</v>
      </c>
      <c r="R39" s="483">
        <f>'[3]3.Interné služby'!$O$4</f>
        <v>3870</v>
      </c>
      <c r="S39" s="449">
        <f>'[3]3.Interné služby'!$P$4</f>
        <v>0</v>
      </c>
      <c r="T39" s="477">
        <f>SUM(U39:W39)</f>
        <v>46380</v>
      </c>
      <c r="U39" s="483">
        <f>'[3]3.Interné služby'!$Q$4</f>
        <v>42500</v>
      </c>
      <c r="V39" s="483">
        <f>'[3]3.Interné služby'!$R$4</f>
        <v>3880</v>
      </c>
      <c r="W39" s="449">
        <f>'[3]3.Interné služby'!$S$4</f>
        <v>0</v>
      </c>
      <c r="X39" s="315">
        <f>SUM(Y39:AA39)</f>
        <v>74080</v>
      </c>
      <c r="Y39" s="309">
        <f>'[3]3.Interné služby'!$T$4</f>
        <v>74080</v>
      </c>
      <c r="Z39" s="309">
        <f>'[3]3.Interné služby'!$U$4</f>
        <v>0</v>
      </c>
      <c r="AA39" s="310">
        <f>'[3]3.Interné služby'!$V$4</f>
        <v>0</v>
      </c>
      <c r="AB39" s="315">
        <f>SUM(AC39:AE39)</f>
        <v>50000</v>
      </c>
      <c r="AC39" s="309">
        <f>'[3]3.Interné služby'!$W$4</f>
        <v>50000</v>
      </c>
      <c r="AD39" s="309">
        <f>'[3]3.Interné služby'!$X$4</f>
        <v>0</v>
      </c>
      <c r="AE39" s="338">
        <f>'[3]3.Interné služby'!$Y$4</f>
        <v>0</v>
      </c>
      <c r="AF39" s="315">
        <f>SUM(AG39:AI39)</f>
        <v>62000</v>
      </c>
      <c r="AG39" s="309">
        <f>'[3]3.Interné služby'!$Z$4</f>
        <v>62000</v>
      </c>
      <c r="AH39" s="309">
        <f>'[3]3.Interné služby'!$AA$4</f>
        <v>0</v>
      </c>
      <c r="AI39" s="310">
        <f>'[3]3.Interné služby'!$AB$4</f>
        <v>0</v>
      </c>
    </row>
    <row r="40" spans="1:35" ht="15.75" x14ac:dyDescent="0.25">
      <c r="A40" s="158"/>
      <c r="B40" s="342" t="s">
        <v>189</v>
      </c>
      <c r="C40" s="344" t="s">
        <v>190</v>
      </c>
      <c r="D40" s="308">
        <f>SUM(E40:G40)</f>
        <v>4661.9699999999993</v>
      </c>
      <c r="E40" s="307">
        <f>'[1]3.Interné služby'!$T$17</f>
        <v>4661.9699999999993</v>
      </c>
      <c r="F40" s="307">
        <f>'[1]3.Interné služby'!$U$17</f>
        <v>0</v>
      </c>
      <c r="G40" s="326">
        <f>'[1]3.Interné služby'!$V$17</f>
        <v>0</v>
      </c>
      <c r="H40" s="315">
        <f>SUM(I40:K40)</f>
        <v>5028.0999999999995</v>
      </c>
      <c r="I40" s="309">
        <f>'[2]3.Interné služby'!$H$18</f>
        <v>5028.0999999999995</v>
      </c>
      <c r="J40" s="309">
        <f>'[2]3.Interné služby'!$I$18</f>
        <v>0</v>
      </c>
      <c r="K40" s="338">
        <f>'[2]3.Interné služby'!$J$18</f>
        <v>0</v>
      </c>
      <c r="L40" s="703">
        <f>SUM(M40:O40)</f>
        <v>7100</v>
      </c>
      <c r="M40" s="338">
        <f>'[3]3.Interné služby'!$K$20</f>
        <v>7100</v>
      </c>
      <c r="N40" s="338">
        <f>'[3]3.Interné služby'!$L$20</f>
        <v>0</v>
      </c>
      <c r="O40" s="310">
        <f>'[3]3.Interné služby'!$M$20</f>
        <v>0</v>
      </c>
      <c r="P40" s="483">
        <f>SUM(Q40:S40)</f>
        <v>2251.04</v>
      </c>
      <c r="Q40" s="483">
        <f>'[3]3.Interné služby'!$N$20</f>
        <v>2251.04</v>
      </c>
      <c r="R40" s="483">
        <f>'[3]3.Interné služby'!$O$20</f>
        <v>0</v>
      </c>
      <c r="S40" s="449">
        <f>'[3]3.Interné služby'!$P$20</f>
        <v>0</v>
      </c>
      <c r="T40" s="477">
        <f>SUM(U40:W40)</f>
        <v>6000</v>
      </c>
      <c r="U40" s="483">
        <f>'[3]3.Interné služby'!$Q$20</f>
        <v>6000</v>
      </c>
      <c r="V40" s="483">
        <f>'[3]3.Interné služby'!$R$20</f>
        <v>0</v>
      </c>
      <c r="W40" s="449">
        <f>'[3]3.Interné služby'!$S$20</f>
        <v>0</v>
      </c>
      <c r="X40" s="315">
        <f>SUM(Y40:AA40)</f>
        <v>9000</v>
      </c>
      <c r="Y40" s="309">
        <f>'[3]3.Interné služby'!$T$20</f>
        <v>9000</v>
      </c>
      <c r="Z40" s="309">
        <f>'[3]3.Interné služby'!$U$20</f>
        <v>0</v>
      </c>
      <c r="AA40" s="310">
        <f>'[3]3.Interné služby'!$V$20</f>
        <v>0</v>
      </c>
      <c r="AB40" s="315">
        <f>SUM(AC40:AE40)</f>
        <v>9000</v>
      </c>
      <c r="AC40" s="309">
        <f>'[3]3.Interné služby'!$W$20</f>
        <v>9000</v>
      </c>
      <c r="AD40" s="309">
        <f>'[3]3.Interné služby'!$X$20</f>
        <v>0</v>
      </c>
      <c r="AE40" s="338">
        <f>'[3]3.Interné služby'!$Y$20</f>
        <v>0</v>
      </c>
      <c r="AF40" s="315">
        <f>SUM(AG40:AI40)</f>
        <v>9000</v>
      </c>
      <c r="AG40" s="309">
        <f>'[3]3.Interné služby'!$Z$20</f>
        <v>9000</v>
      </c>
      <c r="AH40" s="309">
        <f>'[3]3.Interné služby'!$AA$20</f>
        <v>0</v>
      </c>
      <c r="AI40" s="310">
        <f>'[3]3.Interné služby'!$AB$20</f>
        <v>0</v>
      </c>
    </row>
    <row r="41" spans="1:35" ht="15.75" x14ac:dyDescent="0.25">
      <c r="A41" s="155"/>
      <c r="B41" s="342" t="s">
        <v>191</v>
      </c>
      <c r="C41" s="344" t="s">
        <v>192</v>
      </c>
      <c r="D41" s="308">
        <f t="shared" ref="D41:W41" si="79">SUM(D42:D45)</f>
        <v>219890.59999999995</v>
      </c>
      <c r="E41" s="307">
        <f t="shared" si="79"/>
        <v>188412.37999999995</v>
      </c>
      <c r="F41" s="307">
        <f t="shared" si="79"/>
        <v>31478.22</v>
      </c>
      <c r="G41" s="326">
        <f t="shared" si="79"/>
        <v>0</v>
      </c>
      <c r="H41" s="315">
        <f>SUM(H42:H45)</f>
        <v>173884.05000000005</v>
      </c>
      <c r="I41" s="309">
        <f>SUM(I42:I45)</f>
        <v>173493.05000000005</v>
      </c>
      <c r="J41" s="309">
        <f t="shared" ref="J41:K41" si="80">SUM(J42:J45)</f>
        <v>391</v>
      </c>
      <c r="K41" s="338">
        <f t="shared" si="80"/>
        <v>0</v>
      </c>
      <c r="L41" s="703">
        <f>SUM(L42:L45)</f>
        <v>2305465</v>
      </c>
      <c r="M41" s="338">
        <f>SUM(M42:M45)</f>
        <v>235120</v>
      </c>
      <c r="N41" s="338">
        <f t="shared" ref="N41:O41" si="81">SUM(N42:N45)</f>
        <v>2070345</v>
      </c>
      <c r="O41" s="310">
        <f t="shared" si="81"/>
        <v>0</v>
      </c>
      <c r="P41" s="483">
        <f>SUM(P42:P45)</f>
        <v>1089758.44</v>
      </c>
      <c r="Q41" s="483">
        <f t="shared" ref="Q41:S41" si="82">SUM(Q42:Q45)</f>
        <v>118272.67000000003</v>
      </c>
      <c r="R41" s="483">
        <f t="shared" si="82"/>
        <v>971485.77</v>
      </c>
      <c r="S41" s="449">
        <f t="shared" si="82"/>
        <v>0</v>
      </c>
      <c r="T41" s="317">
        <f t="shared" si="79"/>
        <v>2312265</v>
      </c>
      <c r="U41" s="307">
        <f t="shared" si="79"/>
        <v>192320</v>
      </c>
      <c r="V41" s="307">
        <f t="shared" si="79"/>
        <v>2119945</v>
      </c>
      <c r="W41" s="318">
        <f t="shared" si="79"/>
        <v>0</v>
      </c>
      <c r="X41" s="315">
        <f>SUM(X42:X45)</f>
        <v>411050</v>
      </c>
      <c r="Y41" s="309">
        <f t="shared" ref="Y41:AA41" si="83">SUM(Y42:Y45)</f>
        <v>211050</v>
      </c>
      <c r="Z41" s="309">
        <f t="shared" si="83"/>
        <v>200000</v>
      </c>
      <c r="AA41" s="310">
        <f t="shared" si="83"/>
        <v>0</v>
      </c>
      <c r="AB41" s="315">
        <f>SUM(AB42:AB45)</f>
        <v>210600</v>
      </c>
      <c r="AC41" s="309">
        <f t="shared" ref="AC41:AE41" si="84">SUM(AC42:AC45)</f>
        <v>205600</v>
      </c>
      <c r="AD41" s="309">
        <f t="shared" si="84"/>
        <v>5000</v>
      </c>
      <c r="AE41" s="338">
        <f t="shared" si="84"/>
        <v>0</v>
      </c>
      <c r="AF41" s="315">
        <f>SUM(AF42:AF45)</f>
        <v>206000</v>
      </c>
      <c r="AG41" s="309">
        <f t="shared" ref="AG41:AI41" si="85">SUM(AG42:AG45)</f>
        <v>206000</v>
      </c>
      <c r="AH41" s="309">
        <f t="shared" si="85"/>
        <v>0</v>
      </c>
      <c r="AI41" s="310">
        <f t="shared" si="85"/>
        <v>0</v>
      </c>
    </row>
    <row r="42" spans="1:35" ht="15.75" x14ac:dyDescent="0.25">
      <c r="A42" s="155"/>
      <c r="B42" s="342">
        <v>1</v>
      </c>
      <c r="C42" s="344" t="s">
        <v>193</v>
      </c>
      <c r="D42" s="308">
        <f t="shared" ref="D42:D47" si="86">SUM(E42:G42)</f>
        <v>962.66000000000008</v>
      </c>
      <c r="E42" s="307">
        <f>'[1]3.Interné služby'!$T$23</f>
        <v>962.66000000000008</v>
      </c>
      <c r="F42" s="307">
        <f>'[1]3.Interné služby'!$U$23</f>
        <v>0</v>
      </c>
      <c r="G42" s="326">
        <f>'[1]3.Interné služby'!$V$23</f>
        <v>0</v>
      </c>
      <c r="H42" s="315">
        <f t="shared" ref="H42:H47" si="87">SUM(I42:K42)</f>
        <v>889.87000000000012</v>
      </c>
      <c r="I42" s="309">
        <f>'[2]3.Interné služby'!$H$24</f>
        <v>889.87000000000012</v>
      </c>
      <c r="J42" s="309">
        <f>'[2]3.Interné služby'!$I$24</f>
        <v>0</v>
      </c>
      <c r="K42" s="338">
        <f>'[2]3.Interné služby'!$J$24</f>
        <v>0</v>
      </c>
      <c r="L42" s="703">
        <f>SUM(M42:O42)</f>
        <v>1800</v>
      </c>
      <c r="M42" s="338">
        <f>'[3]3.Interné služby'!$K$26</f>
        <v>1800</v>
      </c>
      <c r="N42" s="338">
        <f>'[3]3.Interné služby'!$L$26</f>
        <v>0</v>
      </c>
      <c r="O42" s="310">
        <f>'[3]3.Interné služby'!$M$26</f>
        <v>0</v>
      </c>
      <c r="P42" s="483">
        <f t="shared" ref="P42:P47" si="88">SUM(Q42:S42)</f>
        <v>1101.56</v>
      </c>
      <c r="Q42" s="483">
        <f>'[3]3.Interné služby'!$N$26</f>
        <v>1101.56</v>
      </c>
      <c r="R42" s="483">
        <f>'[3]3.Interné služby'!$O$26</f>
        <v>0</v>
      </c>
      <c r="S42" s="449">
        <f>'[3]3.Interné služby'!$P$26</f>
        <v>0</v>
      </c>
      <c r="T42" s="477">
        <f>SUM(U42:W42)</f>
        <v>1800</v>
      </c>
      <c r="U42" s="483">
        <f>'[3]3.Interné služby'!$Q$26</f>
        <v>1800</v>
      </c>
      <c r="V42" s="483">
        <f>'[3]3.Interné služby'!$R$26</f>
        <v>0</v>
      </c>
      <c r="W42" s="449">
        <f>'[3]3.Interné služby'!$S$26</f>
        <v>0</v>
      </c>
      <c r="X42" s="315">
        <f>SUM(Y42:AA42)</f>
        <v>1900</v>
      </c>
      <c r="Y42" s="309">
        <f>'[3]3.Interné služby'!$T$26</f>
        <v>1900</v>
      </c>
      <c r="Z42" s="309">
        <f>'[3]3.Interné služby'!$U$26</f>
        <v>0</v>
      </c>
      <c r="AA42" s="310">
        <f>'[3]3.Interné služby'!$V$26</f>
        <v>0</v>
      </c>
      <c r="AB42" s="315">
        <f>SUM(AC42:AE42)</f>
        <v>1900</v>
      </c>
      <c r="AC42" s="309">
        <f>'[3]3.Interné služby'!$W$26</f>
        <v>1900</v>
      </c>
      <c r="AD42" s="309">
        <f>'[3]3.Interné služby'!$X$26</f>
        <v>0</v>
      </c>
      <c r="AE42" s="338">
        <f>'[3]3.Interné služby'!$Y$26</f>
        <v>0</v>
      </c>
      <c r="AF42" s="315">
        <f>SUM(AG42:AI42)</f>
        <v>1800</v>
      </c>
      <c r="AG42" s="309">
        <f>'[3]3.Interné služby'!$Z$26</f>
        <v>1800</v>
      </c>
      <c r="AH42" s="309">
        <f>'[3]3.Interné služby'!$AA$26</f>
        <v>0</v>
      </c>
      <c r="AI42" s="310">
        <f>'[3]3.Interné služby'!$AB$26</f>
        <v>0</v>
      </c>
    </row>
    <row r="43" spans="1:35" ht="15.75" x14ac:dyDescent="0.25">
      <c r="A43" s="155"/>
      <c r="B43" s="342">
        <v>2</v>
      </c>
      <c r="C43" s="344" t="s">
        <v>194</v>
      </c>
      <c r="D43" s="308">
        <f t="shared" si="86"/>
        <v>1242.18</v>
      </c>
      <c r="E43" s="307">
        <f>'[1]3.Interné služby'!$T$28</f>
        <v>1242.18</v>
      </c>
      <c r="F43" s="307">
        <f>'[1]3.Interné služby'!$U$28</f>
        <v>0</v>
      </c>
      <c r="G43" s="326">
        <f>'[1]3.Interné služby'!$V$28</f>
        <v>0</v>
      </c>
      <c r="H43" s="315">
        <f t="shared" si="87"/>
        <v>1067.68</v>
      </c>
      <c r="I43" s="309">
        <f>'[2]3.Interné služby'!$H$29</f>
        <v>1067.68</v>
      </c>
      <c r="J43" s="309">
        <f>'[2]3.Interné služby'!$I$29</f>
        <v>0</v>
      </c>
      <c r="K43" s="338">
        <f>'[2]3.Interné služby'!$J$29</f>
        <v>0</v>
      </c>
      <c r="L43" s="703">
        <f t="shared" ref="L43:L46" si="89">SUM(M43:O43)</f>
        <v>2300</v>
      </c>
      <c r="M43" s="338">
        <f>'[3]3.Interné služby'!$K$31</f>
        <v>2300</v>
      </c>
      <c r="N43" s="338">
        <f>'[3]3.Interné služby'!$L$31</f>
        <v>0</v>
      </c>
      <c r="O43" s="310">
        <f>'[3]3.Interné služby'!$M$31</f>
        <v>0</v>
      </c>
      <c r="P43" s="483">
        <f t="shared" si="88"/>
        <v>1963.32</v>
      </c>
      <c r="Q43" s="483">
        <f>'[3]3.Interné služby'!$N$31</f>
        <v>1963.32</v>
      </c>
      <c r="R43" s="483">
        <f>'[3]3.Interné služby'!$O$31</f>
        <v>0</v>
      </c>
      <c r="S43" s="449">
        <f>'[3]3.Interné služby'!$P$31</f>
        <v>0</v>
      </c>
      <c r="T43" s="477">
        <f t="shared" ref="T43:T47" si="90">SUM(U43:W43)</f>
        <v>2300</v>
      </c>
      <c r="U43" s="483">
        <f>'[3]3.Interné služby'!$Q$31</f>
        <v>2300</v>
      </c>
      <c r="V43" s="483">
        <f>'[3]3.Interné služby'!$R$31</f>
        <v>0</v>
      </c>
      <c r="W43" s="449">
        <f>'[3]3.Interné služby'!$S$31</f>
        <v>0</v>
      </c>
      <c r="X43" s="315">
        <f t="shared" ref="X43:X45" si="91">SUM(Y43:AA43)</f>
        <v>2500</v>
      </c>
      <c r="Y43" s="309">
        <f>'[3]3.Interné služby'!$T$31</f>
        <v>2500</v>
      </c>
      <c r="Z43" s="309">
        <f>'[3]3.Interné služby'!$U$31</f>
        <v>0</v>
      </c>
      <c r="AA43" s="310">
        <f>'[3]3.Interné služby'!$V$31</f>
        <v>0</v>
      </c>
      <c r="AB43" s="315">
        <f t="shared" ref="AB43:AB45" si="92">SUM(AC43:AE43)</f>
        <v>2500</v>
      </c>
      <c r="AC43" s="309">
        <f>'[3]3.Interné služby'!$W$31</f>
        <v>2500</v>
      </c>
      <c r="AD43" s="309">
        <f>'[3]3.Interné služby'!$X$31</f>
        <v>0</v>
      </c>
      <c r="AE43" s="338">
        <f>'[3]3.Interné služby'!$Y$31</f>
        <v>0</v>
      </c>
      <c r="AF43" s="315">
        <f t="shared" ref="AF43:AF45" si="93">SUM(AG43:AI43)</f>
        <v>2500</v>
      </c>
      <c r="AG43" s="309">
        <f>'[3]3.Interné služby'!$Z$31</f>
        <v>2500</v>
      </c>
      <c r="AH43" s="309">
        <f>'[3]3.Interné služby'!$AA$31</f>
        <v>0</v>
      </c>
      <c r="AI43" s="310">
        <f>'[3]3.Interné služby'!$AB$31</f>
        <v>0</v>
      </c>
    </row>
    <row r="44" spans="1:35" ht="15.75" x14ac:dyDescent="0.25">
      <c r="A44" s="155"/>
      <c r="B44" s="342">
        <v>3</v>
      </c>
      <c r="C44" s="344" t="s">
        <v>195</v>
      </c>
      <c r="D44" s="308">
        <f t="shared" si="86"/>
        <v>207103.75999999995</v>
      </c>
      <c r="E44" s="307">
        <f>'[1]3.Interné služby'!$T$31</f>
        <v>175625.53999999995</v>
      </c>
      <c r="F44" s="307">
        <f>'[1]3.Interné služby'!$U$31</f>
        <v>31478.22</v>
      </c>
      <c r="G44" s="326">
        <f>'[1]3.Interné služby'!$V$31</f>
        <v>0</v>
      </c>
      <c r="H44" s="315">
        <f t="shared" si="87"/>
        <v>163703.50000000006</v>
      </c>
      <c r="I44" s="309">
        <f>'[2]3.Interné služby'!$H$32</f>
        <v>163316.50000000006</v>
      </c>
      <c r="J44" s="309">
        <f>'[2]3.Interné služby'!$I$32</f>
        <v>387</v>
      </c>
      <c r="K44" s="338">
        <f>'[2]3.Interné služby'!$J$32</f>
        <v>0</v>
      </c>
      <c r="L44" s="703">
        <f t="shared" si="89"/>
        <v>2226060</v>
      </c>
      <c r="M44" s="338">
        <f>'[3]3.Interné služby'!$K$34</f>
        <v>217020</v>
      </c>
      <c r="N44" s="338">
        <f>'[3]3.Interné služby'!$L$34</f>
        <v>2009040</v>
      </c>
      <c r="O44" s="310">
        <f>'[3]3.Interné služby'!$M$34</f>
        <v>0</v>
      </c>
      <c r="P44" s="483">
        <f t="shared" si="88"/>
        <v>1026524.06</v>
      </c>
      <c r="Q44" s="483">
        <f>'[3]3.Interné služby'!$N$34</f>
        <v>114143.79000000002</v>
      </c>
      <c r="R44" s="483">
        <f>'[3]3.Interné služby'!$O$34</f>
        <v>912380.27</v>
      </c>
      <c r="S44" s="449">
        <f>'[3]3.Interné služby'!$P$34</f>
        <v>0</v>
      </c>
      <c r="T44" s="477">
        <f t="shared" si="90"/>
        <v>2236860</v>
      </c>
      <c r="U44" s="483">
        <f>'[3]3.Interné služby'!$Q$34</f>
        <v>186220</v>
      </c>
      <c r="V44" s="483">
        <f>'[3]3.Interné služby'!$R$34</f>
        <v>2050640</v>
      </c>
      <c r="W44" s="449">
        <f>'[3]3.Interné služby'!$S$34</f>
        <v>0</v>
      </c>
      <c r="X44" s="315">
        <f t="shared" si="91"/>
        <v>395650</v>
      </c>
      <c r="Y44" s="309">
        <f>'[3]3.Interné služby'!$T$34</f>
        <v>195650</v>
      </c>
      <c r="Z44" s="309">
        <f>'[3]3.Interné služby'!$U$34</f>
        <v>200000</v>
      </c>
      <c r="AA44" s="310">
        <f>'[3]3.Interné služby'!$V$34</f>
        <v>0</v>
      </c>
      <c r="AB44" s="315">
        <f t="shared" si="92"/>
        <v>195200</v>
      </c>
      <c r="AC44" s="309">
        <f>'[3]3.Interné služby'!$W$34</f>
        <v>190200</v>
      </c>
      <c r="AD44" s="309">
        <f>'[3]3.Interné služby'!$X$34</f>
        <v>5000</v>
      </c>
      <c r="AE44" s="338">
        <f>'[3]3.Interné služby'!$Y$34</f>
        <v>0</v>
      </c>
      <c r="AF44" s="315">
        <f t="shared" si="93"/>
        <v>190700</v>
      </c>
      <c r="AG44" s="309">
        <f>'[3]3.Interné služby'!$Z$34</f>
        <v>190700</v>
      </c>
      <c r="AH44" s="309">
        <f>'[3]3.Interné služby'!$AA$34</f>
        <v>0</v>
      </c>
      <c r="AI44" s="310">
        <f>'[3]3.Interné služby'!$AB$34</f>
        <v>0</v>
      </c>
    </row>
    <row r="45" spans="1:35" ht="15.75" x14ac:dyDescent="0.25">
      <c r="A45" s="155"/>
      <c r="B45" s="342">
        <v>4</v>
      </c>
      <c r="C45" s="344" t="s">
        <v>196</v>
      </c>
      <c r="D45" s="308">
        <f t="shared" si="86"/>
        <v>10582</v>
      </c>
      <c r="E45" s="307">
        <f>'[1]3.Interné služby'!$T$76</f>
        <v>10582</v>
      </c>
      <c r="F45" s="307">
        <f>'[1]3.Interné služby'!$U$76</f>
        <v>0</v>
      </c>
      <c r="G45" s="326">
        <f>'[1]3.Interné služby'!$V$76</f>
        <v>0</v>
      </c>
      <c r="H45" s="315">
        <f t="shared" si="87"/>
        <v>8223</v>
      </c>
      <c r="I45" s="309">
        <f>'[2]3.Interné služby'!$H$80</f>
        <v>8219</v>
      </c>
      <c r="J45" s="309">
        <f>'[2]3.Interné služby'!$I$80</f>
        <v>4</v>
      </c>
      <c r="K45" s="338">
        <f>'[2]3.Interné služby'!$J$80</f>
        <v>0</v>
      </c>
      <c r="L45" s="703">
        <f t="shared" si="89"/>
        <v>75305</v>
      </c>
      <c r="M45" s="338">
        <f>'[3]3.Interné služby'!$K$84</f>
        <v>14000</v>
      </c>
      <c r="N45" s="338">
        <f>'[3]3.Interné služby'!$L$84</f>
        <v>61305</v>
      </c>
      <c r="O45" s="310">
        <f>'[3]3.Interné služby'!$M$84</f>
        <v>0</v>
      </c>
      <c r="P45" s="483">
        <f t="shared" si="88"/>
        <v>60169.5</v>
      </c>
      <c r="Q45" s="483">
        <f>'[3]3.Interné služby'!$N$84</f>
        <v>1064</v>
      </c>
      <c r="R45" s="483">
        <f>'[3]3.Interné služby'!$O$84</f>
        <v>59105.5</v>
      </c>
      <c r="S45" s="449">
        <f>'[3]3.Interné služby'!$P$84</f>
        <v>0</v>
      </c>
      <c r="T45" s="477">
        <f t="shared" si="90"/>
        <v>71305</v>
      </c>
      <c r="U45" s="483">
        <f>'[3]3.Interné služby'!$Q$84</f>
        <v>2000</v>
      </c>
      <c r="V45" s="483">
        <f>'[3]3.Interné služby'!$R$84</f>
        <v>69305</v>
      </c>
      <c r="W45" s="449">
        <f>'[3]3.Interné služby'!$S$84</f>
        <v>0</v>
      </c>
      <c r="X45" s="315">
        <f t="shared" si="91"/>
        <v>11000</v>
      </c>
      <c r="Y45" s="309">
        <f>'[3]3.Interné služby'!$T$84</f>
        <v>11000</v>
      </c>
      <c r="Z45" s="309">
        <f>'[3]3.Interné služby'!$U$84</f>
        <v>0</v>
      </c>
      <c r="AA45" s="310">
        <f>'[3]3.Interné služby'!$V$84</f>
        <v>0</v>
      </c>
      <c r="AB45" s="315">
        <f t="shared" si="92"/>
        <v>11000</v>
      </c>
      <c r="AC45" s="309">
        <f>'[3]3.Interné služby'!$W$84</f>
        <v>11000</v>
      </c>
      <c r="AD45" s="309">
        <f>'[3]3.Interné služby'!$X$84</f>
        <v>0</v>
      </c>
      <c r="AE45" s="338">
        <f>'[3]3.Interné služby'!$Y$84</f>
        <v>0</v>
      </c>
      <c r="AF45" s="315">
        <f t="shared" si="93"/>
        <v>11000</v>
      </c>
      <c r="AG45" s="309">
        <f>'[3]3.Interné služby'!$Z$84</f>
        <v>11000</v>
      </c>
      <c r="AH45" s="309">
        <f>'[3]3.Interné služby'!$AA$84</f>
        <v>0</v>
      </c>
      <c r="AI45" s="310">
        <f>'[3]3.Interné služby'!$AB$84</f>
        <v>0</v>
      </c>
    </row>
    <row r="46" spans="1:35" ht="15.75" x14ac:dyDescent="0.25">
      <c r="A46" s="155"/>
      <c r="B46" s="342" t="s">
        <v>197</v>
      </c>
      <c r="C46" s="344" t="s">
        <v>198</v>
      </c>
      <c r="D46" s="308">
        <f t="shared" si="86"/>
        <v>6497.48</v>
      </c>
      <c r="E46" s="307">
        <f>'[1]3.Interné služby'!$T$79</f>
        <v>6497.48</v>
      </c>
      <c r="F46" s="307">
        <f>'[1]3.Interné služby'!$U$79</f>
        <v>0</v>
      </c>
      <c r="G46" s="326">
        <f>'[1]3.Interné služby'!$V$79</f>
        <v>0</v>
      </c>
      <c r="H46" s="315">
        <f t="shared" si="87"/>
        <v>4281.7</v>
      </c>
      <c r="I46" s="309">
        <f>'[2]3.Interné služby'!$H$84</f>
        <v>4281.7</v>
      </c>
      <c r="J46" s="309">
        <f>'[2]3.Interné služby'!$I$84</f>
        <v>0</v>
      </c>
      <c r="K46" s="338">
        <f>'[2]3.Interné služby'!$J$84</f>
        <v>0</v>
      </c>
      <c r="L46" s="703">
        <f t="shared" si="89"/>
        <v>6500</v>
      </c>
      <c r="M46" s="338">
        <f>'[3]3.Interné služby'!$K$88</f>
        <v>6500</v>
      </c>
      <c r="N46" s="338">
        <f>'[3]3.Interné služby'!$L$88</f>
        <v>0</v>
      </c>
      <c r="O46" s="310">
        <f>'[3]3.Interné služby'!$M$88</f>
        <v>0</v>
      </c>
      <c r="P46" s="483">
        <f t="shared" si="88"/>
        <v>3894.2</v>
      </c>
      <c r="Q46" s="483">
        <f>'[3]3.Interné služby'!$N$88</f>
        <v>3894.2</v>
      </c>
      <c r="R46" s="483">
        <f>'[3]3.Interné služby'!$O$88</f>
        <v>0</v>
      </c>
      <c r="S46" s="449">
        <f>'[3]3.Interné služby'!$P$88</f>
        <v>0</v>
      </c>
      <c r="T46" s="477">
        <f t="shared" si="90"/>
        <v>5000</v>
      </c>
      <c r="U46" s="483">
        <f>'[3]3.Interné služby'!$Q$88</f>
        <v>5000</v>
      </c>
      <c r="V46" s="483">
        <f>'[3]3.Interné služby'!$R$88</f>
        <v>0</v>
      </c>
      <c r="W46" s="449">
        <f>'[3]3.Interné služby'!$S$88</f>
        <v>0</v>
      </c>
      <c r="X46" s="315">
        <f>SUM(Y46:AA46)</f>
        <v>6500</v>
      </c>
      <c r="Y46" s="309">
        <f>'[3]3.Interné služby'!$T$88</f>
        <v>6500</v>
      </c>
      <c r="Z46" s="309">
        <f>'[3]3.Interné služby'!$U$88</f>
        <v>0</v>
      </c>
      <c r="AA46" s="310">
        <f>'[3]3.Interné služby'!$V$88</f>
        <v>0</v>
      </c>
      <c r="AB46" s="315">
        <f>SUM(AC46:AE46)</f>
        <v>6500</v>
      </c>
      <c r="AC46" s="309">
        <f>'[3]3.Interné služby'!$W$88</f>
        <v>6500</v>
      </c>
      <c r="AD46" s="309">
        <f>'[3]3.Interné služby'!$X$88</f>
        <v>0</v>
      </c>
      <c r="AE46" s="338">
        <f>'[3]3.Interné služby'!$Y$88</f>
        <v>0</v>
      </c>
      <c r="AF46" s="315">
        <f>SUM(AG46:AI46)</f>
        <v>6500</v>
      </c>
      <c r="AG46" s="309">
        <f>'[3]3.Interné služby'!$Z$88</f>
        <v>6500</v>
      </c>
      <c r="AH46" s="309">
        <f>'[3]3.Interné služby'!$AA$88</f>
        <v>0</v>
      </c>
      <c r="AI46" s="310">
        <f>'[3]3.Interné služby'!$AB$88</f>
        <v>0</v>
      </c>
    </row>
    <row r="47" spans="1:35" ht="16.5" thickBot="1" x14ac:dyDescent="0.3">
      <c r="A47" s="155"/>
      <c r="B47" s="350" t="s">
        <v>199</v>
      </c>
      <c r="C47" s="346" t="s">
        <v>200</v>
      </c>
      <c r="D47" s="313">
        <f t="shared" si="86"/>
        <v>0</v>
      </c>
      <c r="E47" s="314">
        <f>'[1]3.Interné služby'!$T$85</f>
        <v>0</v>
      </c>
      <c r="F47" s="314">
        <f>'[1]3.Interné služby'!$U$85</f>
        <v>0</v>
      </c>
      <c r="G47" s="335">
        <f>'[1]3.Interné služby'!$V$85</f>
        <v>0</v>
      </c>
      <c r="H47" s="336">
        <f t="shared" si="87"/>
        <v>0</v>
      </c>
      <c r="I47" s="337">
        <f>'[2]3.Interné služby'!$H$90</f>
        <v>0</v>
      </c>
      <c r="J47" s="337">
        <f>'[2]3.Interné služby'!$I$90</f>
        <v>0</v>
      </c>
      <c r="K47" s="490">
        <f>'[2]3.Interné služby'!$J$90</f>
        <v>0</v>
      </c>
      <c r="L47" s="704">
        <f>SUM(M47:O47)</f>
        <v>600</v>
      </c>
      <c r="M47" s="434">
        <f>'[3]3.Interné služby'!$K$94</f>
        <v>600</v>
      </c>
      <c r="N47" s="434">
        <f>'[3]3.Interné služby'!$L$94</f>
        <v>0</v>
      </c>
      <c r="O47" s="330">
        <f>'[3]3.Interné služby'!$M$94</f>
        <v>0</v>
      </c>
      <c r="P47" s="485">
        <f t="shared" si="88"/>
        <v>27.35</v>
      </c>
      <c r="Q47" s="485">
        <f>'[3]3.Interné služby'!$N$94</f>
        <v>27.35</v>
      </c>
      <c r="R47" s="485">
        <f>'[3]3.Interné služby'!$O$94</f>
        <v>0</v>
      </c>
      <c r="S47" s="463">
        <f>'[3]3.Interné služby'!$P$94</f>
        <v>0</v>
      </c>
      <c r="T47" s="478">
        <f t="shared" si="90"/>
        <v>100</v>
      </c>
      <c r="U47" s="484">
        <f>'[3]3.Interné služby'!$Q$94</f>
        <v>100</v>
      </c>
      <c r="V47" s="484">
        <f>'[3]3.Interné služby'!$R$94</f>
        <v>0</v>
      </c>
      <c r="W47" s="462">
        <f>'[3]3.Interné služby'!$S$94</f>
        <v>0</v>
      </c>
      <c r="X47" s="336">
        <f t="shared" ref="X47" si="94">SUM(Y47:AA47)</f>
        <v>600</v>
      </c>
      <c r="Y47" s="337">
        <f>'[3]3.Interné služby'!$T$94</f>
        <v>600</v>
      </c>
      <c r="Z47" s="337">
        <f>'[3]3.Interné služby'!$U$94</f>
        <v>0</v>
      </c>
      <c r="AA47" s="378">
        <f>'[3]3.Interné služby'!$V$94</f>
        <v>0</v>
      </c>
      <c r="AB47" s="336">
        <f t="shared" ref="AB47" si="95">SUM(AC47:AE47)</f>
        <v>600</v>
      </c>
      <c r="AC47" s="337">
        <f>'[3]3.Interné služby'!$W$94</f>
        <v>600</v>
      </c>
      <c r="AD47" s="337">
        <f>'[3]3.Interné služby'!$X$94</f>
        <v>0</v>
      </c>
      <c r="AE47" s="490">
        <f>'[3]3.Interné služby'!$Y$94</f>
        <v>0</v>
      </c>
      <c r="AF47" s="336">
        <f t="shared" ref="AF47" si="96">SUM(AG47:AI47)</f>
        <v>600</v>
      </c>
      <c r="AG47" s="337">
        <f>'[3]3.Interné služby'!$Z$94</f>
        <v>600</v>
      </c>
      <c r="AH47" s="337">
        <f>'[3]3.Interné služby'!$AA$94</f>
        <v>0</v>
      </c>
      <c r="AI47" s="378">
        <f>'[3]3.Interné služby'!$AB$94</f>
        <v>0</v>
      </c>
    </row>
    <row r="48" spans="1:35" s="157" customFormat="1" ht="15.75" x14ac:dyDescent="0.25">
      <c r="B48" s="351" t="s">
        <v>201</v>
      </c>
      <c r="C48" s="352"/>
      <c r="D48" s="306">
        <f t="shared" ref="D48:W48" si="97">D49+D50+D53</f>
        <v>40172.03</v>
      </c>
      <c r="E48" s="305">
        <f t="shared" si="97"/>
        <v>40172.03</v>
      </c>
      <c r="F48" s="305">
        <f t="shared" si="97"/>
        <v>0</v>
      </c>
      <c r="G48" s="331">
        <f t="shared" si="97"/>
        <v>0</v>
      </c>
      <c r="H48" s="332">
        <f>H49+H50+H53</f>
        <v>45459.72</v>
      </c>
      <c r="I48" s="333">
        <f t="shared" ref="I48:K48" si="98">I49+I50+I53</f>
        <v>45459.72</v>
      </c>
      <c r="J48" s="333">
        <f t="shared" si="98"/>
        <v>0</v>
      </c>
      <c r="K48" s="433">
        <f t="shared" si="98"/>
        <v>0</v>
      </c>
      <c r="L48" s="332">
        <f>L49+L50+L53</f>
        <v>51935</v>
      </c>
      <c r="M48" s="333">
        <f t="shared" ref="M48:O48" si="99">M49+M50+M53</f>
        <v>51935</v>
      </c>
      <c r="N48" s="333">
        <f t="shared" si="99"/>
        <v>0</v>
      </c>
      <c r="O48" s="334">
        <f t="shared" si="99"/>
        <v>0</v>
      </c>
      <c r="P48" s="450">
        <f>P49+P50+P53</f>
        <v>31391.85</v>
      </c>
      <c r="Q48" s="333">
        <f t="shared" ref="Q48:S48" si="100">Q49+Q50+Q53</f>
        <v>31391.85</v>
      </c>
      <c r="R48" s="333">
        <f t="shared" si="100"/>
        <v>0</v>
      </c>
      <c r="S48" s="334">
        <f t="shared" si="100"/>
        <v>0</v>
      </c>
      <c r="T48" s="316">
        <f t="shared" si="97"/>
        <v>43150</v>
      </c>
      <c r="U48" s="446">
        <f t="shared" si="97"/>
        <v>43150</v>
      </c>
      <c r="V48" s="446">
        <f t="shared" si="97"/>
        <v>0</v>
      </c>
      <c r="W48" s="377">
        <f t="shared" si="97"/>
        <v>0</v>
      </c>
      <c r="X48" s="332">
        <f>X49+X50+X53</f>
        <v>53950</v>
      </c>
      <c r="Y48" s="333">
        <f t="shared" ref="Y48:AA48" si="101">Y49+Y50+Y53</f>
        <v>53950</v>
      </c>
      <c r="Z48" s="333">
        <f t="shared" si="101"/>
        <v>0</v>
      </c>
      <c r="AA48" s="433">
        <f t="shared" si="101"/>
        <v>0</v>
      </c>
      <c r="AB48" s="332">
        <f>AB49+AB50+AB53</f>
        <v>55450</v>
      </c>
      <c r="AC48" s="333">
        <f t="shared" ref="AC48:AE48" si="102">AC49+AC50+AC53</f>
        <v>55450</v>
      </c>
      <c r="AD48" s="333">
        <f t="shared" si="102"/>
        <v>0</v>
      </c>
      <c r="AE48" s="433">
        <f t="shared" si="102"/>
        <v>0</v>
      </c>
      <c r="AF48" s="332">
        <f>AF49+AF50+AF53</f>
        <v>56450</v>
      </c>
      <c r="AG48" s="333">
        <f t="shared" ref="AG48:AI48" si="103">AG49+AG50+AG53</f>
        <v>56450</v>
      </c>
      <c r="AH48" s="333">
        <f t="shared" si="103"/>
        <v>0</v>
      </c>
      <c r="AI48" s="334">
        <f t="shared" si="103"/>
        <v>0</v>
      </c>
    </row>
    <row r="49" spans="1:35" ht="15.75" x14ac:dyDescent="0.25">
      <c r="A49" s="155"/>
      <c r="B49" s="342" t="s">
        <v>202</v>
      </c>
      <c r="C49" s="344" t="s">
        <v>203</v>
      </c>
      <c r="D49" s="308">
        <f>SUM(E49:G49)</f>
        <v>20510.77</v>
      </c>
      <c r="E49" s="307">
        <f>'[1]4.Služby občanov'!$T$4</f>
        <v>20510.77</v>
      </c>
      <c r="F49" s="307">
        <f>'[1]4.Služby občanov'!$U$4</f>
        <v>0</v>
      </c>
      <c r="G49" s="326">
        <f>'[1]4.Služby občanov'!$V$4</f>
        <v>0</v>
      </c>
      <c r="H49" s="315">
        <f>SUM(I49:K49)</f>
        <v>24710.9</v>
      </c>
      <c r="I49" s="309">
        <f>'[2]4.Služby občanov'!$H$4</f>
        <v>24710.9</v>
      </c>
      <c r="J49" s="309">
        <f>'[2]4.Služby občanov'!$I$4</f>
        <v>0</v>
      </c>
      <c r="K49" s="338">
        <f>'[2]4.Služby občanov'!$J$4</f>
        <v>0</v>
      </c>
      <c r="L49" s="315">
        <f>SUM(M49:O49)</f>
        <v>30750</v>
      </c>
      <c r="M49" s="309">
        <f>'[3]4.Služby občanov'!$K$4</f>
        <v>30750</v>
      </c>
      <c r="N49" s="309">
        <f>'[3]4.Služby občanov'!$L$4</f>
        <v>0</v>
      </c>
      <c r="O49" s="310">
        <f>'[3]4.Služby občanov'!$M$4</f>
        <v>0</v>
      </c>
      <c r="P49" s="339">
        <f>SUM(Q49:S49)</f>
        <v>17816.7</v>
      </c>
      <c r="Q49" s="309">
        <f>'[3]4.Služby občanov'!$N$4</f>
        <v>17816.7</v>
      </c>
      <c r="R49" s="309">
        <f>'[3]4.Služby občanov'!$O$4</f>
        <v>0</v>
      </c>
      <c r="S49" s="310">
        <f>'[3]4.Služby občanov'!$P$4</f>
        <v>0</v>
      </c>
      <c r="T49" s="477">
        <f>SUM(U49:W49)</f>
        <v>21000</v>
      </c>
      <c r="U49" s="483">
        <f>'[3]4.Služby občanov'!$Q$4</f>
        <v>21000</v>
      </c>
      <c r="V49" s="483">
        <f>'[3]4.Služby občanov'!$R$4</f>
        <v>0</v>
      </c>
      <c r="W49" s="449">
        <f>'[3]4.Služby občanov'!$S$4</f>
        <v>0</v>
      </c>
      <c r="X49" s="315">
        <f>SUM(Y49:AA49)</f>
        <v>30750</v>
      </c>
      <c r="Y49" s="309">
        <f>'[3]4.Služby občanov'!$T$4</f>
        <v>30750</v>
      </c>
      <c r="Z49" s="309">
        <f>'[3]4.Služby občanov'!$U$4</f>
        <v>0</v>
      </c>
      <c r="AA49" s="338">
        <f>'[3]4.Služby občanov'!$V$4</f>
        <v>0</v>
      </c>
      <c r="AB49" s="315">
        <f>SUM(AC49:AE49)</f>
        <v>30750</v>
      </c>
      <c r="AC49" s="309">
        <f>'[3]4.Služby občanov'!$W$4</f>
        <v>30750</v>
      </c>
      <c r="AD49" s="309">
        <f>'[3]4.Služby občanov'!$X$4</f>
        <v>0</v>
      </c>
      <c r="AE49" s="338">
        <f>'[3]4.Služby občanov'!$Y$4</f>
        <v>0</v>
      </c>
      <c r="AF49" s="315">
        <f>SUM(AG49:AI49)</f>
        <v>30750</v>
      </c>
      <c r="AG49" s="309">
        <f>'[3]4.Služby občanov'!$Z$4</f>
        <v>30750</v>
      </c>
      <c r="AH49" s="309">
        <f>'[3]4.Služby občanov'!$AA$4</f>
        <v>0</v>
      </c>
      <c r="AI49" s="310">
        <f>'[3]4.Služby občanov'!$AB$4</f>
        <v>0</v>
      </c>
    </row>
    <row r="50" spans="1:35" ht="15.75" x14ac:dyDescent="0.25">
      <c r="A50" s="159"/>
      <c r="B50" s="342" t="s">
        <v>204</v>
      </c>
      <c r="C50" s="344" t="s">
        <v>205</v>
      </c>
      <c r="D50" s="308">
        <f t="shared" ref="D50:W50" si="104">SUM(D51:D52)</f>
        <v>19661.259999999998</v>
      </c>
      <c r="E50" s="307">
        <f t="shared" si="104"/>
        <v>19661.259999999998</v>
      </c>
      <c r="F50" s="307">
        <f t="shared" si="104"/>
        <v>0</v>
      </c>
      <c r="G50" s="326">
        <f t="shared" si="104"/>
        <v>0</v>
      </c>
      <c r="H50" s="315">
        <f>SUM(H51:H52)</f>
        <v>20748.82</v>
      </c>
      <c r="I50" s="309">
        <f t="shared" ref="I50:K50" si="105">SUM(I51:I52)</f>
        <v>20748.82</v>
      </c>
      <c r="J50" s="309">
        <f t="shared" si="105"/>
        <v>0</v>
      </c>
      <c r="K50" s="338">
        <f t="shared" si="105"/>
        <v>0</v>
      </c>
      <c r="L50" s="315">
        <f>SUM(L51:L52)</f>
        <v>21185</v>
      </c>
      <c r="M50" s="309">
        <f t="shared" ref="M50:O50" si="106">SUM(M51:M52)</f>
        <v>21185</v>
      </c>
      <c r="N50" s="309">
        <f t="shared" si="106"/>
        <v>0</v>
      </c>
      <c r="O50" s="310">
        <f t="shared" si="106"/>
        <v>0</v>
      </c>
      <c r="P50" s="339">
        <f>SUM(P51:P52)</f>
        <v>13575.149999999998</v>
      </c>
      <c r="Q50" s="309">
        <f t="shared" ref="Q50:S50" si="107">SUM(Q51:Q52)</f>
        <v>13575.149999999998</v>
      </c>
      <c r="R50" s="309">
        <f t="shared" si="107"/>
        <v>0</v>
      </c>
      <c r="S50" s="310">
        <f t="shared" si="107"/>
        <v>0</v>
      </c>
      <c r="T50" s="317">
        <f t="shared" si="104"/>
        <v>22150</v>
      </c>
      <c r="U50" s="307">
        <f t="shared" si="104"/>
        <v>22150</v>
      </c>
      <c r="V50" s="307">
        <f t="shared" si="104"/>
        <v>0</v>
      </c>
      <c r="W50" s="318">
        <f t="shared" si="104"/>
        <v>0</v>
      </c>
      <c r="X50" s="315">
        <f>SUM(X51:X52)</f>
        <v>23200</v>
      </c>
      <c r="Y50" s="309">
        <f t="shared" ref="Y50:AA50" si="108">SUM(Y51:Y52)</f>
        <v>23200</v>
      </c>
      <c r="Z50" s="309">
        <f t="shared" si="108"/>
        <v>0</v>
      </c>
      <c r="AA50" s="338">
        <f t="shared" si="108"/>
        <v>0</v>
      </c>
      <c r="AB50" s="315">
        <f>SUM(AB51:AB52)</f>
        <v>24700</v>
      </c>
      <c r="AC50" s="309">
        <f t="shared" ref="AC50:AE50" si="109">SUM(AC51:AC52)</f>
        <v>24700</v>
      </c>
      <c r="AD50" s="309">
        <f t="shared" si="109"/>
        <v>0</v>
      </c>
      <c r="AE50" s="338">
        <f t="shared" si="109"/>
        <v>0</v>
      </c>
      <c r="AF50" s="315">
        <f>SUM(AF51:AF52)</f>
        <v>25700</v>
      </c>
      <c r="AG50" s="309">
        <f t="shared" ref="AG50:AI50" si="110">SUM(AG51:AG52)</f>
        <v>25700</v>
      </c>
      <c r="AH50" s="309">
        <f t="shared" si="110"/>
        <v>0</v>
      </c>
      <c r="AI50" s="310">
        <f t="shared" si="110"/>
        <v>0</v>
      </c>
    </row>
    <row r="51" spans="1:35" ht="15.75" x14ac:dyDescent="0.25">
      <c r="A51" s="159"/>
      <c r="B51" s="342">
        <v>1</v>
      </c>
      <c r="C51" s="344" t="s">
        <v>206</v>
      </c>
      <c r="D51" s="308">
        <f>SUM(E51:G51)</f>
        <v>19661.259999999998</v>
      </c>
      <c r="E51" s="307">
        <f>'[1]4.Služby občanov'!$T$17</f>
        <v>19661.259999999998</v>
      </c>
      <c r="F51" s="307">
        <f>'[1]4.Služby občanov'!$U$17</f>
        <v>0</v>
      </c>
      <c r="G51" s="326">
        <f>'[1]4.Služby občanov'!$V$17</f>
        <v>0</v>
      </c>
      <c r="H51" s="315">
        <f>SUM(I51:K51)</f>
        <v>20748.82</v>
      </c>
      <c r="I51" s="309">
        <f>'[2]4.Služby občanov'!$H$17</f>
        <v>20748.82</v>
      </c>
      <c r="J51" s="309">
        <f>'[2]4.Služby občanov'!$I$17</f>
        <v>0</v>
      </c>
      <c r="K51" s="338">
        <f>'[2]4.Služby občanov'!$J$17</f>
        <v>0</v>
      </c>
      <c r="L51" s="315">
        <f>SUM(M51:O51)</f>
        <v>21185</v>
      </c>
      <c r="M51" s="309">
        <f>'[3]4.Služby občanov'!$K$17</f>
        <v>21185</v>
      </c>
      <c r="N51" s="309">
        <f>'[3]4.Služby občanov'!$L$17</f>
        <v>0</v>
      </c>
      <c r="O51" s="310">
        <f>'[3]4.Služby občanov'!$M$17</f>
        <v>0</v>
      </c>
      <c r="P51" s="339">
        <f>SUM(Q51:S51)</f>
        <v>13575.149999999998</v>
      </c>
      <c r="Q51" s="309">
        <f>'[3]4.Služby občanov'!$N$17</f>
        <v>13575.149999999998</v>
      </c>
      <c r="R51" s="309">
        <f>'[3]4.Služby občanov'!$O$17</f>
        <v>0</v>
      </c>
      <c r="S51" s="310">
        <f>'[3]4.Služby občanov'!$P$17</f>
        <v>0</v>
      </c>
      <c r="T51" s="477">
        <f>SUM(U51:W51)</f>
        <v>22150</v>
      </c>
      <c r="U51" s="483">
        <f>'[3]4.Služby občanov'!$Q$17</f>
        <v>22150</v>
      </c>
      <c r="V51" s="483">
        <f>'[3]4.Služby občanov'!$R$17</f>
        <v>0</v>
      </c>
      <c r="W51" s="449">
        <f>'[3]4.Služby občanov'!$S$17</f>
        <v>0</v>
      </c>
      <c r="X51" s="315">
        <f>SUM(Y51:AA51)</f>
        <v>23200</v>
      </c>
      <c r="Y51" s="309">
        <f>'[3]4.Služby občanov'!$T$17</f>
        <v>23200</v>
      </c>
      <c r="Z51" s="309">
        <f>'[3]4.Služby občanov'!$U$17</f>
        <v>0</v>
      </c>
      <c r="AA51" s="338">
        <f>'[3]4.Služby občanov'!$V$17</f>
        <v>0</v>
      </c>
      <c r="AB51" s="315">
        <f>SUM(AC51:AE51)</f>
        <v>24700</v>
      </c>
      <c r="AC51" s="309">
        <f>'[3]4.Služby občanov'!$W$17</f>
        <v>24700</v>
      </c>
      <c r="AD51" s="309">
        <f>'[3]4.Služby občanov'!$X$17</f>
        <v>0</v>
      </c>
      <c r="AE51" s="338">
        <f>'[3]4.Služby občanov'!$Y$17</f>
        <v>0</v>
      </c>
      <c r="AF51" s="315">
        <f>SUM(AG51:AI51)</f>
        <v>25700</v>
      </c>
      <c r="AG51" s="309">
        <f>'[3]4.Služby občanov'!$Z$17</f>
        <v>25700</v>
      </c>
      <c r="AH51" s="309">
        <f>'[3]4.Služby občanov'!$AA$17</f>
        <v>0</v>
      </c>
      <c r="AI51" s="310">
        <f>'[3]4.Služby občanov'!$AB$17</f>
        <v>0</v>
      </c>
    </row>
    <row r="52" spans="1:35" ht="15.75" x14ac:dyDescent="0.25">
      <c r="A52" s="159"/>
      <c r="B52" s="342">
        <v>2</v>
      </c>
      <c r="C52" s="344" t="s">
        <v>207</v>
      </c>
      <c r="D52" s="308">
        <f>SUM(E52:G52)</f>
        <v>0</v>
      </c>
      <c r="E52" s="307">
        <f>'[1]4.Služby občanov'!$T$27</f>
        <v>0</v>
      </c>
      <c r="F52" s="307">
        <f>'[1]4.Služby občanov'!$U$27</f>
        <v>0</v>
      </c>
      <c r="G52" s="326">
        <f>'[1]4.Služby občanov'!$V$27</f>
        <v>0</v>
      </c>
      <c r="H52" s="315">
        <f t="shared" ref="H52:H53" si="111">SUM(I52:K52)</f>
        <v>0</v>
      </c>
      <c r="I52" s="309">
        <f>'[2]4.Služby občanov'!$H$27</f>
        <v>0</v>
      </c>
      <c r="J52" s="309">
        <f>'[2]4.Služby občanov'!$I$27</f>
        <v>0</v>
      </c>
      <c r="K52" s="338">
        <f>'[2]4.Služby občanov'!$J$27</f>
        <v>0</v>
      </c>
      <c r="L52" s="315">
        <f>SUM(M52:O52)</f>
        <v>0</v>
      </c>
      <c r="M52" s="309">
        <f>'[3]4.Služby občanov'!$K$27</f>
        <v>0</v>
      </c>
      <c r="N52" s="309">
        <f>'[3]4.Služby občanov'!$L$27</f>
        <v>0</v>
      </c>
      <c r="O52" s="310">
        <f>'[3]4.Služby občanov'!$M$27</f>
        <v>0</v>
      </c>
      <c r="P52" s="339">
        <f t="shared" ref="P52:P53" si="112">SUM(Q52:S52)</f>
        <v>0</v>
      </c>
      <c r="Q52" s="309">
        <f>'[3]4.Služby občanov'!$N$27</f>
        <v>0</v>
      </c>
      <c r="R52" s="309">
        <f>'[3]4.Služby občanov'!$O$27</f>
        <v>0</v>
      </c>
      <c r="S52" s="310">
        <f>'[3]4.Služby občanov'!$P$27</f>
        <v>0</v>
      </c>
      <c r="T52" s="477">
        <f t="shared" ref="T52:T53" si="113">SUM(U52:W52)</f>
        <v>0</v>
      </c>
      <c r="U52" s="483">
        <f>'[3]4.Služby občanov'!$Q$27</f>
        <v>0</v>
      </c>
      <c r="V52" s="483">
        <f>'[3]4.Služby občanov'!$R$27</f>
        <v>0</v>
      </c>
      <c r="W52" s="449">
        <f>'[3]4.Služby občanov'!$S$27</f>
        <v>0</v>
      </c>
      <c r="X52" s="315">
        <f t="shared" ref="X52:X53" si="114">SUM(Y52:AA52)</f>
        <v>0</v>
      </c>
      <c r="Y52" s="309">
        <f>'[3]4.Služby občanov'!$T$27</f>
        <v>0</v>
      </c>
      <c r="Z52" s="309">
        <f>'[3]4.Služby občanov'!$U$27</f>
        <v>0</v>
      </c>
      <c r="AA52" s="338">
        <f>'[3]4.Služby občanov'!$V$27</f>
        <v>0</v>
      </c>
      <c r="AB52" s="315">
        <f t="shared" ref="AB52:AB53" si="115">SUM(AC52:AE52)</f>
        <v>0</v>
      </c>
      <c r="AC52" s="309">
        <f>'[3]4.Služby občanov'!$W$27</f>
        <v>0</v>
      </c>
      <c r="AD52" s="309">
        <f>'[3]4.Služby občanov'!$X$27</f>
        <v>0</v>
      </c>
      <c r="AE52" s="338">
        <f>'[3]4.Služby občanov'!$Y$27</f>
        <v>0</v>
      </c>
      <c r="AF52" s="315">
        <f t="shared" ref="AF52:AF53" si="116">SUM(AG52:AI52)</f>
        <v>0</v>
      </c>
      <c r="AG52" s="309">
        <f>'[3]4.Služby občanov'!$Z$27</f>
        <v>0</v>
      </c>
      <c r="AH52" s="309">
        <f>'[3]4.Služby občanov'!$AA$27</f>
        <v>0</v>
      </c>
      <c r="AI52" s="310">
        <f>'[3]4.Služby občanov'!$AB$27</f>
        <v>0</v>
      </c>
    </row>
    <row r="53" spans="1:35" ht="16.5" outlineLevel="1" thickBot="1" x14ac:dyDescent="0.3">
      <c r="A53" s="159"/>
      <c r="B53" s="353" t="s">
        <v>208</v>
      </c>
      <c r="C53" s="346" t="s">
        <v>209</v>
      </c>
      <c r="D53" s="313">
        <f>SUM(E53:G53)</f>
        <v>0</v>
      </c>
      <c r="E53" s="314">
        <f>'[1]4.Služby občanov'!$T$29</f>
        <v>0</v>
      </c>
      <c r="F53" s="314">
        <f>'[1]4.Služby občanov'!$U$29</f>
        <v>0</v>
      </c>
      <c r="G53" s="335">
        <f>'[1]4.Služby občanov'!$V$29</f>
        <v>0</v>
      </c>
      <c r="H53" s="336">
        <f t="shared" si="111"/>
        <v>0</v>
      </c>
      <c r="I53" s="337">
        <f>'[3]4.Služby občanov'!$H$29</f>
        <v>0</v>
      </c>
      <c r="J53" s="337">
        <f>'[3]4.Služby občanov'!$I$29</f>
        <v>0</v>
      </c>
      <c r="K53" s="337">
        <f>'[3]4.Služby občanov'!$J$29</f>
        <v>0</v>
      </c>
      <c r="L53" s="328">
        <f>SUM(M53:O53)</f>
        <v>0</v>
      </c>
      <c r="M53" s="329">
        <f>'[3]4.Služby občanov'!$K$29</f>
        <v>0</v>
      </c>
      <c r="N53" s="329">
        <f>'[3]4.Služby občanov'!$L$29</f>
        <v>0</v>
      </c>
      <c r="O53" s="330">
        <f>'[3]4.Služby občanov'!$M$29</f>
        <v>0</v>
      </c>
      <c r="P53" s="451">
        <f t="shared" si="112"/>
        <v>0</v>
      </c>
      <c r="Q53" s="329">
        <f>'[3]4.Služby občanov'!$N$29</f>
        <v>0</v>
      </c>
      <c r="R53" s="329">
        <f>'[3]4.Služby občanov'!$O$29</f>
        <v>0</v>
      </c>
      <c r="S53" s="330">
        <f>'[3]4.Služby občanov'!$P$29</f>
        <v>0</v>
      </c>
      <c r="T53" s="478">
        <f t="shared" si="113"/>
        <v>0</v>
      </c>
      <c r="U53" s="484">
        <f>'[3]4.Služby občanov'!$Q$29</f>
        <v>0</v>
      </c>
      <c r="V53" s="484">
        <f>'[3]4.Služby občanov'!$R$29</f>
        <v>0</v>
      </c>
      <c r="W53" s="462">
        <f>'[3]4.Služby občanov'!$S$29</f>
        <v>0</v>
      </c>
      <c r="X53" s="336">
        <f t="shared" si="114"/>
        <v>0</v>
      </c>
      <c r="Y53" s="337">
        <f>'[3]4.Služby občanov'!$T$29</f>
        <v>0</v>
      </c>
      <c r="Z53" s="337">
        <f>'[3]4.Služby občanov'!$U$29</f>
        <v>0</v>
      </c>
      <c r="AA53" s="490">
        <f>'[3]4.Služby občanov'!$V$29</f>
        <v>0</v>
      </c>
      <c r="AB53" s="336">
        <f t="shared" si="115"/>
        <v>0</v>
      </c>
      <c r="AC53" s="337">
        <f>'[3]4.Služby občanov'!$W$29</f>
        <v>0</v>
      </c>
      <c r="AD53" s="337">
        <f>'[3]4.Služby občanov'!$X$29</f>
        <v>0</v>
      </c>
      <c r="AE53" s="490">
        <f>'[3]4.Služby občanov'!$Y$29</f>
        <v>0</v>
      </c>
      <c r="AF53" s="336">
        <f t="shared" si="116"/>
        <v>0</v>
      </c>
      <c r="AG53" s="337">
        <f>'[3]4.Služby občanov'!$Z$29</f>
        <v>0</v>
      </c>
      <c r="AH53" s="337">
        <f>'[3]4.Služby občanov'!$AA$29</f>
        <v>0</v>
      </c>
      <c r="AI53" s="378">
        <f>'[3]4.Služby občanov'!$AB$29</f>
        <v>0</v>
      </c>
    </row>
    <row r="54" spans="1:35" s="157" customFormat="1" ht="15.75" x14ac:dyDescent="0.25">
      <c r="A54" s="159"/>
      <c r="B54" s="347" t="s">
        <v>210</v>
      </c>
      <c r="C54" s="354"/>
      <c r="D54" s="306">
        <f t="shared" ref="D54:W54" si="117">D55+D60+D61+D62+D67</f>
        <v>1396446.2799999998</v>
      </c>
      <c r="E54" s="305">
        <f t="shared" si="117"/>
        <v>793760.63999999978</v>
      </c>
      <c r="F54" s="305">
        <f t="shared" si="117"/>
        <v>4125</v>
      </c>
      <c r="G54" s="331">
        <f t="shared" si="117"/>
        <v>598560.64</v>
      </c>
      <c r="H54" s="332">
        <f>H55+H60+H62+H61+H67</f>
        <v>1102804.9999999998</v>
      </c>
      <c r="I54" s="333">
        <f>I55+I60+I62+I61+I67</f>
        <v>818973.79999999993</v>
      </c>
      <c r="J54" s="333">
        <f t="shared" ref="J54:K54" si="118">J55+J60+J62+J61+J67</f>
        <v>269703.96999999997</v>
      </c>
      <c r="K54" s="433">
        <f t="shared" si="118"/>
        <v>14127.23</v>
      </c>
      <c r="L54" s="332">
        <f>L55+L60+L62+L61+L67</f>
        <v>1166357</v>
      </c>
      <c r="M54" s="333">
        <f>M55+M60+M62+M61+M67</f>
        <v>880910</v>
      </c>
      <c r="N54" s="333">
        <f t="shared" ref="N54:O54" si="119">N55+N60+N62+N61+N67</f>
        <v>270447</v>
      </c>
      <c r="O54" s="334">
        <f t="shared" si="119"/>
        <v>15000</v>
      </c>
      <c r="P54" s="482">
        <f>P55+P60+P61+P62+P67</f>
        <v>865560.85999999987</v>
      </c>
      <c r="Q54" s="482">
        <f t="shared" ref="Q54:S54" si="120">Q55+Q60+Q61+Q62+Q67</f>
        <v>586191.03999999992</v>
      </c>
      <c r="R54" s="482">
        <f t="shared" si="120"/>
        <v>269820.08</v>
      </c>
      <c r="S54" s="461">
        <f t="shared" si="120"/>
        <v>9549.74</v>
      </c>
      <c r="T54" s="316">
        <f t="shared" si="117"/>
        <v>1198760</v>
      </c>
      <c r="U54" s="446">
        <f t="shared" si="117"/>
        <v>913760</v>
      </c>
      <c r="V54" s="446">
        <f t="shared" si="117"/>
        <v>270000</v>
      </c>
      <c r="W54" s="377">
        <f t="shared" si="117"/>
        <v>15000</v>
      </c>
      <c r="X54" s="332">
        <f>X55+X60+X62+X61+X67</f>
        <v>1135960</v>
      </c>
      <c r="Y54" s="333">
        <f>Y55+Y60+Y62+Y61+Y67</f>
        <v>1002360</v>
      </c>
      <c r="Z54" s="333">
        <f t="shared" ref="Z54:AA54" si="121">Z55+Z60+Z62+Z61+Z67</f>
        <v>120100</v>
      </c>
      <c r="AA54" s="333">
        <f t="shared" si="121"/>
        <v>13500</v>
      </c>
      <c r="AB54" s="332">
        <f>AB55+AB60+AB62+AB61+AB67</f>
        <v>1142160</v>
      </c>
      <c r="AC54" s="333">
        <f>AC55+AC60+AC62+AC61+AC67</f>
        <v>1027160</v>
      </c>
      <c r="AD54" s="333">
        <f t="shared" ref="AD54:AE54" si="122">AD55+AD60+AD62+AD61+AD67</f>
        <v>115000</v>
      </c>
      <c r="AE54" s="433">
        <f t="shared" si="122"/>
        <v>0</v>
      </c>
      <c r="AF54" s="332">
        <f>AF55+AF60+AF62+AF61+AF67</f>
        <v>1204860</v>
      </c>
      <c r="AG54" s="333">
        <f>AG55+AG60+AG62+AG61+AG67</f>
        <v>1089860</v>
      </c>
      <c r="AH54" s="333">
        <f t="shared" ref="AH54:AI54" si="123">AH55+AH60+AH62+AH61+AH67</f>
        <v>115000</v>
      </c>
      <c r="AI54" s="334">
        <f t="shared" si="123"/>
        <v>0</v>
      </c>
    </row>
    <row r="55" spans="1:35" ht="15.75" x14ac:dyDescent="0.25">
      <c r="A55" s="159"/>
      <c r="B55" s="355" t="s">
        <v>211</v>
      </c>
      <c r="C55" s="343" t="s">
        <v>212</v>
      </c>
      <c r="D55" s="308">
        <f t="shared" ref="D55:W55" si="124">SUM(D56:D59)</f>
        <v>587771.59999999986</v>
      </c>
      <c r="E55" s="307">
        <f t="shared" si="124"/>
        <v>570024.71999999986</v>
      </c>
      <c r="F55" s="307">
        <f t="shared" si="124"/>
        <v>4125</v>
      </c>
      <c r="G55" s="326">
        <f t="shared" si="124"/>
        <v>13621.88</v>
      </c>
      <c r="H55" s="315">
        <f>SUM(H56:H60)</f>
        <v>670803.37999999977</v>
      </c>
      <c r="I55" s="309">
        <f>SUM(I56:I60)</f>
        <v>639970.22999999986</v>
      </c>
      <c r="J55" s="309">
        <f t="shared" ref="J55:K55" si="125">SUM(J56:J60)</f>
        <v>16705.919999999998</v>
      </c>
      <c r="K55" s="338">
        <f t="shared" si="125"/>
        <v>14127.23</v>
      </c>
      <c r="L55" s="315">
        <f>SUM(L56:L60)</f>
        <v>700010</v>
      </c>
      <c r="M55" s="309">
        <f>SUM(M56:M60)</f>
        <v>685010</v>
      </c>
      <c r="N55" s="309">
        <f t="shared" ref="N55:O55" si="126">SUM(N56:N60)</f>
        <v>0</v>
      </c>
      <c r="O55" s="310">
        <f t="shared" si="126"/>
        <v>15000</v>
      </c>
      <c r="P55" s="483">
        <f>SUM(P56:P59)</f>
        <v>446119.17999999993</v>
      </c>
      <c r="Q55" s="483">
        <f>SUM(Q56:Q59)</f>
        <v>436569.43999999994</v>
      </c>
      <c r="R55" s="483">
        <f t="shared" ref="R55:S55" si="127">SUM(R56:R59)</f>
        <v>0</v>
      </c>
      <c r="S55" s="449">
        <f t="shared" si="127"/>
        <v>9549.74</v>
      </c>
      <c r="T55" s="317">
        <f t="shared" si="124"/>
        <v>734760</v>
      </c>
      <c r="U55" s="307">
        <f t="shared" si="124"/>
        <v>719760</v>
      </c>
      <c r="V55" s="307">
        <f t="shared" si="124"/>
        <v>0</v>
      </c>
      <c r="W55" s="318">
        <f t="shared" si="124"/>
        <v>15000</v>
      </c>
      <c r="X55" s="315">
        <f>SUM(X56:X60)</f>
        <v>795260</v>
      </c>
      <c r="Y55" s="309">
        <f>SUM(Y56:Y60)</f>
        <v>781760</v>
      </c>
      <c r="Z55" s="309">
        <f t="shared" ref="Z55:AA55" si="128">SUM(Z56:Z60)</f>
        <v>0</v>
      </c>
      <c r="AA55" s="309">
        <f t="shared" si="128"/>
        <v>13500</v>
      </c>
      <c r="AB55" s="315">
        <f>SUM(AB56:AB60)</f>
        <v>822960</v>
      </c>
      <c r="AC55" s="309">
        <f>SUM(AC56:AC60)</f>
        <v>822960</v>
      </c>
      <c r="AD55" s="309">
        <f t="shared" ref="AD55:AE55" si="129">SUM(AD56:AD60)</f>
        <v>0</v>
      </c>
      <c r="AE55" s="338">
        <f t="shared" si="129"/>
        <v>0</v>
      </c>
      <c r="AF55" s="315">
        <f>SUM(AF56:AF60)</f>
        <v>859660</v>
      </c>
      <c r="AG55" s="309">
        <f>SUM(AG56:AG60)</f>
        <v>859660</v>
      </c>
      <c r="AH55" s="309">
        <f t="shared" ref="AH55:AI55" si="130">SUM(AH56:AH60)</f>
        <v>0</v>
      </c>
      <c r="AI55" s="310">
        <f t="shared" si="130"/>
        <v>0</v>
      </c>
    </row>
    <row r="56" spans="1:35" ht="15.75" x14ac:dyDescent="0.25">
      <c r="A56" s="159"/>
      <c r="B56" s="342">
        <v>1</v>
      </c>
      <c r="C56" s="344" t="s">
        <v>213</v>
      </c>
      <c r="D56" s="308">
        <f t="shared" ref="D56:D61" si="131">SUM(E56:G56)</f>
        <v>422552.23999999987</v>
      </c>
      <c r="E56" s="307">
        <f>'[1]5.Bezpečnosť, právo a por.'!$T$5</f>
        <v>404805.35999999987</v>
      </c>
      <c r="F56" s="307">
        <f>'[1]5.Bezpečnosť, právo a por.'!$U$5</f>
        <v>4125</v>
      </c>
      <c r="G56" s="326">
        <f>'[1]5.Bezpečnosť, právo a por.'!$V$5</f>
        <v>13621.88</v>
      </c>
      <c r="H56" s="315">
        <f>SUM(I56:K56)</f>
        <v>473012.86999999976</v>
      </c>
      <c r="I56" s="309">
        <f>'[2]5.Bezpečnosť, právo a por.'!$H$5</f>
        <v>458885.63999999978</v>
      </c>
      <c r="J56" s="309">
        <f>'[2]5.Bezpečnosť, právo a por.'!$I$5</f>
        <v>0</v>
      </c>
      <c r="K56" s="338">
        <f>'[2]5.Bezpečnosť, právo a por.'!$J$5</f>
        <v>14127.23</v>
      </c>
      <c r="L56" s="315">
        <f>SUM(M56:O56)</f>
        <v>505860</v>
      </c>
      <c r="M56" s="309">
        <f>'[3]5.Bezpečnosť, právo a por.'!$K$5</f>
        <v>490860</v>
      </c>
      <c r="N56" s="309">
        <f>'[3]5.Bezpečnosť, právo a por.'!$L$5</f>
        <v>0</v>
      </c>
      <c r="O56" s="310">
        <f>'[3]5.Bezpečnosť, právo a por.'!$M$5</f>
        <v>15000</v>
      </c>
      <c r="P56" s="483">
        <f>SUM(Q56:S56)</f>
        <v>318113.90999999992</v>
      </c>
      <c r="Q56" s="483">
        <f>'[3]5.Bezpečnosť, právo a por.'!$N$5</f>
        <v>308564.16999999993</v>
      </c>
      <c r="R56" s="483">
        <f>'[3]5.Bezpečnosť, právo a por.'!$O$5</f>
        <v>0</v>
      </c>
      <c r="S56" s="449">
        <f>'[3]5.Bezpečnosť, právo a por.'!$P$5</f>
        <v>9549.74</v>
      </c>
      <c r="T56" s="477">
        <f>SUM(U56:W56)</f>
        <v>530060</v>
      </c>
      <c r="U56" s="483">
        <f>'[3]5.Bezpečnosť, právo a por.'!$Q$5</f>
        <v>515060</v>
      </c>
      <c r="V56" s="483">
        <f>'[3]5.Bezpečnosť, právo a por.'!$R$5</f>
        <v>0</v>
      </c>
      <c r="W56" s="449">
        <f>'[3]5.Bezpečnosť, právo a por.'!$S$5</f>
        <v>15000</v>
      </c>
      <c r="X56" s="315">
        <f>SUM(Y56:AA56)</f>
        <v>573260</v>
      </c>
      <c r="Y56" s="309">
        <f>'[3]5.Bezpečnosť, právo a por.'!$T$5</f>
        <v>559760</v>
      </c>
      <c r="Z56" s="309">
        <f>'[3]5.Bezpečnosť, právo a por.'!$U$5</f>
        <v>0</v>
      </c>
      <c r="AA56" s="310">
        <f>'[3]5.Bezpečnosť, právo a por.'!$V$5</f>
        <v>13500</v>
      </c>
      <c r="AB56" s="315">
        <f>SUM(AC56:AE56)</f>
        <v>586760</v>
      </c>
      <c r="AC56" s="309">
        <f>'[3]5.Bezpečnosť, právo a por.'!$W$5</f>
        <v>586760</v>
      </c>
      <c r="AD56" s="309">
        <f>'[3]5.Bezpečnosť, právo a por.'!$X$5</f>
        <v>0</v>
      </c>
      <c r="AE56" s="338">
        <f>'[3]5.Bezpečnosť, právo a por.'!$Y$5</f>
        <v>0</v>
      </c>
      <c r="AF56" s="315">
        <f>SUM(AG56:AI56)</f>
        <v>613260</v>
      </c>
      <c r="AG56" s="309">
        <f>'[3]5.Bezpečnosť, právo a por.'!$Z$5</f>
        <v>613260</v>
      </c>
      <c r="AH56" s="309">
        <f>'[3]5.Bezpečnosť, právo a por.'!$AA$5</f>
        <v>0</v>
      </c>
      <c r="AI56" s="310">
        <f>'[3]5.Bezpečnosť, právo a por.'!$AB$5</f>
        <v>0</v>
      </c>
    </row>
    <row r="57" spans="1:35" ht="15.75" x14ac:dyDescent="0.25">
      <c r="A57" s="155"/>
      <c r="B57" s="342">
        <v>2</v>
      </c>
      <c r="C57" s="344" t="s">
        <v>214</v>
      </c>
      <c r="D57" s="308">
        <f t="shared" si="131"/>
        <v>78615.479999999981</v>
      </c>
      <c r="E57" s="307">
        <f>'[1]5.Bezpečnosť, právo a por.'!$T$52</f>
        <v>78615.479999999981</v>
      </c>
      <c r="F57" s="307">
        <f>'[1]5.Bezpečnosť, právo a por.'!$U$52</f>
        <v>0</v>
      </c>
      <c r="G57" s="326">
        <f>'[1]5.Bezpečnosť, právo a por.'!$V$52</f>
        <v>0</v>
      </c>
      <c r="H57" s="315">
        <f t="shared" ref="H57:H60" si="132">SUM(I57:K57)</f>
        <v>103234.68</v>
      </c>
      <c r="I57" s="309">
        <f>'[2]5.Bezpečnosť, právo a por.'!$H$55</f>
        <v>86528.76</v>
      </c>
      <c r="J57" s="309">
        <f>'[2]5.Bezpečnosť, právo a por.'!$I$55</f>
        <v>16705.919999999998</v>
      </c>
      <c r="K57" s="338">
        <f>'[2]5.Bezpečnosť, právo a por.'!$J$55</f>
        <v>0</v>
      </c>
      <c r="L57" s="315">
        <f t="shared" ref="L57:L60" si="133">SUM(M57:O57)</f>
        <v>97900</v>
      </c>
      <c r="M57" s="309">
        <f>'[3]5.Bezpečnosť, právo a por.'!$K$56</f>
        <v>97900</v>
      </c>
      <c r="N57" s="309">
        <f>'[3]5.Bezpečnosť, právo a por.'!$L$56</f>
        <v>0</v>
      </c>
      <c r="O57" s="310">
        <f>'[3]5.Bezpečnosť, právo a por.'!$M$56</f>
        <v>0</v>
      </c>
      <c r="P57" s="483">
        <f t="shared" ref="P57:P61" si="134">SUM(Q57:S57)</f>
        <v>60593.67</v>
      </c>
      <c r="Q57" s="483">
        <f>'[3]5.Bezpečnosť, právo a por.'!$N$56</f>
        <v>60593.67</v>
      </c>
      <c r="R57" s="483">
        <f>'[3]5.Bezpečnosť, právo a por.'!$O$56</f>
        <v>0</v>
      </c>
      <c r="S57" s="449">
        <f>'[3]5.Bezpečnosť, právo a por.'!$P$56</f>
        <v>0</v>
      </c>
      <c r="T57" s="477">
        <f t="shared" ref="T57:T61" si="135">SUM(U57:W57)</f>
        <v>100000</v>
      </c>
      <c r="U57" s="483">
        <f>'[3]5.Bezpečnosť, právo a por.'!$Q$56</f>
        <v>100000</v>
      </c>
      <c r="V57" s="483">
        <f>'[3]5.Bezpečnosť, právo a por.'!$R$56</f>
        <v>0</v>
      </c>
      <c r="W57" s="449">
        <f>'[3]5.Bezpečnosť, právo a por.'!$S$56</f>
        <v>0</v>
      </c>
      <c r="X57" s="315">
        <f t="shared" ref="X57:X60" si="136">SUM(Y57:AA57)</f>
        <v>110400</v>
      </c>
      <c r="Y57" s="309">
        <f>'[3]5.Bezpečnosť, právo a por.'!$T$56</f>
        <v>110400</v>
      </c>
      <c r="Z57" s="309">
        <f>'[3]5.Bezpečnosť, právo a por.'!$U$56</f>
        <v>0</v>
      </c>
      <c r="AA57" s="310">
        <f>'[3]5.Bezpečnosť, právo a por.'!$V$56</f>
        <v>0</v>
      </c>
      <c r="AB57" s="315">
        <f t="shared" ref="AB57:AB60" si="137">SUM(AC57:AE57)</f>
        <v>116600</v>
      </c>
      <c r="AC57" s="309">
        <f>'[3]5.Bezpečnosť, právo a por.'!$W$56</f>
        <v>116600</v>
      </c>
      <c r="AD57" s="309">
        <f>'[3]5.Bezpečnosť, právo a por.'!$X$56</f>
        <v>0</v>
      </c>
      <c r="AE57" s="338">
        <f>'[3]5.Bezpečnosť, právo a por.'!$Y$56</f>
        <v>0</v>
      </c>
      <c r="AF57" s="315">
        <f t="shared" ref="AF57:AF60" si="138">SUM(AG57:AI57)</f>
        <v>120800</v>
      </c>
      <c r="AG57" s="309">
        <f>'[3]5.Bezpečnosť, právo a por.'!$Z$56</f>
        <v>120800</v>
      </c>
      <c r="AH57" s="309">
        <f>'[3]5.Bezpečnosť, právo a por.'!$AA$56</f>
        <v>0</v>
      </c>
      <c r="AI57" s="310">
        <f>'[3]5.Bezpečnosť, právo a por.'!$AB$56</f>
        <v>0</v>
      </c>
    </row>
    <row r="58" spans="1:35" ht="15.75" x14ac:dyDescent="0.25">
      <c r="A58" s="158"/>
      <c r="B58" s="342">
        <v>3</v>
      </c>
      <c r="C58" s="344" t="s">
        <v>215</v>
      </c>
      <c r="D58" s="308">
        <f t="shared" si="131"/>
        <v>41127.019999999997</v>
      </c>
      <c r="E58" s="307">
        <f>'[1]5.Bezpečnosť, právo a por.'!$T$72</f>
        <v>41127.019999999997</v>
      </c>
      <c r="F58" s="307">
        <f>'[1]5.Bezpečnosť, právo a por.'!$U$72</f>
        <v>0</v>
      </c>
      <c r="G58" s="326">
        <f>'[1]5.Bezpečnosť, právo a por.'!$V$72</f>
        <v>0</v>
      </c>
      <c r="H58" s="315">
        <f t="shared" si="132"/>
        <v>45720.94</v>
      </c>
      <c r="I58" s="309">
        <f>'[2]5.Bezpečnosť, právo a por.'!$H$75</f>
        <v>45720.94</v>
      </c>
      <c r="J58" s="309">
        <f>'[2]5.Bezpečnosť, právo a por.'!$I$75</f>
        <v>0</v>
      </c>
      <c r="K58" s="338">
        <f>'[2]5.Bezpečnosť, právo a por.'!$J$75</f>
        <v>0</v>
      </c>
      <c r="L58" s="315">
        <f t="shared" si="133"/>
        <v>46700</v>
      </c>
      <c r="M58" s="309">
        <f>'[3]5.Bezpečnosť, právo a por.'!$K$76</f>
        <v>46700</v>
      </c>
      <c r="N58" s="309">
        <f>'[3]5.Bezpečnosť, právo a por.'!$L$76</f>
        <v>0</v>
      </c>
      <c r="O58" s="310">
        <f>'[3]5.Bezpečnosť, právo a por.'!$M$76</f>
        <v>0</v>
      </c>
      <c r="P58" s="483">
        <f t="shared" si="134"/>
        <v>33530.949999999997</v>
      </c>
      <c r="Q58" s="483">
        <f>'[3]5.Bezpečnosť, právo a por.'!$N$76</f>
        <v>33530.949999999997</v>
      </c>
      <c r="R58" s="483">
        <f>'[3]5.Bezpečnosť, právo a por.'!$O$76</f>
        <v>0</v>
      </c>
      <c r="S58" s="449">
        <f>'[3]5.Bezpečnosť, právo a por.'!$P$76</f>
        <v>0</v>
      </c>
      <c r="T58" s="477">
        <f t="shared" si="135"/>
        <v>51000</v>
      </c>
      <c r="U58" s="483">
        <f>'[3]5.Bezpečnosť, právo a por.'!$Q$76</f>
        <v>51000</v>
      </c>
      <c r="V58" s="483">
        <f>'[3]5.Bezpečnosť, právo a por.'!$R$76</f>
        <v>0</v>
      </c>
      <c r="W58" s="449">
        <f>'[3]5.Bezpečnosť, právo a por.'!$S$76</f>
        <v>0</v>
      </c>
      <c r="X58" s="315">
        <f t="shared" si="136"/>
        <v>55000</v>
      </c>
      <c r="Y58" s="309">
        <f>'[3]5.Bezpečnosť, právo a por.'!$T$76</f>
        <v>55000</v>
      </c>
      <c r="Z58" s="309">
        <f>'[3]5.Bezpečnosť, právo a por.'!$U$76</f>
        <v>0</v>
      </c>
      <c r="AA58" s="310">
        <f>'[3]5.Bezpečnosť, právo a por.'!$V$76</f>
        <v>0</v>
      </c>
      <c r="AB58" s="315">
        <f t="shared" si="137"/>
        <v>59000</v>
      </c>
      <c r="AC58" s="309">
        <f>'[3]5.Bezpečnosť, právo a por.'!$W$76</f>
        <v>59000</v>
      </c>
      <c r="AD58" s="309">
        <f>'[3]5.Bezpečnosť, právo a por.'!$X$76</f>
        <v>0</v>
      </c>
      <c r="AE58" s="338">
        <f>'[3]5.Bezpečnosť, právo a por.'!$Y$76</f>
        <v>0</v>
      </c>
      <c r="AF58" s="315">
        <f t="shared" si="138"/>
        <v>62000</v>
      </c>
      <c r="AG58" s="309">
        <f>'[3]5.Bezpečnosť, právo a por.'!$Z$76</f>
        <v>62000</v>
      </c>
      <c r="AH58" s="309">
        <f>'[3]5.Bezpečnosť, právo a por.'!$AA$76</f>
        <v>0</v>
      </c>
      <c r="AI58" s="310">
        <f>'[3]5.Bezpečnosť, právo a por.'!$AB$76</f>
        <v>0</v>
      </c>
    </row>
    <row r="59" spans="1:35" ht="15.75" x14ac:dyDescent="0.25">
      <c r="A59" s="158"/>
      <c r="B59" s="342">
        <v>4</v>
      </c>
      <c r="C59" s="344" t="s">
        <v>216</v>
      </c>
      <c r="D59" s="308">
        <f t="shared" si="131"/>
        <v>45476.86</v>
      </c>
      <c r="E59" s="307">
        <f>'[1]5.Bezpečnosť, právo a por.'!$T$75</f>
        <v>45476.86</v>
      </c>
      <c r="F59" s="307">
        <f>'[1]5.Bezpečnosť, právo a por.'!$U$75</f>
        <v>0</v>
      </c>
      <c r="G59" s="326">
        <f>'[1]5.Bezpečnosť, právo a por.'!$V$75</f>
        <v>0</v>
      </c>
      <c r="H59" s="315">
        <f t="shared" si="132"/>
        <v>48834.889999999992</v>
      </c>
      <c r="I59" s="309">
        <f>'[2]5.Bezpečnosť, právo a por.'!$H$78</f>
        <v>48834.889999999992</v>
      </c>
      <c r="J59" s="309">
        <f>'[2]5.Bezpečnosť, právo a por.'!$I$78</f>
        <v>0</v>
      </c>
      <c r="K59" s="338">
        <f>'[2]5.Bezpečnosť, právo a por.'!$J$78</f>
        <v>0</v>
      </c>
      <c r="L59" s="315">
        <f t="shared" si="133"/>
        <v>49550</v>
      </c>
      <c r="M59" s="309">
        <f>'[3]5.Bezpečnosť, právo a por.'!$K$79</f>
        <v>49550</v>
      </c>
      <c r="N59" s="309">
        <f>'[3]5.Bezpečnosť, právo a por.'!$L$79</f>
        <v>0</v>
      </c>
      <c r="O59" s="310">
        <f>'[3]5.Bezpečnosť, právo a por.'!$M$79</f>
        <v>0</v>
      </c>
      <c r="P59" s="483">
        <f t="shared" si="134"/>
        <v>33880.65</v>
      </c>
      <c r="Q59" s="483">
        <f>'[3]5.Bezpečnosť, právo a por.'!$N$79</f>
        <v>33880.65</v>
      </c>
      <c r="R59" s="483">
        <f>'[3]5.Bezpečnosť, právo a por.'!$O$79</f>
        <v>0</v>
      </c>
      <c r="S59" s="449">
        <f>'[3]5.Bezpečnosť, právo a por.'!$P$79</f>
        <v>0</v>
      </c>
      <c r="T59" s="477">
        <f t="shared" si="135"/>
        <v>53700</v>
      </c>
      <c r="U59" s="483">
        <f>'[3]5.Bezpečnosť, právo a por.'!$Q$79</f>
        <v>53700</v>
      </c>
      <c r="V59" s="483">
        <f>'[3]5.Bezpečnosť, právo a por.'!$R$79</f>
        <v>0</v>
      </c>
      <c r="W59" s="449">
        <f>'[3]5.Bezpečnosť, právo a por.'!$S$79</f>
        <v>0</v>
      </c>
      <c r="X59" s="315">
        <f t="shared" si="136"/>
        <v>56600</v>
      </c>
      <c r="Y59" s="309">
        <f>'[3]5.Bezpečnosť, právo a por.'!$T$79</f>
        <v>56600</v>
      </c>
      <c r="Z59" s="309">
        <f>'[3]5.Bezpečnosť, právo a por.'!$U$79</f>
        <v>0</v>
      </c>
      <c r="AA59" s="310">
        <f>'[3]5.Bezpečnosť, právo a por.'!$V$79</f>
        <v>0</v>
      </c>
      <c r="AB59" s="315">
        <f t="shared" si="137"/>
        <v>60600</v>
      </c>
      <c r="AC59" s="309">
        <f>'[3]5.Bezpečnosť, právo a por.'!$W$79</f>
        <v>60600</v>
      </c>
      <c r="AD59" s="309">
        <f>'[3]5.Bezpečnosť, právo a por.'!$X$79</f>
        <v>0</v>
      </c>
      <c r="AE59" s="338">
        <f>'[3]5.Bezpečnosť, právo a por.'!$Y$79</f>
        <v>0</v>
      </c>
      <c r="AF59" s="315">
        <f t="shared" si="138"/>
        <v>63600</v>
      </c>
      <c r="AG59" s="309">
        <f>'[3]5.Bezpečnosť, právo a por.'!$Z$79</f>
        <v>63600</v>
      </c>
      <c r="AH59" s="309">
        <f>'[3]5.Bezpečnosť, právo a por.'!$AA$79</f>
        <v>0</v>
      </c>
      <c r="AI59" s="310">
        <f>'[3]5.Bezpečnosť, právo a por.'!$AB$79</f>
        <v>0</v>
      </c>
    </row>
    <row r="60" spans="1:35" ht="15.75" x14ac:dyDescent="0.25">
      <c r="A60" s="155"/>
      <c r="B60" s="355" t="s">
        <v>217</v>
      </c>
      <c r="C60" s="344" t="s">
        <v>218</v>
      </c>
      <c r="D60" s="308">
        <f t="shared" si="131"/>
        <v>0</v>
      </c>
      <c r="E60" s="307">
        <f>'[1]5.Bezpečnosť, právo a por.'!$T$82</f>
        <v>0</v>
      </c>
      <c r="F60" s="307">
        <f>'[1]5.Bezpečnosť, právo a por.'!$U$82</f>
        <v>0</v>
      </c>
      <c r="G60" s="326">
        <f>'[1]5.Bezpečnosť, právo a por.'!$V$82</f>
        <v>0</v>
      </c>
      <c r="H60" s="315">
        <f t="shared" si="132"/>
        <v>0</v>
      </c>
      <c r="I60" s="309">
        <f>'[2]5.Bezpečnosť, právo a por.'!$H$86</f>
        <v>0</v>
      </c>
      <c r="J60" s="309">
        <f>'[2]5.Bezpečnosť, právo a por.'!$I$86</f>
        <v>0</v>
      </c>
      <c r="K60" s="338">
        <f>'[2]5.Bezpečnosť, právo a por.'!$J$86</f>
        <v>0</v>
      </c>
      <c r="L60" s="315">
        <f t="shared" si="133"/>
        <v>0</v>
      </c>
      <c r="M60" s="309">
        <f>'[3]5.Bezpečnosť, právo a por.'!$K$87</f>
        <v>0</v>
      </c>
      <c r="N60" s="309">
        <f>'[3]5.Bezpečnosť, právo a por.'!$L$87</f>
        <v>0</v>
      </c>
      <c r="O60" s="310">
        <f>'[3]5.Bezpečnosť, právo a por.'!$M$87</f>
        <v>0</v>
      </c>
      <c r="P60" s="483">
        <f t="shared" si="134"/>
        <v>0</v>
      </c>
      <c r="Q60" s="483">
        <f>'[3]5.Bezpečnosť, právo a por.'!$N$87</f>
        <v>0</v>
      </c>
      <c r="R60" s="483">
        <f>'[3]5.Bezpečnosť, právo a por.'!$O$87</f>
        <v>0</v>
      </c>
      <c r="S60" s="449">
        <f>'[3]5.Bezpečnosť, právo a por.'!$P$87</f>
        <v>0</v>
      </c>
      <c r="T60" s="477">
        <f t="shared" si="135"/>
        <v>0</v>
      </c>
      <c r="U60" s="483">
        <f>'[3]5.Bezpečnosť, právo a por.'!$Q$87</f>
        <v>0</v>
      </c>
      <c r="V60" s="483">
        <f>'[3]5.Bezpečnosť, právo a por.'!$R$87</f>
        <v>0</v>
      </c>
      <c r="W60" s="449">
        <f>'[3]5.Bezpečnosť, právo a por.'!$S$87</f>
        <v>0</v>
      </c>
      <c r="X60" s="315">
        <f t="shared" si="136"/>
        <v>0</v>
      </c>
      <c r="Y60" s="309">
        <f>'[3]5.Bezpečnosť, právo a por.'!$T$87</f>
        <v>0</v>
      </c>
      <c r="Z60" s="309">
        <f>'[3]5.Bezpečnosť, právo a por.'!$U$87</f>
        <v>0</v>
      </c>
      <c r="AA60" s="310">
        <f>'[3]5.Bezpečnosť, právo a por.'!$V$87</f>
        <v>0</v>
      </c>
      <c r="AB60" s="315">
        <f t="shared" si="137"/>
        <v>0</v>
      </c>
      <c r="AC60" s="309">
        <f>'[3]5.Bezpečnosť, právo a por.'!$W$87</f>
        <v>0</v>
      </c>
      <c r="AD60" s="309">
        <f>'[3]5.Bezpečnosť, právo a por.'!$X$87</f>
        <v>0</v>
      </c>
      <c r="AE60" s="338">
        <f>'[3]5.Bezpečnosť, právo a por.'!$Y$87</f>
        <v>0</v>
      </c>
      <c r="AF60" s="315">
        <f t="shared" si="138"/>
        <v>0</v>
      </c>
      <c r="AG60" s="309">
        <f>'[3]5.Bezpečnosť, právo a por.'!$Z$87</f>
        <v>0</v>
      </c>
      <c r="AH60" s="309">
        <f>'[3]5.Bezpečnosť, právo a por.'!$AA$87</f>
        <v>0</v>
      </c>
      <c r="AI60" s="310">
        <f>'[3]5.Bezpečnosť, právo a por.'!$AB$87</f>
        <v>0</v>
      </c>
    </row>
    <row r="61" spans="1:35" ht="15.75" x14ac:dyDescent="0.25">
      <c r="A61" s="155"/>
      <c r="B61" s="355" t="s">
        <v>219</v>
      </c>
      <c r="C61" s="344" t="s">
        <v>220</v>
      </c>
      <c r="D61" s="308">
        <f t="shared" si="131"/>
        <v>3572.69</v>
      </c>
      <c r="E61" s="307">
        <f>'[1]5.Bezpečnosť, právo a por.'!$T$84</f>
        <v>3572.69</v>
      </c>
      <c r="F61" s="307">
        <f>'[1]5.Bezpečnosť, právo a por.'!$U$84</f>
        <v>0</v>
      </c>
      <c r="G61" s="326">
        <f>'[1]5.Bezpečnosť, právo a por.'!$V$84</f>
        <v>0</v>
      </c>
      <c r="H61" s="315">
        <f>SUM(I61:K61)</f>
        <v>5061.84</v>
      </c>
      <c r="I61" s="309">
        <f>'[2]5.Bezpečnosť, právo a por.'!$H$88</f>
        <v>4175.16</v>
      </c>
      <c r="J61" s="309">
        <f>'[2]5.Bezpečnosť, právo a por.'!$I$88</f>
        <v>886.68</v>
      </c>
      <c r="K61" s="338">
        <f>'[2]5.Bezpečnosť, právo a por.'!$J$88</f>
        <v>0</v>
      </c>
      <c r="L61" s="315">
        <f>SUM(M61:O61)</f>
        <v>5900</v>
      </c>
      <c r="M61" s="309">
        <f>'[3]5.Bezpečnosť, právo a por.'!$K$89</f>
        <v>5900</v>
      </c>
      <c r="N61" s="309">
        <f>'[3]5.Bezpečnosť, právo a por.'!$L$89</f>
        <v>0</v>
      </c>
      <c r="O61" s="310">
        <f>'[3]5.Bezpečnosť, právo a por.'!$M$89</f>
        <v>0</v>
      </c>
      <c r="P61" s="483">
        <f t="shared" si="134"/>
        <v>2605.6099999999997</v>
      </c>
      <c r="Q61" s="483">
        <f>'[3]5.Bezpečnosť, právo a por.'!$N$89</f>
        <v>2605.6099999999997</v>
      </c>
      <c r="R61" s="483">
        <f>'[3]5.Bezpečnosť, právo a por.'!$O$89</f>
        <v>0</v>
      </c>
      <c r="S61" s="449">
        <f>'[3]5.Bezpečnosť, právo a por.'!$P$89</f>
        <v>0</v>
      </c>
      <c r="T61" s="477">
        <f t="shared" si="135"/>
        <v>4000</v>
      </c>
      <c r="U61" s="483">
        <f>'[3]5.Bezpečnosť, právo a por.'!$Q$89</f>
        <v>4000</v>
      </c>
      <c r="V61" s="483">
        <f>'[3]5.Bezpečnosť, právo a por.'!$R$89</f>
        <v>0</v>
      </c>
      <c r="W61" s="449">
        <f>'[3]5.Bezpečnosť, právo a por.'!$S$89</f>
        <v>0</v>
      </c>
      <c r="X61" s="315">
        <f>SUM(Y61:AA61)</f>
        <v>31900</v>
      </c>
      <c r="Y61" s="309">
        <f>'[3]5.Bezpečnosť, právo a por.'!$T$89</f>
        <v>26800</v>
      </c>
      <c r="Z61" s="309">
        <f>'[3]5.Bezpečnosť, právo a por.'!$U$89</f>
        <v>5100</v>
      </c>
      <c r="AA61" s="310">
        <f>'[3]5.Bezpečnosť, právo a por.'!$V$89</f>
        <v>0</v>
      </c>
      <c r="AB61" s="315">
        <f>SUM(AC61:AE61)</f>
        <v>5400</v>
      </c>
      <c r="AC61" s="309">
        <f>'[3]5.Bezpečnosť, právo a por.'!$W$89</f>
        <v>5400</v>
      </c>
      <c r="AD61" s="309">
        <f>'[3]5.Bezpečnosť, právo a por.'!$X$89</f>
        <v>0</v>
      </c>
      <c r="AE61" s="338">
        <f>'[3]5.Bezpečnosť, právo a por.'!$Y$89</f>
        <v>0</v>
      </c>
      <c r="AF61" s="315">
        <f>SUM(AG61:AI61)</f>
        <v>5400</v>
      </c>
      <c r="AG61" s="309">
        <f>'[3]5.Bezpečnosť, právo a por.'!$Z$89</f>
        <v>5400</v>
      </c>
      <c r="AH61" s="309">
        <f>'[3]5.Bezpečnosť, právo a por.'!$AA$89</f>
        <v>0</v>
      </c>
      <c r="AI61" s="310">
        <f>'[3]5.Bezpečnosť, právo a por.'!$AB$89</f>
        <v>0</v>
      </c>
    </row>
    <row r="62" spans="1:35" ht="15.75" x14ac:dyDescent="0.25">
      <c r="A62" s="155"/>
      <c r="B62" s="355" t="s">
        <v>221</v>
      </c>
      <c r="C62" s="344" t="s">
        <v>222</v>
      </c>
      <c r="D62" s="308">
        <f t="shared" ref="D62:W62" si="139">SUM(D63:D66)</f>
        <v>798501.99</v>
      </c>
      <c r="E62" s="307">
        <f t="shared" si="139"/>
        <v>213563.22999999998</v>
      </c>
      <c r="F62" s="307">
        <f t="shared" si="139"/>
        <v>0</v>
      </c>
      <c r="G62" s="326">
        <f t="shared" si="139"/>
        <v>584938.76</v>
      </c>
      <c r="H62" s="315">
        <f>SUM(H63:H66)</f>
        <v>419939.77999999997</v>
      </c>
      <c r="I62" s="309">
        <f t="shared" ref="I62:K62" si="140">SUM(I63:I66)</f>
        <v>167828.41</v>
      </c>
      <c r="J62" s="309">
        <f t="shared" si="140"/>
        <v>252111.37</v>
      </c>
      <c r="K62" s="338">
        <f t="shared" si="140"/>
        <v>0</v>
      </c>
      <c r="L62" s="315">
        <f>SUM(L63:L66)</f>
        <v>453447</v>
      </c>
      <c r="M62" s="309">
        <f t="shared" ref="M62:O62" si="141">SUM(M63:M66)</f>
        <v>183000</v>
      </c>
      <c r="N62" s="309">
        <f t="shared" si="141"/>
        <v>270447</v>
      </c>
      <c r="O62" s="310">
        <f t="shared" si="141"/>
        <v>0</v>
      </c>
      <c r="P62" s="483">
        <f>SUM(P63:P66)</f>
        <v>413736.06999999995</v>
      </c>
      <c r="Q62" s="483">
        <f t="shared" ref="Q62:S62" si="142">SUM(Q63:Q66)</f>
        <v>143915.99</v>
      </c>
      <c r="R62" s="483">
        <f t="shared" si="142"/>
        <v>269820.08</v>
      </c>
      <c r="S62" s="449">
        <f t="shared" si="142"/>
        <v>0</v>
      </c>
      <c r="T62" s="317">
        <f t="shared" si="139"/>
        <v>453000</v>
      </c>
      <c r="U62" s="307">
        <f t="shared" si="139"/>
        <v>183000</v>
      </c>
      <c r="V62" s="307">
        <f t="shared" si="139"/>
        <v>270000</v>
      </c>
      <c r="W62" s="318">
        <f t="shared" si="139"/>
        <v>0</v>
      </c>
      <c r="X62" s="315">
        <f>SUM(X63:X66)</f>
        <v>301800</v>
      </c>
      <c r="Y62" s="309">
        <f t="shared" ref="Y62:AA62" si="143">SUM(Y63:Y66)</f>
        <v>186800</v>
      </c>
      <c r="Z62" s="309">
        <f t="shared" si="143"/>
        <v>115000</v>
      </c>
      <c r="AA62" s="310">
        <f t="shared" si="143"/>
        <v>0</v>
      </c>
      <c r="AB62" s="315">
        <f>SUM(AB63:AB66)</f>
        <v>306800</v>
      </c>
      <c r="AC62" s="309">
        <f t="shared" ref="AC62:AE62" si="144">SUM(AC63:AC66)</f>
        <v>191800</v>
      </c>
      <c r="AD62" s="309">
        <f t="shared" si="144"/>
        <v>115000</v>
      </c>
      <c r="AE62" s="338">
        <f t="shared" si="144"/>
        <v>0</v>
      </c>
      <c r="AF62" s="315">
        <f>SUM(AF63:AF66)</f>
        <v>332800</v>
      </c>
      <c r="AG62" s="309">
        <f t="shared" ref="AG62:AI62" si="145">SUM(AG63:AG66)</f>
        <v>217800</v>
      </c>
      <c r="AH62" s="309">
        <f t="shared" si="145"/>
        <v>115000</v>
      </c>
      <c r="AI62" s="310">
        <f t="shared" si="145"/>
        <v>0</v>
      </c>
    </row>
    <row r="63" spans="1:35" ht="15.75" x14ac:dyDescent="0.25">
      <c r="A63" s="155"/>
      <c r="B63" s="342">
        <v>1</v>
      </c>
      <c r="C63" s="344" t="s">
        <v>223</v>
      </c>
      <c r="D63" s="308">
        <f>SUM(E63:G63)</f>
        <v>587476.1</v>
      </c>
      <c r="E63" s="307">
        <f>'[1]5.Bezpečnosť, právo a por.'!$T$99</f>
        <v>2537.34</v>
      </c>
      <c r="F63" s="307">
        <f>'[1]5.Bezpečnosť, právo a por.'!$U$99</f>
        <v>0</v>
      </c>
      <c r="G63" s="326">
        <f>'[1]5.Bezpečnosť, právo a por.'!$V$99</f>
        <v>584938.76</v>
      </c>
      <c r="H63" s="315">
        <f>SUM(I63:K63)</f>
        <v>253299.37</v>
      </c>
      <c r="I63" s="309">
        <f>'[2]5.Bezpečnosť, právo a por.'!$H$104</f>
        <v>1188</v>
      </c>
      <c r="J63" s="309">
        <f>'[2]5.Bezpečnosť, právo a por.'!$I$104</f>
        <v>252111.37</v>
      </c>
      <c r="K63" s="338">
        <f>'[2]5.Bezpečnosť, právo a por.'!$J$104</f>
        <v>0</v>
      </c>
      <c r="L63" s="315">
        <f>SUM(M63:O63)</f>
        <v>275447</v>
      </c>
      <c r="M63" s="309">
        <f>'[3]5.Bezpečnosť, právo a por.'!$K$105</f>
        <v>5000</v>
      </c>
      <c r="N63" s="309">
        <f>'[3]5.Bezpečnosť, právo a por.'!$L$105</f>
        <v>270447</v>
      </c>
      <c r="O63" s="310">
        <f>'[3]5.Bezpečnosť, právo a por.'!$M$105</f>
        <v>0</v>
      </c>
      <c r="P63" s="483">
        <f>SUM(Q63:S63)</f>
        <v>269820.08</v>
      </c>
      <c r="Q63" s="483">
        <f>'[3]5.Bezpečnosť, právo a por.'!$N$105</f>
        <v>0</v>
      </c>
      <c r="R63" s="483">
        <f>'[3]5.Bezpečnosť, právo a por.'!$O$105</f>
        <v>269820.08</v>
      </c>
      <c r="S63" s="449">
        <f>'[3]5.Bezpečnosť, právo a por.'!$P$105</f>
        <v>0</v>
      </c>
      <c r="T63" s="477">
        <f>SUM(U63:W63)</f>
        <v>270000</v>
      </c>
      <c r="U63" s="483">
        <f>'[3]5.Bezpečnosť, právo a por.'!$Q$105</f>
        <v>0</v>
      </c>
      <c r="V63" s="483">
        <f>'[3]5.Bezpečnosť, právo a por.'!$R$105</f>
        <v>270000</v>
      </c>
      <c r="W63" s="449">
        <f>'[3]5.Bezpečnosť, právo a por.'!$S$105</f>
        <v>0</v>
      </c>
      <c r="X63" s="315">
        <f>SUM(Y63:AA63)</f>
        <v>115000</v>
      </c>
      <c r="Y63" s="309">
        <f>'[3]5.Bezpečnosť, právo a por.'!$T$105</f>
        <v>0</v>
      </c>
      <c r="Z63" s="309">
        <f>'[3]5.Bezpečnosť, právo a por.'!$U$105</f>
        <v>115000</v>
      </c>
      <c r="AA63" s="310">
        <f>'[3]5.Bezpečnosť, právo a por.'!$V$105</f>
        <v>0</v>
      </c>
      <c r="AB63" s="315">
        <f>SUM(AC63:AE63)</f>
        <v>120000</v>
      </c>
      <c r="AC63" s="309">
        <f>'[3]5.Bezpečnosť, právo a por.'!$W$105</f>
        <v>5000</v>
      </c>
      <c r="AD63" s="309">
        <f>'[3]5.Bezpečnosť, právo a por.'!$X$105</f>
        <v>115000</v>
      </c>
      <c r="AE63" s="338">
        <f>'[3]5.Bezpečnosť, právo a por.'!$Y$105</f>
        <v>0</v>
      </c>
      <c r="AF63" s="315">
        <f>SUM(AG63:AI63)</f>
        <v>121000</v>
      </c>
      <c r="AG63" s="309">
        <f>'[3]5.Bezpečnosť, právo a por.'!$Z$105</f>
        <v>6000</v>
      </c>
      <c r="AH63" s="309">
        <f>'[3]5.Bezpečnosť, právo a por.'!$AA$105</f>
        <v>115000</v>
      </c>
      <c r="AI63" s="310">
        <f>'[3]5.Bezpečnosť, právo a por.'!$AB$105</f>
        <v>0</v>
      </c>
    </row>
    <row r="64" spans="1:35" ht="15.75" x14ac:dyDescent="0.25">
      <c r="A64" s="155"/>
      <c r="B64" s="342">
        <v>2</v>
      </c>
      <c r="C64" s="344" t="s">
        <v>224</v>
      </c>
      <c r="D64" s="308">
        <f>SUM(E64:G64)</f>
        <v>99936.01</v>
      </c>
      <c r="E64" s="307">
        <f>'[1]5.Bezpečnosť, právo a por.'!$T$106</f>
        <v>99936.01</v>
      </c>
      <c r="F64" s="307">
        <f>'[1]5.Bezpečnosť, právo a por.'!$U$106</f>
        <v>0</v>
      </c>
      <c r="G64" s="326">
        <f>'[1]5.Bezpečnosť, právo a por.'!$V$106</f>
        <v>0</v>
      </c>
      <c r="H64" s="315">
        <f t="shared" ref="H64:H66" si="146">SUM(I64:K64)</f>
        <v>56144.74</v>
      </c>
      <c r="I64" s="309">
        <f>'[2]5.Bezpečnosť, právo a por.'!$H$111</f>
        <v>56144.74</v>
      </c>
      <c r="J64" s="309">
        <f>'[2]5.Bezpečnosť, právo a por.'!$I$111</f>
        <v>0</v>
      </c>
      <c r="K64" s="338">
        <f>'[2]5.Bezpečnosť, právo a por.'!$J$111</f>
        <v>0</v>
      </c>
      <c r="L64" s="315">
        <f t="shared" ref="L64:L66" si="147">SUM(M64:O64)</f>
        <v>75000</v>
      </c>
      <c r="M64" s="309">
        <f>'[3]5.Bezpečnosť, právo a por.'!$K$112</f>
        <v>75000</v>
      </c>
      <c r="N64" s="309">
        <f>'[3]5.Bezpečnosť, právo a por.'!$L$112</f>
        <v>0</v>
      </c>
      <c r="O64" s="310">
        <f>'[3]5.Bezpečnosť, právo a por.'!$M$112</f>
        <v>0</v>
      </c>
      <c r="P64" s="483">
        <f t="shared" ref="P64:P66" si="148">SUM(Q64:S64)</f>
        <v>74725.399999999994</v>
      </c>
      <c r="Q64" s="483">
        <f>'[3]5.Bezpečnosť, právo a por.'!$N$112</f>
        <v>74725.399999999994</v>
      </c>
      <c r="R64" s="483">
        <f>'[3]5.Bezpečnosť, právo a por.'!$O$112</f>
        <v>0</v>
      </c>
      <c r="S64" s="449">
        <f>'[3]5.Bezpečnosť, právo a por.'!$P$112</f>
        <v>0</v>
      </c>
      <c r="T64" s="477">
        <f t="shared" ref="T64:T66" si="149">SUM(U64:W64)</f>
        <v>85000</v>
      </c>
      <c r="U64" s="483">
        <f>'[3]5.Bezpečnosť, právo a por.'!$Q$112</f>
        <v>85000</v>
      </c>
      <c r="V64" s="483">
        <f>'[3]5.Bezpečnosť, právo a por.'!$R$112</f>
        <v>0</v>
      </c>
      <c r="W64" s="449">
        <f>'[3]5.Bezpečnosť, právo a por.'!$S$112</f>
        <v>0</v>
      </c>
      <c r="X64" s="315">
        <f t="shared" ref="X64:X66" si="150">SUM(Y64:AA64)</f>
        <v>81800</v>
      </c>
      <c r="Y64" s="309">
        <f>'[3]5.Bezpečnosť, právo a por.'!$T$112</f>
        <v>81800</v>
      </c>
      <c r="Z64" s="309">
        <f>'[3]5.Bezpečnosť, právo a por.'!$U$112</f>
        <v>0</v>
      </c>
      <c r="AA64" s="310">
        <f>'[3]5.Bezpečnosť, právo a por.'!$V$112</f>
        <v>0</v>
      </c>
      <c r="AB64" s="315">
        <f t="shared" ref="AB64:AB66" si="151">SUM(AC64:AE64)</f>
        <v>81800</v>
      </c>
      <c r="AC64" s="309">
        <f>'[3]5.Bezpečnosť, právo a por.'!$W$112</f>
        <v>81800</v>
      </c>
      <c r="AD64" s="309">
        <f>'[3]5.Bezpečnosť, právo a por.'!$X$112</f>
        <v>0</v>
      </c>
      <c r="AE64" s="338">
        <f>'[3]5.Bezpečnosť, právo a por.'!$Y$112</f>
        <v>0</v>
      </c>
      <c r="AF64" s="315">
        <f t="shared" ref="AF64:AF66" si="152">SUM(AG64:AI64)</f>
        <v>91800</v>
      </c>
      <c r="AG64" s="309">
        <f>'[3]5.Bezpečnosť, právo a por.'!$Z$112</f>
        <v>91800</v>
      </c>
      <c r="AH64" s="309">
        <f>'[3]5.Bezpečnosť, právo a por.'!$AA$112</f>
        <v>0</v>
      </c>
      <c r="AI64" s="310">
        <f>'[3]5.Bezpečnosť, právo a por.'!$AB$112</f>
        <v>0</v>
      </c>
    </row>
    <row r="65" spans="1:35" ht="15.75" x14ac:dyDescent="0.25">
      <c r="A65" s="155"/>
      <c r="B65" s="342">
        <v>3</v>
      </c>
      <c r="C65" s="344" t="s">
        <v>225</v>
      </c>
      <c r="D65" s="308">
        <f>SUM(E65:G65)</f>
        <v>111089.88</v>
      </c>
      <c r="E65" s="307">
        <f>'[1]5.Bezpečnosť, právo a por.'!$T$109</f>
        <v>111089.88</v>
      </c>
      <c r="F65" s="307">
        <f>'[1]5.Bezpečnosť, právo a por.'!$U$109</f>
        <v>0</v>
      </c>
      <c r="G65" s="326">
        <f>'[1]5.Bezpečnosť, právo a por.'!$V$109</f>
        <v>0</v>
      </c>
      <c r="H65" s="315">
        <f t="shared" si="146"/>
        <v>110495.67</v>
      </c>
      <c r="I65" s="309">
        <f>'[2]5.Bezpečnosť, právo a por.'!$H$114</f>
        <v>110495.67</v>
      </c>
      <c r="J65" s="309">
        <f>'[2]5.Bezpečnosť, právo a por.'!$I$114</f>
        <v>0</v>
      </c>
      <c r="K65" s="338">
        <f>'[2]5.Bezpečnosť, právo a por.'!$J$114</f>
        <v>0</v>
      </c>
      <c r="L65" s="315">
        <f t="shared" si="147"/>
        <v>103000</v>
      </c>
      <c r="M65" s="309">
        <f>'[3]5.Bezpečnosť, právo a por.'!$K$115</f>
        <v>103000</v>
      </c>
      <c r="N65" s="309">
        <f>'[3]5.Bezpečnosť, právo a por.'!$L$115</f>
        <v>0</v>
      </c>
      <c r="O65" s="310">
        <f>'[3]5.Bezpečnosť, právo a por.'!$M$115</f>
        <v>0</v>
      </c>
      <c r="P65" s="483">
        <f t="shared" si="148"/>
        <v>69190.59</v>
      </c>
      <c r="Q65" s="483">
        <f>'[3]5.Bezpečnosť, právo a por.'!$N$115</f>
        <v>69190.59</v>
      </c>
      <c r="R65" s="483">
        <f>'[3]5.Bezpečnosť, právo a por.'!$O$115</f>
        <v>0</v>
      </c>
      <c r="S65" s="449">
        <f>'[3]5.Bezpečnosť, právo a por.'!$P$115</f>
        <v>0</v>
      </c>
      <c r="T65" s="477">
        <f t="shared" si="149"/>
        <v>98000</v>
      </c>
      <c r="U65" s="483">
        <f>'[3]5.Bezpečnosť, právo a por.'!$Q$115</f>
        <v>98000</v>
      </c>
      <c r="V65" s="483">
        <f>'[3]5.Bezpečnosť, právo a por.'!$R$115</f>
        <v>0</v>
      </c>
      <c r="W65" s="449">
        <f>'[3]5.Bezpečnosť, právo a por.'!$S$115</f>
        <v>0</v>
      </c>
      <c r="X65" s="315">
        <f t="shared" si="150"/>
        <v>105000</v>
      </c>
      <c r="Y65" s="309">
        <f>'[3]5.Bezpečnosť, právo a por.'!$T$115</f>
        <v>105000</v>
      </c>
      <c r="Z65" s="309">
        <f>'[3]5.Bezpečnosť, právo a por.'!$U$115</f>
        <v>0</v>
      </c>
      <c r="AA65" s="310">
        <f>'[3]5.Bezpečnosť, právo a por.'!$V$115</f>
        <v>0</v>
      </c>
      <c r="AB65" s="315">
        <f t="shared" si="151"/>
        <v>105000</v>
      </c>
      <c r="AC65" s="309">
        <f>'[3]5.Bezpečnosť, právo a por.'!$W$115</f>
        <v>105000</v>
      </c>
      <c r="AD65" s="309">
        <f>'[3]5.Bezpečnosť, právo a por.'!$X$115</f>
        <v>0</v>
      </c>
      <c r="AE65" s="338">
        <f>'[3]5.Bezpečnosť, právo a por.'!$Y$115</f>
        <v>0</v>
      </c>
      <c r="AF65" s="315">
        <f t="shared" si="152"/>
        <v>120000</v>
      </c>
      <c r="AG65" s="309">
        <f>'[3]5.Bezpečnosť, právo a por.'!$Z$115</f>
        <v>120000</v>
      </c>
      <c r="AH65" s="309">
        <f>'[3]5.Bezpečnosť, právo a por.'!$AA$115</f>
        <v>0</v>
      </c>
      <c r="AI65" s="310">
        <f>'[3]5.Bezpečnosť, právo a por.'!$AB$115</f>
        <v>0</v>
      </c>
    </row>
    <row r="66" spans="1:35" ht="15.75" x14ac:dyDescent="0.25">
      <c r="A66" s="155"/>
      <c r="B66" s="342">
        <v>4</v>
      </c>
      <c r="C66" s="344" t="s">
        <v>226</v>
      </c>
      <c r="D66" s="308">
        <f>SUM(E66:G66)</f>
        <v>0</v>
      </c>
      <c r="E66" s="307">
        <f>'[1]5.Bezpečnosť, právo a por.'!$T$112</f>
        <v>0</v>
      </c>
      <c r="F66" s="307">
        <f>'[1]5.Bezpečnosť, právo a por.'!$U$112</f>
        <v>0</v>
      </c>
      <c r="G66" s="326">
        <f>'[1]5.Bezpečnosť, právo a por.'!$V$112</f>
        <v>0</v>
      </c>
      <c r="H66" s="315">
        <f t="shared" si="146"/>
        <v>0</v>
      </c>
      <c r="I66" s="309">
        <f>'[2]5.Bezpečnosť, právo a por.'!$H$117</f>
        <v>0</v>
      </c>
      <c r="J66" s="309">
        <f>'[2]5.Bezpečnosť, právo a por.'!$I$117</f>
        <v>0</v>
      </c>
      <c r="K66" s="338">
        <f>'[2]5.Bezpečnosť, právo a por.'!$J$117</f>
        <v>0</v>
      </c>
      <c r="L66" s="315">
        <f t="shared" si="147"/>
        <v>0</v>
      </c>
      <c r="M66" s="309">
        <f>'[3]5.Bezpečnosť, právo a por.'!$K$118</f>
        <v>0</v>
      </c>
      <c r="N66" s="309">
        <f>'[3]5.Bezpečnosť, právo a por.'!$L$118</f>
        <v>0</v>
      </c>
      <c r="O66" s="310">
        <f>'[3]5.Bezpečnosť, právo a por.'!$M$118</f>
        <v>0</v>
      </c>
      <c r="P66" s="483">
        <f t="shared" si="148"/>
        <v>0</v>
      </c>
      <c r="Q66" s="483">
        <f>'[3]5.Bezpečnosť, právo a por.'!$N$118</f>
        <v>0</v>
      </c>
      <c r="R66" s="483">
        <f>'[3]5.Bezpečnosť, právo a por.'!$O$118</f>
        <v>0</v>
      </c>
      <c r="S66" s="449">
        <f>'[3]5.Bezpečnosť, právo a por.'!$P$118</f>
        <v>0</v>
      </c>
      <c r="T66" s="477">
        <f t="shared" si="149"/>
        <v>0</v>
      </c>
      <c r="U66" s="483">
        <f>'[3]5.Bezpečnosť, právo a por.'!$Q$118</f>
        <v>0</v>
      </c>
      <c r="V66" s="483">
        <f>'[3]5.Bezpečnosť, právo a por.'!$R$118</f>
        <v>0</v>
      </c>
      <c r="W66" s="449">
        <f>'[3]5.Bezpečnosť, právo a por.'!$S$118</f>
        <v>0</v>
      </c>
      <c r="X66" s="315">
        <f t="shared" si="150"/>
        <v>0</v>
      </c>
      <c r="Y66" s="309">
        <f>'[3]5.Bezpečnosť, právo a por.'!$T$118</f>
        <v>0</v>
      </c>
      <c r="Z66" s="309">
        <f>'[3]5.Bezpečnosť, právo a por.'!$U$118</f>
        <v>0</v>
      </c>
      <c r="AA66" s="310">
        <f>'[3]5.Bezpečnosť, právo a por.'!$V$118</f>
        <v>0</v>
      </c>
      <c r="AB66" s="315">
        <f t="shared" si="151"/>
        <v>0</v>
      </c>
      <c r="AC66" s="309">
        <f>'[3]5.Bezpečnosť, právo a por.'!$W$118</f>
        <v>0</v>
      </c>
      <c r="AD66" s="309">
        <f>'[3]5.Bezpečnosť, právo a por.'!$X$118</f>
        <v>0</v>
      </c>
      <c r="AE66" s="338">
        <f>'[3]5.Bezpečnosť, právo a por.'!$Y$118</f>
        <v>0</v>
      </c>
      <c r="AF66" s="315">
        <f t="shared" si="152"/>
        <v>0</v>
      </c>
      <c r="AG66" s="309">
        <f>'[3]5.Bezpečnosť, právo a por.'!$Z$118</f>
        <v>0</v>
      </c>
      <c r="AH66" s="309">
        <f>'[3]5.Bezpečnosť, právo a por.'!$AA$118</f>
        <v>0</v>
      </c>
      <c r="AI66" s="310">
        <f>'[3]5.Bezpečnosť, právo a por.'!$AB$118</f>
        <v>0</v>
      </c>
    </row>
    <row r="67" spans="1:35" ht="15.75" x14ac:dyDescent="0.25">
      <c r="A67" s="159"/>
      <c r="B67" s="355" t="s">
        <v>227</v>
      </c>
      <c r="C67" s="356" t="s">
        <v>228</v>
      </c>
      <c r="D67" s="308">
        <f t="shared" ref="D67:W67" si="153">SUM(D68:D69)</f>
        <v>6600</v>
      </c>
      <c r="E67" s="307">
        <f t="shared" si="153"/>
        <v>6600</v>
      </c>
      <c r="F67" s="307">
        <f t="shared" si="153"/>
        <v>0</v>
      </c>
      <c r="G67" s="326">
        <f t="shared" si="153"/>
        <v>0</v>
      </c>
      <c r="H67" s="315">
        <f>SUM(H68:H69)</f>
        <v>7000</v>
      </c>
      <c r="I67" s="309">
        <f t="shared" ref="I67:K67" si="154">SUM(I68:I69)</f>
        <v>7000</v>
      </c>
      <c r="J67" s="309">
        <f t="shared" si="154"/>
        <v>0</v>
      </c>
      <c r="K67" s="338">
        <f t="shared" si="154"/>
        <v>0</v>
      </c>
      <c r="L67" s="315">
        <f>SUM(L68:L69)</f>
        <v>7000</v>
      </c>
      <c r="M67" s="309">
        <f t="shared" ref="M67:O67" si="155">SUM(M68:M69)</f>
        <v>7000</v>
      </c>
      <c r="N67" s="309">
        <f t="shared" si="155"/>
        <v>0</v>
      </c>
      <c r="O67" s="310">
        <f t="shared" si="155"/>
        <v>0</v>
      </c>
      <c r="P67" s="483">
        <f>SUM(P68:P69)</f>
        <v>3100</v>
      </c>
      <c r="Q67" s="483">
        <f t="shared" ref="Q67:S67" si="156">SUM(Q68:Q69)</f>
        <v>3100</v>
      </c>
      <c r="R67" s="483">
        <f t="shared" si="156"/>
        <v>0</v>
      </c>
      <c r="S67" s="449">
        <f t="shared" si="156"/>
        <v>0</v>
      </c>
      <c r="T67" s="317">
        <f t="shared" si="153"/>
        <v>7000</v>
      </c>
      <c r="U67" s="307">
        <f t="shared" si="153"/>
        <v>7000</v>
      </c>
      <c r="V67" s="307">
        <f t="shared" si="153"/>
        <v>0</v>
      </c>
      <c r="W67" s="318">
        <f t="shared" si="153"/>
        <v>0</v>
      </c>
      <c r="X67" s="315">
        <f>SUM(X68:X69)</f>
        <v>7000</v>
      </c>
      <c r="Y67" s="309">
        <f t="shared" ref="Y67:AA67" si="157">SUM(Y68:Y69)</f>
        <v>7000</v>
      </c>
      <c r="Z67" s="309">
        <f t="shared" si="157"/>
        <v>0</v>
      </c>
      <c r="AA67" s="310">
        <f t="shared" si="157"/>
        <v>0</v>
      </c>
      <c r="AB67" s="315">
        <f>SUM(AB68:AB69)</f>
        <v>7000</v>
      </c>
      <c r="AC67" s="309">
        <f t="shared" ref="AC67:AE67" si="158">SUM(AC68:AC69)</f>
        <v>7000</v>
      </c>
      <c r="AD67" s="309">
        <f t="shared" si="158"/>
        <v>0</v>
      </c>
      <c r="AE67" s="338">
        <f t="shared" si="158"/>
        <v>0</v>
      </c>
      <c r="AF67" s="315">
        <f>SUM(AF68:AF69)</f>
        <v>7000</v>
      </c>
      <c r="AG67" s="309">
        <f t="shared" ref="AG67:AI67" si="159">SUM(AG68:AG69)</f>
        <v>7000</v>
      </c>
      <c r="AH67" s="309">
        <f t="shared" si="159"/>
        <v>0</v>
      </c>
      <c r="AI67" s="310">
        <f t="shared" si="159"/>
        <v>0</v>
      </c>
    </row>
    <row r="68" spans="1:35" ht="15.75" x14ac:dyDescent="0.25">
      <c r="A68" s="159"/>
      <c r="B68" s="342">
        <v>1</v>
      </c>
      <c r="C68" s="344" t="s">
        <v>229</v>
      </c>
      <c r="D68" s="308">
        <f>SUM(E68:G68)</f>
        <v>0</v>
      </c>
      <c r="E68" s="307">
        <f>'[1]5.Bezpečnosť, právo a por.'!$T$116</f>
        <v>0</v>
      </c>
      <c r="F68" s="307">
        <f>'[1]5.Bezpečnosť, právo a por.'!$U$116</f>
        <v>0</v>
      </c>
      <c r="G68" s="326">
        <f>'[1]5.Bezpečnosť, právo a por.'!$V$116</f>
        <v>0</v>
      </c>
      <c r="H68" s="315">
        <f>SUM(I68:K68)</f>
        <v>0</v>
      </c>
      <c r="I68" s="309">
        <f>'[2]5.Bezpečnosť, právo a por.'!$H$121</f>
        <v>0</v>
      </c>
      <c r="J68" s="309">
        <f>'[2]5.Bezpečnosť, právo a por.'!$I$121</f>
        <v>0</v>
      </c>
      <c r="K68" s="338">
        <f>'[2]5.Bezpečnosť, právo a por.'!$J$121</f>
        <v>0</v>
      </c>
      <c r="L68" s="315">
        <f>SUM(M68:O68)</f>
        <v>0</v>
      </c>
      <c r="M68" s="309">
        <f>'[3]5.Bezpečnosť, právo a por.'!$K$122</f>
        <v>0</v>
      </c>
      <c r="N68" s="309">
        <f>'[3]5.Bezpečnosť, právo a por.'!$L$122</f>
        <v>0</v>
      </c>
      <c r="O68" s="310">
        <f>'[3]5.Bezpečnosť, právo a por.'!$M$122</f>
        <v>0</v>
      </c>
      <c r="P68" s="483">
        <f>SUM(Q68:S68)</f>
        <v>0</v>
      </c>
      <c r="Q68" s="483">
        <f>'[3]5.Bezpečnosť, právo a por.'!$N$122</f>
        <v>0</v>
      </c>
      <c r="R68" s="483">
        <f>'[3]5.Bezpečnosť, právo a por.'!$O$122</f>
        <v>0</v>
      </c>
      <c r="S68" s="449">
        <f>'[3]5.Bezpečnosť, právo a por.'!$P$122</f>
        <v>0</v>
      </c>
      <c r="T68" s="477">
        <f>SUM(U68:W68)</f>
        <v>0</v>
      </c>
      <c r="U68" s="483">
        <f>'[3]5.Bezpečnosť, právo a por.'!$Q$122</f>
        <v>0</v>
      </c>
      <c r="V68" s="483">
        <f>'[3]5.Bezpečnosť, právo a por.'!$R$122</f>
        <v>0</v>
      </c>
      <c r="W68" s="449">
        <f>'[3]5.Bezpečnosť, právo a por.'!$S$122</f>
        <v>0</v>
      </c>
      <c r="X68" s="315">
        <f>SUM(Y68:AA68)</f>
        <v>0</v>
      </c>
      <c r="Y68" s="309">
        <f>'[3]5.Bezpečnosť, právo a por.'!$T$122</f>
        <v>0</v>
      </c>
      <c r="Z68" s="309">
        <f>'[3]5.Bezpečnosť, právo a por.'!$U$122</f>
        <v>0</v>
      </c>
      <c r="AA68" s="310">
        <f>'[3]5.Bezpečnosť, právo a por.'!$V$122</f>
        <v>0</v>
      </c>
      <c r="AB68" s="315">
        <f>SUM(AC68:AE68)</f>
        <v>0</v>
      </c>
      <c r="AC68" s="309">
        <f>'[3]5.Bezpečnosť, právo a por.'!$W$122</f>
        <v>0</v>
      </c>
      <c r="AD68" s="309">
        <f>'[3]5.Bezpečnosť, právo a por.'!$X$122</f>
        <v>0</v>
      </c>
      <c r="AE68" s="338">
        <f>'[3]5.Bezpečnosť, právo a por.'!$Y$122</f>
        <v>0</v>
      </c>
      <c r="AF68" s="315">
        <f>SUM(AG68:AI68)</f>
        <v>0</v>
      </c>
      <c r="AG68" s="309">
        <f>'[3]5.Bezpečnosť, právo a por.'!$Z$122</f>
        <v>0</v>
      </c>
      <c r="AH68" s="309">
        <f>'[3]5.Bezpečnosť, právo a por.'!$AA$122</f>
        <v>0</v>
      </c>
      <c r="AI68" s="310">
        <f>'[3]5.Bezpečnosť, právo a por.'!$AB$122</f>
        <v>0</v>
      </c>
    </row>
    <row r="69" spans="1:35" ht="16.5" thickBot="1" x14ac:dyDescent="0.3">
      <c r="A69" s="159"/>
      <c r="B69" s="345">
        <v>2</v>
      </c>
      <c r="C69" s="491" t="s">
        <v>440</v>
      </c>
      <c r="D69" s="313">
        <f>SUM(E69:G69)</f>
        <v>6600</v>
      </c>
      <c r="E69" s="314">
        <f>'[1]5.Bezpečnosť, právo a por.'!$T$118</f>
        <v>6600</v>
      </c>
      <c r="F69" s="314">
        <f>'[1]5.Bezpečnosť, právo a por.'!$U$118</f>
        <v>0</v>
      </c>
      <c r="G69" s="335">
        <f>'[1]5.Bezpečnosť, právo a por.'!$V$118</f>
        <v>0</v>
      </c>
      <c r="H69" s="336">
        <f>SUM(I69:K69)</f>
        <v>7000</v>
      </c>
      <c r="I69" s="337">
        <f>'[2]5.Bezpečnosť, právo a por.'!$H$123</f>
        <v>7000</v>
      </c>
      <c r="J69" s="337">
        <f>'[2]5.Bezpečnosť, právo a por.'!$I$123</f>
        <v>0</v>
      </c>
      <c r="K69" s="490">
        <f>'[2]5.Bezpečnosť, právo a por.'!$J$123</f>
        <v>0</v>
      </c>
      <c r="L69" s="328">
        <f>SUM(M69:O69)</f>
        <v>7000</v>
      </c>
      <c r="M69" s="329">
        <f>'[3]5.Bezpečnosť, právo a por.'!$K$124</f>
        <v>7000</v>
      </c>
      <c r="N69" s="329">
        <f>'[3]5.Bezpečnosť, právo a por.'!$L$124</f>
        <v>0</v>
      </c>
      <c r="O69" s="330">
        <f>'[3]5.Bezpečnosť, právo a por.'!$M$124</f>
        <v>0</v>
      </c>
      <c r="P69" s="485">
        <f>SUM(Q69:S69)</f>
        <v>3100</v>
      </c>
      <c r="Q69" s="485">
        <f>'[3]5.Bezpečnosť, právo a por.'!$N$124</f>
        <v>3100</v>
      </c>
      <c r="R69" s="485">
        <f>'[3]5.Bezpečnosť, právo a por.'!$O$124</f>
        <v>0</v>
      </c>
      <c r="S69" s="463">
        <f>'[3]5.Bezpečnosť, právo a por.'!$P$124</f>
        <v>0</v>
      </c>
      <c r="T69" s="478">
        <f>SUM(U69:W69)</f>
        <v>7000</v>
      </c>
      <c r="U69" s="484">
        <f>'[3]5.Bezpečnosť, právo a por.'!$Q$124</f>
        <v>7000</v>
      </c>
      <c r="V69" s="484">
        <f>'[3]5.Bezpečnosť, právo a por.'!$R$124</f>
        <v>0</v>
      </c>
      <c r="W69" s="462">
        <f>'[3]5.Bezpečnosť, právo a por.'!$S$124</f>
        <v>0</v>
      </c>
      <c r="X69" s="336">
        <f>SUM(Y69:AA69)</f>
        <v>7000</v>
      </c>
      <c r="Y69" s="337">
        <f>'[3]5.Bezpečnosť, právo a por.'!$T$124</f>
        <v>7000</v>
      </c>
      <c r="Z69" s="337">
        <f>'[3]5.Bezpečnosť, právo a por.'!$U$124</f>
        <v>0</v>
      </c>
      <c r="AA69" s="378">
        <f>'[3]5.Bezpečnosť, právo a por.'!$V$124</f>
        <v>0</v>
      </c>
      <c r="AB69" s="336">
        <f>SUM(AC69:AE69)</f>
        <v>7000</v>
      </c>
      <c r="AC69" s="337">
        <f>'[3]5.Bezpečnosť, právo a por.'!$W$124</f>
        <v>7000</v>
      </c>
      <c r="AD69" s="337">
        <f>'[3]5.Bezpečnosť, právo a por.'!$X$124</f>
        <v>0</v>
      </c>
      <c r="AE69" s="490">
        <f>'[3]5.Bezpečnosť, právo a por.'!$Y$124</f>
        <v>0</v>
      </c>
      <c r="AF69" s="336">
        <f>SUM(AG69:AI69)</f>
        <v>7000</v>
      </c>
      <c r="AG69" s="337">
        <f>'[3]5.Bezpečnosť, právo a por.'!$Z$124</f>
        <v>7000</v>
      </c>
      <c r="AH69" s="337">
        <f>'[3]5.Bezpečnosť, právo a por.'!$AA$124</f>
        <v>0</v>
      </c>
      <c r="AI69" s="378">
        <f>'[3]5.Bezpečnosť, právo a por.'!$AB$124</f>
        <v>0</v>
      </c>
    </row>
    <row r="70" spans="1:35" s="157" customFormat="1" ht="15.75" x14ac:dyDescent="0.25">
      <c r="A70" s="159"/>
      <c r="B70" s="347" t="s">
        <v>231</v>
      </c>
      <c r="C70" s="348"/>
      <c r="D70" s="306">
        <f t="shared" ref="D70:W70" si="160">D71+D74+D77</f>
        <v>735271.7300000001</v>
      </c>
      <c r="E70" s="305">
        <f t="shared" si="160"/>
        <v>732271.7300000001</v>
      </c>
      <c r="F70" s="305">
        <f t="shared" si="160"/>
        <v>3000</v>
      </c>
      <c r="G70" s="331">
        <f t="shared" si="160"/>
        <v>0</v>
      </c>
      <c r="H70" s="332">
        <f>H71+H74+H77</f>
        <v>632166.21000000008</v>
      </c>
      <c r="I70" s="333">
        <f t="shared" ref="I70:K70" si="161">I71+I74+I77</f>
        <v>623241.57999999996</v>
      </c>
      <c r="J70" s="333">
        <f t="shared" si="161"/>
        <v>8924.6299999999992</v>
      </c>
      <c r="K70" s="433">
        <f t="shared" si="161"/>
        <v>0</v>
      </c>
      <c r="L70" s="332">
        <f>L71+L74+L77</f>
        <v>968200</v>
      </c>
      <c r="M70" s="333">
        <f t="shared" ref="M70:O70" si="162">M71+M74+M77</f>
        <v>653200</v>
      </c>
      <c r="N70" s="333">
        <f t="shared" si="162"/>
        <v>315000</v>
      </c>
      <c r="O70" s="334">
        <f t="shared" si="162"/>
        <v>0</v>
      </c>
      <c r="P70" s="450">
        <f>P71+P74+P77</f>
        <v>436990.07</v>
      </c>
      <c r="Q70" s="333">
        <f t="shared" ref="Q70:S70" si="163">Q71+Q74+Q77</f>
        <v>429050.99</v>
      </c>
      <c r="R70" s="333">
        <f t="shared" si="163"/>
        <v>7939.08</v>
      </c>
      <c r="S70" s="334">
        <f t="shared" si="163"/>
        <v>0</v>
      </c>
      <c r="T70" s="316">
        <f t="shared" si="160"/>
        <v>964500</v>
      </c>
      <c r="U70" s="446">
        <f t="shared" si="160"/>
        <v>649500</v>
      </c>
      <c r="V70" s="446">
        <f t="shared" si="160"/>
        <v>315000</v>
      </c>
      <c r="W70" s="377">
        <f t="shared" si="160"/>
        <v>0</v>
      </c>
      <c r="X70" s="332">
        <f>X71+X74+X77</f>
        <v>888400</v>
      </c>
      <c r="Y70" s="333">
        <f t="shared" ref="Y70:AA70" si="164">Y71+Y74+Y77</f>
        <v>668400</v>
      </c>
      <c r="Z70" s="333">
        <f t="shared" si="164"/>
        <v>220000</v>
      </c>
      <c r="AA70" s="433">
        <f t="shared" si="164"/>
        <v>0</v>
      </c>
      <c r="AB70" s="332">
        <f>AB71+AB74+AB77</f>
        <v>1059400</v>
      </c>
      <c r="AC70" s="333">
        <f t="shared" ref="AC70:AE70" si="165">AC71+AC74+AC77</f>
        <v>709400</v>
      </c>
      <c r="AD70" s="333">
        <f t="shared" si="165"/>
        <v>350000</v>
      </c>
      <c r="AE70" s="433">
        <f t="shared" si="165"/>
        <v>0</v>
      </c>
      <c r="AF70" s="332">
        <f>AF71+AF74+AF77</f>
        <v>1059400</v>
      </c>
      <c r="AG70" s="333">
        <f t="shared" ref="AG70:AI70" si="166">AG71+AG74+AG77</f>
        <v>709400</v>
      </c>
      <c r="AH70" s="333">
        <f t="shared" si="166"/>
        <v>350000</v>
      </c>
      <c r="AI70" s="334">
        <f t="shared" si="166"/>
        <v>0</v>
      </c>
    </row>
    <row r="71" spans="1:35" ht="15.75" x14ac:dyDescent="0.25">
      <c r="A71" s="158"/>
      <c r="B71" s="355" t="s">
        <v>232</v>
      </c>
      <c r="C71" s="356" t="s">
        <v>233</v>
      </c>
      <c r="D71" s="308">
        <f t="shared" ref="D71:W71" si="167">SUM(D72:D73)</f>
        <v>520980.27</v>
      </c>
      <c r="E71" s="307">
        <f t="shared" si="167"/>
        <v>517980.27</v>
      </c>
      <c r="F71" s="307">
        <f t="shared" si="167"/>
        <v>3000</v>
      </c>
      <c r="G71" s="326">
        <f t="shared" si="167"/>
        <v>0</v>
      </c>
      <c r="H71" s="315">
        <f>SUM(H72:H73)</f>
        <v>527154.70000000007</v>
      </c>
      <c r="I71" s="309">
        <f t="shared" ref="I71:K71" si="168">SUM(I72:I73)</f>
        <v>518230.07</v>
      </c>
      <c r="J71" s="309">
        <f t="shared" si="168"/>
        <v>8924.6299999999992</v>
      </c>
      <c r="K71" s="338">
        <f t="shared" si="168"/>
        <v>0</v>
      </c>
      <c r="L71" s="315">
        <f>SUM(L72:L73)</f>
        <v>858000</v>
      </c>
      <c r="M71" s="309">
        <f t="shared" ref="M71:O71" si="169">SUM(M72:M73)</f>
        <v>543000</v>
      </c>
      <c r="N71" s="309">
        <f t="shared" si="169"/>
        <v>315000</v>
      </c>
      <c r="O71" s="310">
        <f t="shared" si="169"/>
        <v>0</v>
      </c>
      <c r="P71" s="339">
        <f>SUM(P72:P73)</f>
        <v>356280.08</v>
      </c>
      <c r="Q71" s="309">
        <f t="shared" ref="Q71:S71" si="170">SUM(Q72:Q73)</f>
        <v>348341</v>
      </c>
      <c r="R71" s="309">
        <f t="shared" si="170"/>
        <v>7939.08</v>
      </c>
      <c r="S71" s="310">
        <f t="shared" si="170"/>
        <v>0</v>
      </c>
      <c r="T71" s="317">
        <f t="shared" si="167"/>
        <v>857000</v>
      </c>
      <c r="U71" s="307">
        <f t="shared" si="167"/>
        <v>542000</v>
      </c>
      <c r="V71" s="307">
        <f t="shared" si="167"/>
        <v>315000</v>
      </c>
      <c r="W71" s="318">
        <f t="shared" si="167"/>
        <v>0</v>
      </c>
      <c r="X71" s="315">
        <f>SUM(X72:X73)</f>
        <v>777600</v>
      </c>
      <c r="Y71" s="309">
        <f t="shared" ref="Y71:AA71" si="171">SUM(Y72:Y73)</f>
        <v>557600</v>
      </c>
      <c r="Z71" s="309">
        <f t="shared" si="171"/>
        <v>220000</v>
      </c>
      <c r="AA71" s="338">
        <f t="shared" si="171"/>
        <v>0</v>
      </c>
      <c r="AB71" s="315">
        <f>SUM(AB72:AB73)</f>
        <v>944600</v>
      </c>
      <c r="AC71" s="309">
        <f t="shared" ref="AC71:AE71" si="172">SUM(AC72:AC73)</f>
        <v>594600</v>
      </c>
      <c r="AD71" s="309">
        <f t="shared" si="172"/>
        <v>350000</v>
      </c>
      <c r="AE71" s="338">
        <f t="shared" si="172"/>
        <v>0</v>
      </c>
      <c r="AF71" s="315">
        <f>SUM(AF72:AF73)</f>
        <v>944600</v>
      </c>
      <c r="AG71" s="309">
        <f t="shared" ref="AG71:AI71" si="173">SUM(AG72:AG73)</f>
        <v>594600</v>
      </c>
      <c r="AH71" s="309">
        <f t="shared" si="173"/>
        <v>350000</v>
      </c>
      <c r="AI71" s="310">
        <f t="shared" si="173"/>
        <v>0</v>
      </c>
    </row>
    <row r="72" spans="1:35" ht="15.75" x14ac:dyDescent="0.25">
      <c r="A72" s="155"/>
      <c r="B72" s="342">
        <v>1</v>
      </c>
      <c r="C72" s="356" t="s">
        <v>234</v>
      </c>
      <c r="D72" s="308">
        <f>SUM(E72:G72)</f>
        <v>1532.03</v>
      </c>
      <c r="E72" s="307">
        <f>'[1]6.Odpadové hospodárstvo'!$T$5</f>
        <v>1532.03</v>
      </c>
      <c r="F72" s="307">
        <f>'[1]6.Odpadové hospodárstvo'!$U$5</f>
        <v>0</v>
      </c>
      <c r="G72" s="326">
        <f>'[1]6.Odpadové hospodárstvo'!$V$5</f>
        <v>0</v>
      </c>
      <c r="H72" s="315">
        <f>SUM(I72:K72)</f>
        <v>2959.68</v>
      </c>
      <c r="I72" s="309">
        <f>'[2]6.Odpadové hospodárstvo'!$H$5</f>
        <v>2959.68</v>
      </c>
      <c r="J72" s="309">
        <f>'[2]6.Odpadové hospodárstvo'!$I$5</f>
        <v>0</v>
      </c>
      <c r="K72" s="338">
        <f>'[2]6.Odpadové hospodárstvo'!$J$5</f>
        <v>0</v>
      </c>
      <c r="L72" s="315">
        <f>SUM(M72:O72)</f>
        <v>311300</v>
      </c>
      <c r="M72" s="309">
        <f>'[3]6.Odpadové hospodárstvo'!$K$5</f>
        <v>4300</v>
      </c>
      <c r="N72" s="309">
        <f>'[3]6.Odpadové hospodárstvo'!$L$5</f>
        <v>307000</v>
      </c>
      <c r="O72" s="310">
        <f>'[3]6.Odpadové hospodárstvo'!$M$5</f>
        <v>0</v>
      </c>
      <c r="P72" s="339">
        <f>SUM(Q72:S72)</f>
        <v>1200</v>
      </c>
      <c r="Q72" s="309">
        <f>'[3]6.Odpadové hospodárstvo'!$N$5</f>
        <v>1200</v>
      </c>
      <c r="R72" s="309">
        <f>'[3]6.Odpadové hospodárstvo'!$O$5</f>
        <v>0</v>
      </c>
      <c r="S72" s="310">
        <f>'[3]6.Odpadové hospodárstvo'!$P$5</f>
        <v>0</v>
      </c>
      <c r="T72" s="477">
        <f>SUM(U72:W72)</f>
        <v>310000</v>
      </c>
      <c r="U72" s="483">
        <f>'[3]6.Odpadové hospodárstvo'!$Q$5</f>
        <v>3000</v>
      </c>
      <c r="V72" s="483">
        <f>'[3]6.Odpadové hospodárstvo'!$R$5</f>
        <v>307000</v>
      </c>
      <c r="W72" s="449">
        <f>'[3]6.Odpadové hospodárstvo'!$S$5</f>
        <v>0</v>
      </c>
      <c r="X72" s="315">
        <f>SUM(Y72:AA72)</f>
        <v>223000</v>
      </c>
      <c r="Y72" s="309">
        <f>'[3]6.Odpadové hospodárstvo'!$T$5</f>
        <v>3000</v>
      </c>
      <c r="Z72" s="309">
        <f>'[3]6.Odpadové hospodárstvo'!$U$5</f>
        <v>220000</v>
      </c>
      <c r="AA72" s="338">
        <f>'[3]6.Odpadové hospodárstvo'!$V$5</f>
        <v>0</v>
      </c>
      <c r="AB72" s="315">
        <f>SUM(AC72:AE72)</f>
        <v>353000</v>
      </c>
      <c r="AC72" s="309">
        <f>'[3]6.Odpadové hospodárstvo'!$W$5</f>
        <v>3000</v>
      </c>
      <c r="AD72" s="309">
        <f>'[3]6.Odpadové hospodárstvo'!$X$5</f>
        <v>350000</v>
      </c>
      <c r="AE72" s="338">
        <f>'[3]6.Odpadové hospodárstvo'!$Y$5</f>
        <v>0</v>
      </c>
      <c r="AF72" s="315">
        <f>SUM(AG72:AI72)</f>
        <v>353000</v>
      </c>
      <c r="AG72" s="309">
        <f>'[3]6.Odpadové hospodárstvo'!$Z$5</f>
        <v>3000</v>
      </c>
      <c r="AH72" s="309">
        <f>'[3]6.Odpadové hospodárstvo'!$AA$5</f>
        <v>350000</v>
      </c>
      <c r="AI72" s="310">
        <f>'[3]6.Odpadové hospodárstvo'!$AB$5</f>
        <v>0</v>
      </c>
    </row>
    <row r="73" spans="1:35" ht="15.75" x14ac:dyDescent="0.25">
      <c r="A73" s="155"/>
      <c r="B73" s="342">
        <v>2</v>
      </c>
      <c r="C73" s="344" t="s">
        <v>235</v>
      </c>
      <c r="D73" s="308">
        <f>SUM(E73:G73)</f>
        <v>519448.24</v>
      </c>
      <c r="E73" s="307">
        <f>'[1]6.Odpadové hospodárstvo'!$T$10</f>
        <v>516448.24</v>
      </c>
      <c r="F73" s="307">
        <f>'[1]6.Odpadové hospodárstvo'!$U$10</f>
        <v>3000</v>
      </c>
      <c r="G73" s="326">
        <f>'[1]6.Odpadové hospodárstvo'!$V$10</f>
        <v>0</v>
      </c>
      <c r="H73" s="315">
        <f>SUM(I73:K73)</f>
        <v>524195.02</v>
      </c>
      <c r="I73" s="309">
        <f>'[2]6.Odpadové hospodárstvo'!$H$10</f>
        <v>515270.39</v>
      </c>
      <c r="J73" s="309">
        <f>'[2]6.Odpadové hospodárstvo'!$I$10</f>
        <v>8924.6299999999992</v>
      </c>
      <c r="K73" s="338">
        <f>'[2]6.Odpadové hospodárstvo'!$J$10</f>
        <v>0</v>
      </c>
      <c r="L73" s="315">
        <f>SUM(M73:O73)</f>
        <v>546700</v>
      </c>
      <c r="M73" s="309">
        <f>'[3]6.Odpadové hospodárstvo'!$K$10</f>
        <v>538700</v>
      </c>
      <c r="N73" s="309">
        <f>'[3]6.Odpadové hospodárstvo'!$L$10</f>
        <v>8000</v>
      </c>
      <c r="O73" s="310">
        <f>'[3]6.Odpadové hospodárstvo'!$M$10</f>
        <v>0</v>
      </c>
      <c r="P73" s="339">
        <f>SUM(Q73:S73)</f>
        <v>355080.08</v>
      </c>
      <c r="Q73" s="309">
        <f>'[3]6.Odpadové hospodárstvo'!$N$10</f>
        <v>347141</v>
      </c>
      <c r="R73" s="309">
        <f>'[3]6.Odpadové hospodárstvo'!$O$10</f>
        <v>7939.08</v>
      </c>
      <c r="S73" s="310">
        <f>'[3]6.Odpadové hospodárstvo'!$P$10</f>
        <v>0</v>
      </c>
      <c r="T73" s="477">
        <f>SUM(U73:W73)</f>
        <v>547000</v>
      </c>
      <c r="U73" s="483">
        <f>'[3]6.Odpadové hospodárstvo'!$Q$10</f>
        <v>539000</v>
      </c>
      <c r="V73" s="483">
        <f>'[3]6.Odpadové hospodárstvo'!$R$10</f>
        <v>8000</v>
      </c>
      <c r="W73" s="449">
        <f>'[3]6.Odpadové hospodárstvo'!$S$10</f>
        <v>0</v>
      </c>
      <c r="X73" s="315">
        <f>SUM(Y73:AA73)</f>
        <v>554600</v>
      </c>
      <c r="Y73" s="309">
        <f>'[3]6.Odpadové hospodárstvo'!$T$10</f>
        <v>554600</v>
      </c>
      <c r="Z73" s="309">
        <f>'[3]6.Odpadové hospodárstvo'!$U$10</f>
        <v>0</v>
      </c>
      <c r="AA73" s="338">
        <f>'[3]6.Odpadové hospodárstvo'!$V$10</f>
        <v>0</v>
      </c>
      <c r="AB73" s="315">
        <f>SUM(AC73:AE73)</f>
        <v>591600</v>
      </c>
      <c r="AC73" s="309">
        <f>'[3]6.Odpadové hospodárstvo'!$W$10</f>
        <v>591600</v>
      </c>
      <c r="AD73" s="309">
        <f>'[3]6.Odpadové hospodárstvo'!$X$10</f>
        <v>0</v>
      </c>
      <c r="AE73" s="338">
        <f>'[3]6.Odpadové hospodárstvo'!$Y$10</f>
        <v>0</v>
      </c>
      <c r="AF73" s="315">
        <f>SUM(AG73:AI73)</f>
        <v>591600</v>
      </c>
      <c r="AG73" s="309">
        <f>'[3]6.Odpadové hospodárstvo'!$Z$10</f>
        <v>591600</v>
      </c>
      <c r="AH73" s="309">
        <f>'[3]6.Odpadové hospodárstvo'!$AA$10</f>
        <v>0</v>
      </c>
      <c r="AI73" s="310">
        <f>'[3]6.Odpadové hospodárstvo'!$AB$10</f>
        <v>0</v>
      </c>
    </row>
    <row r="74" spans="1:35" ht="15.75" x14ac:dyDescent="0.25">
      <c r="A74" s="155"/>
      <c r="B74" s="355" t="s">
        <v>236</v>
      </c>
      <c r="C74" s="344" t="s">
        <v>237</v>
      </c>
      <c r="D74" s="308">
        <f t="shared" ref="D74:W74" si="174">SUM(D75:D76)</f>
        <v>105220.78</v>
      </c>
      <c r="E74" s="307">
        <f t="shared" si="174"/>
        <v>105220.78</v>
      </c>
      <c r="F74" s="307">
        <f t="shared" si="174"/>
        <v>0</v>
      </c>
      <c r="G74" s="326">
        <f t="shared" si="174"/>
        <v>0</v>
      </c>
      <c r="H74" s="315">
        <f>SUM(H75:H76)</f>
        <v>0</v>
      </c>
      <c r="I74" s="309">
        <f t="shared" ref="I74:K74" si="175">SUM(I75:I76)</f>
        <v>0</v>
      </c>
      <c r="J74" s="309">
        <f t="shared" si="175"/>
        <v>0</v>
      </c>
      <c r="K74" s="338">
        <f t="shared" si="175"/>
        <v>0</v>
      </c>
      <c r="L74" s="315">
        <f>SUM(L75:L76)</f>
        <v>0</v>
      </c>
      <c r="M74" s="309">
        <f t="shared" ref="M74:O74" si="176">SUM(M75:M76)</f>
        <v>0</v>
      </c>
      <c r="N74" s="309">
        <f t="shared" si="176"/>
        <v>0</v>
      </c>
      <c r="O74" s="310">
        <f t="shared" si="176"/>
        <v>0</v>
      </c>
      <c r="P74" s="339">
        <f>SUM(P75:P76)</f>
        <v>0</v>
      </c>
      <c r="Q74" s="309">
        <f t="shared" ref="Q74:S74" si="177">SUM(Q75:Q76)</f>
        <v>0</v>
      </c>
      <c r="R74" s="309">
        <f t="shared" si="177"/>
        <v>0</v>
      </c>
      <c r="S74" s="310">
        <f t="shared" si="177"/>
        <v>0</v>
      </c>
      <c r="T74" s="317">
        <f t="shared" si="174"/>
        <v>0</v>
      </c>
      <c r="U74" s="307">
        <f t="shared" si="174"/>
        <v>0</v>
      </c>
      <c r="V74" s="307">
        <f t="shared" si="174"/>
        <v>0</v>
      </c>
      <c r="W74" s="318">
        <f t="shared" si="174"/>
        <v>0</v>
      </c>
      <c r="X74" s="315">
        <f>SUM(X75:X76)</f>
        <v>0</v>
      </c>
      <c r="Y74" s="309">
        <f t="shared" ref="Y74:AA74" si="178">SUM(Y75:Y76)</f>
        <v>0</v>
      </c>
      <c r="Z74" s="309">
        <f t="shared" si="178"/>
        <v>0</v>
      </c>
      <c r="AA74" s="338">
        <f t="shared" si="178"/>
        <v>0</v>
      </c>
      <c r="AB74" s="315">
        <f>SUM(AB75:AB76)</f>
        <v>0</v>
      </c>
      <c r="AC74" s="309">
        <f t="shared" ref="AC74:AE74" si="179">SUM(AC75:AC76)</f>
        <v>0</v>
      </c>
      <c r="AD74" s="309">
        <f t="shared" si="179"/>
        <v>0</v>
      </c>
      <c r="AE74" s="338">
        <f t="shared" si="179"/>
        <v>0</v>
      </c>
      <c r="AF74" s="315">
        <f>SUM(AF75:AF76)</f>
        <v>0</v>
      </c>
      <c r="AG74" s="309">
        <f t="shared" ref="AG74:AI74" si="180">SUM(AG75:AG76)</f>
        <v>0</v>
      </c>
      <c r="AH74" s="309">
        <f t="shared" si="180"/>
        <v>0</v>
      </c>
      <c r="AI74" s="310">
        <f t="shared" si="180"/>
        <v>0</v>
      </c>
    </row>
    <row r="75" spans="1:35" ht="15.75" x14ac:dyDescent="0.25">
      <c r="A75" s="155"/>
      <c r="B75" s="342">
        <v>1</v>
      </c>
      <c r="C75" s="344" t="s">
        <v>238</v>
      </c>
      <c r="D75" s="308">
        <f>SUM(E75:G75)</f>
        <v>89620.93</v>
      </c>
      <c r="E75" s="307">
        <f>'[1]6.Odpadové hospodárstvo'!$T$21</f>
        <v>89620.93</v>
      </c>
      <c r="F75" s="307">
        <f>'[1]6.Odpadové hospodárstvo'!$U$21</f>
        <v>0</v>
      </c>
      <c r="G75" s="326">
        <f>'[1]6.Odpadové hospodárstvo'!$V$21</f>
        <v>0</v>
      </c>
      <c r="H75" s="315">
        <f>SUM(I75:K75)</f>
        <v>0</v>
      </c>
      <c r="I75" s="309">
        <f>'[2]6.Odpadové hospodárstvo'!$H$25</f>
        <v>0</v>
      </c>
      <c r="J75" s="309">
        <f>'[2]6.Odpadové hospodárstvo'!$I$25</f>
        <v>0</v>
      </c>
      <c r="K75" s="338">
        <f>'[2]6.Odpadové hospodárstvo'!$J$25</f>
        <v>0</v>
      </c>
      <c r="L75" s="315">
        <f>SUM(M75:O75)</f>
        <v>0</v>
      </c>
      <c r="M75" s="309">
        <f>'[3]6.Odpadové hospodárstvo'!$K$25</f>
        <v>0</v>
      </c>
      <c r="N75" s="309">
        <f>'[3]6.Odpadové hospodárstvo'!$L$25</f>
        <v>0</v>
      </c>
      <c r="O75" s="310">
        <f>'[3]6.Odpadové hospodárstvo'!$M$25</f>
        <v>0</v>
      </c>
      <c r="P75" s="339">
        <f>SUM(Q75:S75)</f>
        <v>0</v>
      </c>
      <c r="Q75" s="309">
        <f>'[3]6.Odpadové hospodárstvo'!$N$25</f>
        <v>0</v>
      </c>
      <c r="R75" s="309">
        <f>'[3]6.Odpadové hospodárstvo'!$O$25</f>
        <v>0</v>
      </c>
      <c r="S75" s="310">
        <f>'[3]6.Odpadové hospodárstvo'!$P$25</f>
        <v>0</v>
      </c>
      <c r="T75" s="477">
        <f>SUM(U75:W75)</f>
        <v>0</v>
      </c>
      <c r="U75" s="483">
        <f>'[3]6.Odpadové hospodárstvo'!$Q$25</f>
        <v>0</v>
      </c>
      <c r="V75" s="483">
        <f>'[3]6.Odpadové hospodárstvo'!$R$25</f>
        <v>0</v>
      </c>
      <c r="W75" s="449">
        <f>'[3]6.Odpadové hospodárstvo'!$S$25</f>
        <v>0</v>
      </c>
      <c r="X75" s="315">
        <f>SUM(Y75:AA75)</f>
        <v>0</v>
      </c>
      <c r="Y75" s="309">
        <f>'[3]6.Odpadové hospodárstvo'!$T$25</f>
        <v>0</v>
      </c>
      <c r="Z75" s="309">
        <f>'[3]6.Odpadové hospodárstvo'!$U$25</f>
        <v>0</v>
      </c>
      <c r="AA75" s="338">
        <f>'[3]6.Odpadové hospodárstvo'!$V$25</f>
        <v>0</v>
      </c>
      <c r="AB75" s="315">
        <f>SUM(AC75:AE75)</f>
        <v>0</v>
      </c>
      <c r="AC75" s="309">
        <f>'[3]6.Odpadové hospodárstvo'!$W$25</f>
        <v>0</v>
      </c>
      <c r="AD75" s="309">
        <f>'[3]6.Odpadové hospodárstvo'!$X$25</f>
        <v>0</v>
      </c>
      <c r="AE75" s="338">
        <f>'[3]6.Odpadové hospodárstvo'!$Y$25</f>
        <v>0</v>
      </c>
      <c r="AF75" s="315">
        <f>SUM(AG75:AI75)</f>
        <v>0</v>
      </c>
      <c r="AG75" s="309">
        <f>'[3]6.Odpadové hospodárstvo'!$Z$25</f>
        <v>0</v>
      </c>
      <c r="AH75" s="309">
        <f>'[3]6.Odpadové hospodárstvo'!$AA$25</f>
        <v>0</v>
      </c>
      <c r="AI75" s="310">
        <f>'[3]6.Odpadové hospodárstvo'!$AB$25</f>
        <v>0</v>
      </c>
    </row>
    <row r="76" spans="1:35" ht="15.75" x14ac:dyDescent="0.25">
      <c r="A76" s="155"/>
      <c r="B76" s="342">
        <v>2</v>
      </c>
      <c r="C76" s="356" t="s">
        <v>239</v>
      </c>
      <c r="D76" s="308">
        <f>SUM(E76:G76)</f>
        <v>15599.85</v>
      </c>
      <c r="E76" s="307">
        <f>'[1]6.Odpadové hospodárstvo'!$T$24</f>
        <v>15599.85</v>
      </c>
      <c r="F76" s="307">
        <f>'[1]6.Odpadové hospodárstvo'!$U$24</f>
        <v>0</v>
      </c>
      <c r="G76" s="326">
        <f>'[1]6.Odpadové hospodárstvo'!$V$24</f>
        <v>0</v>
      </c>
      <c r="H76" s="315">
        <f t="shared" ref="H76:H77" si="181">SUM(I76:K76)</f>
        <v>0</v>
      </c>
      <c r="I76" s="309">
        <f>'[2]6.Odpadové hospodárstvo'!$H$28</f>
        <v>0</v>
      </c>
      <c r="J76" s="309">
        <f>'[2]6.Odpadové hospodárstvo'!$I$28</f>
        <v>0</v>
      </c>
      <c r="K76" s="338">
        <f>'[2]6.Odpadové hospodárstvo'!$J$28</f>
        <v>0</v>
      </c>
      <c r="L76" s="315">
        <f t="shared" ref="L76:L77" si="182">SUM(M76:O76)</f>
        <v>0</v>
      </c>
      <c r="M76" s="309">
        <f>'[3]6.Odpadové hospodárstvo'!$K$28</f>
        <v>0</v>
      </c>
      <c r="N76" s="309">
        <f>'[3]6.Odpadové hospodárstvo'!$L$28</f>
        <v>0</v>
      </c>
      <c r="O76" s="310">
        <f>'[3]6.Odpadové hospodárstvo'!$M$28</f>
        <v>0</v>
      </c>
      <c r="P76" s="339">
        <f t="shared" ref="P76:P77" si="183">SUM(Q76:S76)</f>
        <v>0</v>
      </c>
      <c r="Q76" s="309">
        <f>'[3]6.Odpadové hospodárstvo'!$N$28</f>
        <v>0</v>
      </c>
      <c r="R76" s="309">
        <f>'[3]6.Odpadové hospodárstvo'!$O$28</f>
        <v>0</v>
      </c>
      <c r="S76" s="310">
        <f>'[3]6.Odpadové hospodárstvo'!$P$28</f>
        <v>0</v>
      </c>
      <c r="T76" s="477">
        <f t="shared" ref="T76:T77" si="184">SUM(U76:W76)</f>
        <v>0</v>
      </c>
      <c r="U76" s="483">
        <f>'[3]6.Odpadové hospodárstvo'!$Q$28</f>
        <v>0</v>
      </c>
      <c r="V76" s="483">
        <f>'[3]6.Odpadové hospodárstvo'!$R$28</f>
        <v>0</v>
      </c>
      <c r="W76" s="449">
        <f>'[3]6.Odpadové hospodárstvo'!$S$28</f>
        <v>0</v>
      </c>
      <c r="X76" s="315">
        <f t="shared" ref="X76:X77" si="185">SUM(Y76:AA76)</f>
        <v>0</v>
      </c>
      <c r="Y76" s="309">
        <f>'[3]6.Odpadové hospodárstvo'!$T$28</f>
        <v>0</v>
      </c>
      <c r="Z76" s="309">
        <f>'[3]6.Odpadové hospodárstvo'!$U$28</f>
        <v>0</v>
      </c>
      <c r="AA76" s="338">
        <f>'[3]6.Odpadové hospodárstvo'!$V$28</f>
        <v>0</v>
      </c>
      <c r="AB76" s="315">
        <f t="shared" ref="AB76:AB77" si="186">SUM(AC76:AE76)</f>
        <v>0</v>
      </c>
      <c r="AC76" s="309">
        <f>'[3]6.Odpadové hospodárstvo'!$W$28</f>
        <v>0</v>
      </c>
      <c r="AD76" s="309">
        <f>'[3]6.Odpadové hospodárstvo'!$X$28</f>
        <v>0</v>
      </c>
      <c r="AE76" s="338">
        <f>'[3]6.Odpadové hospodárstvo'!$Y$28</f>
        <v>0</v>
      </c>
      <c r="AF76" s="315">
        <f t="shared" ref="AF76:AF77" si="187">SUM(AG76:AI76)</f>
        <v>0</v>
      </c>
      <c r="AG76" s="309">
        <f>'[3]6.Odpadové hospodárstvo'!$Z$28</f>
        <v>0</v>
      </c>
      <c r="AH76" s="309">
        <f>'[3]6.Odpadové hospodárstvo'!$AA$28</f>
        <v>0</v>
      </c>
      <c r="AI76" s="310">
        <f>'[3]6.Odpadové hospodárstvo'!$AB$28</f>
        <v>0</v>
      </c>
    </row>
    <row r="77" spans="1:35" ht="16.5" thickBot="1" x14ac:dyDescent="0.3">
      <c r="A77" s="155"/>
      <c r="B77" s="357" t="s">
        <v>240</v>
      </c>
      <c r="C77" s="358" t="s">
        <v>241</v>
      </c>
      <c r="D77" s="313">
        <f>SUM(E77:G77)</f>
        <v>109070.68000000001</v>
      </c>
      <c r="E77" s="314">
        <f>'[1]6.Odpadové hospodárstvo'!$T$26</f>
        <v>109070.68000000001</v>
      </c>
      <c r="F77" s="314">
        <f>'[1]6.Odpadové hospodárstvo'!$U$26</f>
        <v>0</v>
      </c>
      <c r="G77" s="335">
        <f>'[1]6.Odpadové hospodárstvo'!$V$26</f>
        <v>0</v>
      </c>
      <c r="H77" s="336">
        <f t="shared" si="181"/>
        <v>105011.51</v>
      </c>
      <c r="I77" s="337">
        <f>'[2]6.Odpadové hospodárstvo'!$H$30</f>
        <v>105011.51</v>
      </c>
      <c r="J77" s="337">
        <f>'[2]6.Odpadové hospodárstvo'!$I$30</f>
        <v>0</v>
      </c>
      <c r="K77" s="490">
        <f>'[2]6.Odpadové hospodárstvo'!$J$30</f>
        <v>0</v>
      </c>
      <c r="L77" s="336">
        <f t="shared" si="182"/>
        <v>110200</v>
      </c>
      <c r="M77" s="337">
        <f>'[3]6.Odpadové hospodárstvo'!$K$30</f>
        <v>110200</v>
      </c>
      <c r="N77" s="337">
        <f>'[3]6.Odpadové hospodárstvo'!$L$30</f>
        <v>0</v>
      </c>
      <c r="O77" s="378">
        <f>'[3]6.Odpadové hospodárstvo'!$M$30</f>
        <v>0</v>
      </c>
      <c r="P77" s="451">
        <f t="shared" si="183"/>
        <v>80709.990000000005</v>
      </c>
      <c r="Q77" s="329">
        <f>'[3]6.Odpadové hospodárstvo'!$N$30</f>
        <v>80709.990000000005</v>
      </c>
      <c r="R77" s="329">
        <f>'[3]6.Odpadové hospodárstvo'!$O$30</f>
        <v>0</v>
      </c>
      <c r="S77" s="330">
        <f>'[3]6.Odpadové hospodárstvo'!$P$30</f>
        <v>0</v>
      </c>
      <c r="T77" s="478">
        <f t="shared" si="184"/>
        <v>107500</v>
      </c>
      <c r="U77" s="484">
        <f>'[3]6.Odpadové hospodárstvo'!$Q$30</f>
        <v>107500</v>
      </c>
      <c r="V77" s="484">
        <f>'[3]6.Odpadové hospodárstvo'!$R$30</f>
        <v>0</v>
      </c>
      <c r="W77" s="462">
        <f>'[3]6.Odpadové hospodárstvo'!$S$30</f>
        <v>0</v>
      </c>
      <c r="X77" s="336">
        <f t="shared" si="185"/>
        <v>110800</v>
      </c>
      <c r="Y77" s="337">
        <f>'[3]6.Odpadové hospodárstvo'!$T$30</f>
        <v>110800</v>
      </c>
      <c r="Z77" s="337">
        <f>'[3]6.Odpadové hospodárstvo'!$U$30</f>
        <v>0</v>
      </c>
      <c r="AA77" s="490">
        <f>'[3]6.Odpadové hospodárstvo'!$V$30</f>
        <v>0</v>
      </c>
      <c r="AB77" s="336">
        <f t="shared" si="186"/>
        <v>114800</v>
      </c>
      <c r="AC77" s="337">
        <f>'[3]6.Odpadové hospodárstvo'!$W$30</f>
        <v>114800</v>
      </c>
      <c r="AD77" s="337">
        <f>'[3]6.Odpadové hospodárstvo'!$X$30</f>
        <v>0</v>
      </c>
      <c r="AE77" s="490">
        <f>'[3]6.Odpadové hospodárstvo'!$Y$30</f>
        <v>0</v>
      </c>
      <c r="AF77" s="336">
        <f t="shared" si="187"/>
        <v>114800</v>
      </c>
      <c r="AG77" s="337">
        <f>'[3]6.Odpadové hospodárstvo'!$Z$30</f>
        <v>114800</v>
      </c>
      <c r="AH77" s="337">
        <f>'[3]6.Odpadové hospodárstvo'!$AA$30</f>
        <v>0</v>
      </c>
      <c r="AI77" s="378">
        <f>'[3]6.Odpadové hospodárstvo'!$AB$30</f>
        <v>0</v>
      </c>
    </row>
    <row r="78" spans="1:35" s="157" customFormat="1" ht="15.75" x14ac:dyDescent="0.25">
      <c r="B78" s="347" t="s">
        <v>242</v>
      </c>
      <c r="C78" s="348"/>
      <c r="D78" s="306">
        <f t="shared" ref="D78:W78" si="188">D79+D87+D90</f>
        <v>816457.14</v>
      </c>
      <c r="E78" s="305">
        <f t="shared" si="188"/>
        <v>546503.90999999992</v>
      </c>
      <c r="F78" s="305">
        <f t="shared" si="188"/>
        <v>269953.23</v>
      </c>
      <c r="G78" s="331">
        <f t="shared" si="188"/>
        <v>0</v>
      </c>
      <c r="H78" s="332">
        <f>H79+H87+H90</f>
        <v>607637.41999999993</v>
      </c>
      <c r="I78" s="333">
        <f t="shared" ref="I78:K78" si="189">I79+I87+I90</f>
        <v>415770.03</v>
      </c>
      <c r="J78" s="333">
        <f t="shared" si="189"/>
        <v>191867.39</v>
      </c>
      <c r="K78" s="433">
        <f t="shared" si="189"/>
        <v>0</v>
      </c>
      <c r="L78" s="332">
        <f>L79+L87+L90</f>
        <v>1991858</v>
      </c>
      <c r="M78" s="333">
        <f t="shared" ref="M78:O78" si="190">M79+M87+M90</f>
        <v>512000</v>
      </c>
      <c r="N78" s="333">
        <f t="shared" si="190"/>
        <v>1479858</v>
      </c>
      <c r="O78" s="334">
        <f t="shared" si="190"/>
        <v>0</v>
      </c>
      <c r="P78" s="482">
        <f>P79+P87+P90</f>
        <v>432305.73</v>
      </c>
      <c r="Q78" s="482">
        <f t="shared" ref="Q78:S78" si="191">Q79+Q87+Q90</f>
        <v>401774.01</v>
      </c>
      <c r="R78" s="482">
        <f t="shared" si="191"/>
        <v>30531.72</v>
      </c>
      <c r="S78" s="461">
        <f t="shared" si="191"/>
        <v>0</v>
      </c>
      <c r="T78" s="316">
        <f t="shared" si="188"/>
        <v>1697998</v>
      </c>
      <c r="U78" s="446">
        <f t="shared" si="188"/>
        <v>501150</v>
      </c>
      <c r="V78" s="446">
        <f t="shared" si="188"/>
        <v>1196848</v>
      </c>
      <c r="W78" s="377">
        <f t="shared" si="188"/>
        <v>0</v>
      </c>
      <c r="X78" s="332">
        <f>X79+X87+X90</f>
        <v>859300</v>
      </c>
      <c r="Y78" s="333">
        <f t="shared" ref="Y78:AA78" si="192">Y79+Y87+Y90</f>
        <v>434600</v>
      </c>
      <c r="Z78" s="333">
        <f t="shared" si="192"/>
        <v>424700</v>
      </c>
      <c r="AA78" s="334">
        <f t="shared" si="192"/>
        <v>0</v>
      </c>
      <c r="AB78" s="332">
        <f>AB79+AB87+AB90</f>
        <v>806000</v>
      </c>
      <c r="AC78" s="333">
        <f t="shared" ref="AC78:AE78" si="193">AC79+AC87+AC90</f>
        <v>476000</v>
      </c>
      <c r="AD78" s="333">
        <f t="shared" si="193"/>
        <v>330000</v>
      </c>
      <c r="AE78" s="433">
        <f t="shared" si="193"/>
        <v>0</v>
      </c>
      <c r="AF78" s="332">
        <f>AF79+AF87+AF90</f>
        <v>823000</v>
      </c>
      <c r="AG78" s="333">
        <f t="shared" ref="AG78:AI78" si="194">AG79+AG87+AG90</f>
        <v>493000</v>
      </c>
      <c r="AH78" s="333">
        <f t="shared" si="194"/>
        <v>330000</v>
      </c>
      <c r="AI78" s="334">
        <f t="shared" si="194"/>
        <v>0</v>
      </c>
    </row>
    <row r="79" spans="1:35" ht="15.75" x14ac:dyDescent="0.25">
      <c r="A79" s="155"/>
      <c r="B79" s="355" t="s">
        <v>243</v>
      </c>
      <c r="C79" s="344" t="s">
        <v>244</v>
      </c>
      <c r="D79" s="308">
        <f t="shared" ref="D79:W79" si="195">SUM(D80:D86)</f>
        <v>723467.14</v>
      </c>
      <c r="E79" s="307">
        <f t="shared" si="195"/>
        <v>496413.90999999992</v>
      </c>
      <c r="F79" s="307">
        <f t="shared" si="195"/>
        <v>227053.23</v>
      </c>
      <c r="G79" s="326">
        <f t="shared" si="195"/>
        <v>0</v>
      </c>
      <c r="H79" s="315">
        <f>SUM(H80:H86)</f>
        <v>536624.07999999996</v>
      </c>
      <c r="I79" s="309">
        <f t="shared" ref="I79:K79" si="196">SUM(I80:I86)</f>
        <v>376654.55000000005</v>
      </c>
      <c r="J79" s="309">
        <f t="shared" si="196"/>
        <v>159969.53</v>
      </c>
      <c r="K79" s="338">
        <f t="shared" si="196"/>
        <v>0</v>
      </c>
      <c r="L79" s="315">
        <f>SUM(L80:L86)</f>
        <v>762000</v>
      </c>
      <c r="M79" s="309">
        <f t="shared" ref="M79:O79" si="197">SUM(M80:M86)</f>
        <v>477000</v>
      </c>
      <c r="N79" s="309">
        <f t="shared" si="197"/>
        <v>285000</v>
      </c>
      <c r="O79" s="310">
        <f t="shared" si="197"/>
        <v>0</v>
      </c>
      <c r="P79" s="483">
        <f>SUM(P80:P86)</f>
        <v>396370.55</v>
      </c>
      <c r="Q79" s="483">
        <f t="shared" ref="Q79:S79" si="198">SUM(Q80:Q86)</f>
        <v>396370.55</v>
      </c>
      <c r="R79" s="483">
        <f t="shared" si="198"/>
        <v>0</v>
      </c>
      <c r="S79" s="449">
        <f t="shared" si="198"/>
        <v>0</v>
      </c>
      <c r="T79" s="317">
        <f t="shared" si="195"/>
        <v>771150</v>
      </c>
      <c r="U79" s="307">
        <f t="shared" si="195"/>
        <v>466150</v>
      </c>
      <c r="V79" s="307">
        <f t="shared" si="195"/>
        <v>305000</v>
      </c>
      <c r="W79" s="318">
        <f t="shared" si="195"/>
        <v>0</v>
      </c>
      <c r="X79" s="315">
        <f>SUM(X80:X86)</f>
        <v>735300</v>
      </c>
      <c r="Y79" s="309">
        <f t="shared" ref="Y79:AA79" si="199">SUM(Y80:Y86)</f>
        <v>404600</v>
      </c>
      <c r="Z79" s="309">
        <f t="shared" si="199"/>
        <v>330700</v>
      </c>
      <c r="AA79" s="310">
        <f t="shared" si="199"/>
        <v>0</v>
      </c>
      <c r="AB79" s="315">
        <f>SUM(AB80:AB86)</f>
        <v>746000</v>
      </c>
      <c r="AC79" s="309">
        <f t="shared" ref="AC79:AE79" si="200">SUM(AC80:AC86)</f>
        <v>446000</v>
      </c>
      <c r="AD79" s="309">
        <f t="shared" si="200"/>
        <v>300000</v>
      </c>
      <c r="AE79" s="338">
        <f t="shared" si="200"/>
        <v>0</v>
      </c>
      <c r="AF79" s="315">
        <f>SUM(AF80:AF86)</f>
        <v>753000</v>
      </c>
      <c r="AG79" s="309">
        <f t="shared" ref="AG79:AI79" si="201">SUM(AG80:AG86)</f>
        <v>453000</v>
      </c>
      <c r="AH79" s="309">
        <f t="shared" si="201"/>
        <v>300000</v>
      </c>
      <c r="AI79" s="310">
        <f t="shared" si="201"/>
        <v>0</v>
      </c>
    </row>
    <row r="80" spans="1:35" ht="15.75" x14ac:dyDescent="0.25">
      <c r="A80" s="155"/>
      <c r="B80" s="342">
        <v>1</v>
      </c>
      <c r="C80" s="344" t="s">
        <v>245</v>
      </c>
      <c r="D80" s="308">
        <f t="shared" ref="D80:D86" si="202">SUM(E80:G80)</f>
        <v>0</v>
      </c>
      <c r="E80" s="307">
        <f>'[1]7.Komunikácie'!$T$5</f>
        <v>0</v>
      </c>
      <c r="F80" s="307">
        <f>'[1]7.Komunikácie'!$U$5</f>
        <v>0</v>
      </c>
      <c r="G80" s="326">
        <f>'[1]7.Komunikácie'!$V$5</f>
        <v>0</v>
      </c>
      <c r="H80" s="315">
        <f>SUM(I80:K80)</f>
        <v>0</v>
      </c>
      <c r="I80" s="309">
        <f>'[2]7.Komunikácie'!$H$5</f>
        <v>0</v>
      </c>
      <c r="J80" s="309">
        <f>'[2]7.Komunikácie'!$I$5</f>
        <v>0</v>
      </c>
      <c r="K80" s="338">
        <f>'[2]7.Komunikácie'!$J$5</f>
        <v>0</v>
      </c>
      <c r="L80" s="315">
        <f>SUM(M80:O80)</f>
        <v>0</v>
      </c>
      <c r="M80" s="309">
        <f>'[3]7.Komunikácie'!$K$5</f>
        <v>0</v>
      </c>
      <c r="N80" s="309">
        <f>'[3]7.Komunikácie'!$L$5</f>
        <v>0</v>
      </c>
      <c r="O80" s="310">
        <f>'[3]7.Komunikácie'!$M$5</f>
        <v>0</v>
      </c>
      <c r="P80" s="483">
        <f>SUM(Q80:S80)</f>
        <v>0</v>
      </c>
      <c r="Q80" s="483">
        <f>'[3]7.Komunikácie'!$N$5</f>
        <v>0</v>
      </c>
      <c r="R80" s="483">
        <f>'[3]7.Komunikácie'!$O$5</f>
        <v>0</v>
      </c>
      <c r="S80" s="449">
        <f>'[3]7.Komunikácie'!$P$5</f>
        <v>0</v>
      </c>
      <c r="T80" s="477">
        <f>SUM(U80:W80)</f>
        <v>0</v>
      </c>
      <c r="U80" s="483">
        <f>'[3]7.Komunikácie'!$Q$5</f>
        <v>0</v>
      </c>
      <c r="V80" s="483">
        <f>'[3]7.Komunikácie'!$R$5</f>
        <v>0</v>
      </c>
      <c r="W80" s="449">
        <f>'[3]7.Komunikácie'!$S$5</f>
        <v>0</v>
      </c>
      <c r="X80" s="315">
        <f>SUM(Y80:AA80)</f>
        <v>0</v>
      </c>
      <c r="Y80" s="309">
        <f>'[3]7.Komunikácie'!$T$5</f>
        <v>0</v>
      </c>
      <c r="Z80" s="309">
        <f>'[3]7.Komunikácie'!$U$5</f>
        <v>0</v>
      </c>
      <c r="AA80" s="310">
        <f>'[3]7.Komunikácie'!$V$5</f>
        <v>0</v>
      </c>
      <c r="AB80" s="315">
        <f>SUM(AC80:AE80)</f>
        <v>0</v>
      </c>
      <c r="AC80" s="309">
        <f>'[3]7.Komunikácie'!$W$5</f>
        <v>0</v>
      </c>
      <c r="AD80" s="309">
        <f>'[3]7.Komunikácie'!$X$5</f>
        <v>0</v>
      </c>
      <c r="AE80" s="338">
        <f>'[3]7.Komunikácie'!$Y$5</f>
        <v>0</v>
      </c>
      <c r="AF80" s="315">
        <f>SUM(AG80:AI80)</f>
        <v>0</v>
      </c>
      <c r="AG80" s="309">
        <f>'[3]7.Komunikácie'!$Z$5</f>
        <v>0</v>
      </c>
      <c r="AH80" s="309">
        <f>'[3]7.Komunikácie'!$AA$5</f>
        <v>0</v>
      </c>
      <c r="AI80" s="310">
        <f>'[3]7.Komunikácie'!$AB$5</f>
        <v>0</v>
      </c>
    </row>
    <row r="81" spans="1:35" ht="15.75" x14ac:dyDescent="0.25">
      <c r="A81" s="155"/>
      <c r="B81" s="342">
        <v>2</v>
      </c>
      <c r="C81" s="344" t="s">
        <v>246</v>
      </c>
      <c r="D81" s="308">
        <f t="shared" si="202"/>
        <v>227053.23</v>
      </c>
      <c r="E81" s="307">
        <f>'[1]7.Komunikácie'!$T$7</f>
        <v>0</v>
      </c>
      <c r="F81" s="307">
        <f>'[1]7.Komunikácie'!$U$7</f>
        <v>227053.23</v>
      </c>
      <c r="G81" s="326">
        <f>'[1]7.Komunikácie'!$V$7</f>
        <v>0</v>
      </c>
      <c r="H81" s="315">
        <f t="shared" ref="H81:H86" si="203">SUM(I81:K81)</f>
        <v>159969.53</v>
      </c>
      <c r="I81" s="309">
        <f>'[2]7.Komunikácie'!$H$7</f>
        <v>0</v>
      </c>
      <c r="J81" s="309">
        <f>'[2]7.Komunikácie'!$I$7</f>
        <v>159969.53</v>
      </c>
      <c r="K81" s="338">
        <f>'[2]7.Komunikácie'!$J$7</f>
        <v>0</v>
      </c>
      <c r="L81" s="315">
        <f t="shared" ref="L81:L86" si="204">SUM(M81:O81)</f>
        <v>285000</v>
      </c>
      <c r="M81" s="309">
        <f>'[3]7.Komunikácie'!$K$7</f>
        <v>0</v>
      </c>
      <c r="N81" s="309">
        <f>'[3]7.Komunikácie'!$L$7</f>
        <v>285000</v>
      </c>
      <c r="O81" s="310">
        <f>'[3]7.Komunikácie'!$M$7</f>
        <v>0</v>
      </c>
      <c r="P81" s="483">
        <f t="shared" ref="P81:P86" si="205">SUM(Q81:S81)</f>
        <v>0</v>
      </c>
      <c r="Q81" s="483">
        <f>'[3]7.Komunikácie'!$N$7</f>
        <v>0</v>
      </c>
      <c r="R81" s="483">
        <f>'[3]7.Komunikácie'!$O$7</f>
        <v>0</v>
      </c>
      <c r="S81" s="449">
        <f>'[3]7.Komunikácie'!$P$7</f>
        <v>0</v>
      </c>
      <c r="T81" s="477">
        <f t="shared" ref="T81:T86" si="206">SUM(U81:W81)</f>
        <v>305000</v>
      </c>
      <c r="U81" s="483">
        <f>'[3]7.Komunikácie'!$Q$7</f>
        <v>0</v>
      </c>
      <c r="V81" s="483">
        <f>'[3]7.Komunikácie'!$R$7</f>
        <v>305000</v>
      </c>
      <c r="W81" s="449">
        <f>'[3]7.Komunikácie'!$S$7</f>
        <v>0</v>
      </c>
      <c r="X81" s="315">
        <f t="shared" ref="X81:X86" si="207">SUM(Y81:AA81)</f>
        <v>330700</v>
      </c>
      <c r="Y81" s="309">
        <f>'[3]7.Komunikácie'!$T$7</f>
        <v>0</v>
      </c>
      <c r="Z81" s="309">
        <f>'[3]7.Komunikácie'!$U$7</f>
        <v>330700</v>
      </c>
      <c r="AA81" s="310">
        <f>'[3]7.Komunikácie'!$V$7</f>
        <v>0</v>
      </c>
      <c r="AB81" s="315">
        <f t="shared" ref="AB81:AB86" si="208">SUM(AC81:AE81)</f>
        <v>300000</v>
      </c>
      <c r="AC81" s="309">
        <f>'[3]7.Komunikácie'!$W$7</f>
        <v>0</v>
      </c>
      <c r="AD81" s="309">
        <f>'[3]7.Komunikácie'!$X$7</f>
        <v>300000</v>
      </c>
      <c r="AE81" s="338">
        <f>'[3]7.Komunikácie'!$Y$7</f>
        <v>0</v>
      </c>
      <c r="AF81" s="315">
        <f t="shared" ref="AF81:AF86" si="209">SUM(AG81:AI81)</f>
        <v>300000</v>
      </c>
      <c r="AG81" s="309">
        <f>'[3]7.Komunikácie'!$Z$7</f>
        <v>0</v>
      </c>
      <c r="AH81" s="309">
        <f>'[3]7.Komunikácie'!$AA$7</f>
        <v>300000</v>
      </c>
      <c r="AI81" s="310">
        <f>'[3]7.Komunikácie'!$AB$7</f>
        <v>0</v>
      </c>
    </row>
    <row r="82" spans="1:35" ht="15.75" x14ac:dyDescent="0.25">
      <c r="A82" s="155"/>
      <c r="B82" s="342">
        <v>3</v>
      </c>
      <c r="C82" s="344" t="s">
        <v>247</v>
      </c>
      <c r="D82" s="308">
        <f t="shared" si="202"/>
        <v>78674.399999999994</v>
      </c>
      <c r="E82" s="307">
        <f>'[1]7.Komunikácie'!$T$15</f>
        <v>78674.399999999994</v>
      </c>
      <c r="F82" s="307">
        <f>'[1]7.Komunikácie'!$U$15</f>
        <v>0</v>
      </c>
      <c r="G82" s="326">
        <f>'[1]7.Komunikácie'!$V$15</f>
        <v>0</v>
      </c>
      <c r="H82" s="315">
        <f t="shared" si="203"/>
        <v>75086.039999999994</v>
      </c>
      <c r="I82" s="309">
        <f>'[2]7.Komunikácie'!$H$15</f>
        <v>75086.039999999994</v>
      </c>
      <c r="J82" s="309">
        <f>'[2]7.Komunikácie'!$I$15</f>
        <v>0</v>
      </c>
      <c r="K82" s="338">
        <f>'[2]7.Komunikácie'!$J$15</f>
        <v>0</v>
      </c>
      <c r="L82" s="315">
        <f t="shared" si="204"/>
        <v>113000</v>
      </c>
      <c r="M82" s="309">
        <f>'[3]7.Komunikácie'!$K$15</f>
        <v>113000</v>
      </c>
      <c r="N82" s="309">
        <f>'[3]7.Komunikácie'!$L$15</f>
        <v>0</v>
      </c>
      <c r="O82" s="310">
        <f>'[3]7.Komunikácie'!$M$15</f>
        <v>0</v>
      </c>
      <c r="P82" s="483">
        <f t="shared" si="205"/>
        <v>97102.68</v>
      </c>
      <c r="Q82" s="483">
        <f>'[3]7.Komunikácie'!$N$15</f>
        <v>97102.68</v>
      </c>
      <c r="R82" s="483">
        <f>'[3]7.Komunikácie'!$O$15</f>
        <v>0</v>
      </c>
      <c r="S82" s="449">
        <f>'[3]7.Komunikácie'!$P$15</f>
        <v>0</v>
      </c>
      <c r="T82" s="477">
        <f t="shared" si="206"/>
        <v>110000</v>
      </c>
      <c r="U82" s="483">
        <f>'[3]7.Komunikácie'!$Q$15</f>
        <v>110000</v>
      </c>
      <c r="V82" s="483">
        <f>'[3]7.Komunikácie'!$R$15</f>
        <v>0</v>
      </c>
      <c r="W82" s="449">
        <f>'[3]7.Komunikácie'!$S$15</f>
        <v>0</v>
      </c>
      <c r="X82" s="315">
        <f t="shared" si="207"/>
        <v>80000</v>
      </c>
      <c r="Y82" s="309">
        <f>'[3]7.Komunikácie'!$T$15</f>
        <v>80000</v>
      </c>
      <c r="Z82" s="309">
        <f>'[3]7.Komunikácie'!$U$15</f>
        <v>0</v>
      </c>
      <c r="AA82" s="310">
        <f>'[3]7.Komunikácie'!$V$15</f>
        <v>0</v>
      </c>
      <c r="AB82" s="315">
        <f t="shared" si="208"/>
        <v>90000</v>
      </c>
      <c r="AC82" s="309">
        <f>'[3]7.Komunikácie'!$W$15</f>
        <v>90000</v>
      </c>
      <c r="AD82" s="309">
        <f>'[3]7.Komunikácie'!$X$15</f>
        <v>0</v>
      </c>
      <c r="AE82" s="338">
        <f>'[3]7.Komunikácie'!$Y$15</f>
        <v>0</v>
      </c>
      <c r="AF82" s="315">
        <f t="shared" si="209"/>
        <v>100000</v>
      </c>
      <c r="AG82" s="309">
        <f>'[3]7.Komunikácie'!$Z$15</f>
        <v>100000</v>
      </c>
      <c r="AH82" s="309">
        <f>'[3]7.Komunikácie'!$AA$15</f>
        <v>0</v>
      </c>
      <c r="AI82" s="310">
        <f>'[3]7.Komunikácie'!$AB$15</f>
        <v>0</v>
      </c>
    </row>
    <row r="83" spans="1:35" ht="15.75" x14ac:dyDescent="0.25">
      <c r="A83" s="155"/>
      <c r="B83" s="342">
        <v>4</v>
      </c>
      <c r="C83" s="344" t="s">
        <v>248</v>
      </c>
      <c r="D83" s="308">
        <f t="shared" si="202"/>
        <v>279045.67</v>
      </c>
      <c r="E83" s="307">
        <f>'[1]7.Komunikácie'!$T$17</f>
        <v>279045.67</v>
      </c>
      <c r="F83" s="307">
        <f>'[1]7.Komunikácie'!$U$17</f>
        <v>0</v>
      </c>
      <c r="G83" s="326">
        <f>'[1]7.Komunikácie'!$V$17</f>
        <v>0</v>
      </c>
      <c r="H83" s="315">
        <f t="shared" si="203"/>
        <v>199724.64</v>
      </c>
      <c r="I83" s="309">
        <f>'[2]7.Komunikácie'!$H$17</f>
        <v>199724.64</v>
      </c>
      <c r="J83" s="309">
        <f>'[2]7.Komunikácie'!$I$17</f>
        <v>0</v>
      </c>
      <c r="K83" s="338">
        <f>'[2]7.Komunikácie'!$J$17</f>
        <v>0</v>
      </c>
      <c r="L83" s="315">
        <f t="shared" si="204"/>
        <v>248000</v>
      </c>
      <c r="M83" s="309">
        <f>'[3]7.Komunikácie'!$K$17</f>
        <v>248000</v>
      </c>
      <c r="N83" s="309">
        <f>'[3]7.Komunikácie'!$L$17</f>
        <v>0</v>
      </c>
      <c r="O83" s="310">
        <f>'[3]7.Komunikácie'!$M$17</f>
        <v>0</v>
      </c>
      <c r="P83" s="483">
        <f t="shared" si="205"/>
        <v>219880.72</v>
      </c>
      <c r="Q83" s="483">
        <f>'[3]7.Komunikácie'!$N$17</f>
        <v>219880.72</v>
      </c>
      <c r="R83" s="483">
        <f>'[3]7.Komunikácie'!$O$17</f>
        <v>0</v>
      </c>
      <c r="S83" s="449">
        <f>'[3]7.Komunikácie'!$P$17</f>
        <v>0</v>
      </c>
      <c r="T83" s="477">
        <f t="shared" si="206"/>
        <v>250000</v>
      </c>
      <c r="U83" s="483">
        <f>'[3]7.Komunikácie'!$Q$17</f>
        <v>250000</v>
      </c>
      <c r="V83" s="483">
        <f>'[3]7.Komunikácie'!$R$17</f>
        <v>0</v>
      </c>
      <c r="W83" s="449">
        <f>'[3]7.Komunikácie'!$S$17</f>
        <v>0</v>
      </c>
      <c r="X83" s="315">
        <f t="shared" si="207"/>
        <v>180000</v>
      </c>
      <c r="Y83" s="309">
        <f>'[3]7.Komunikácie'!$T$17</f>
        <v>180000</v>
      </c>
      <c r="Z83" s="309">
        <f>'[3]7.Komunikácie'!$U$17</f>
        <v>0</v>
      </c>
      <c r="AA83" s="310">
        <f>'[3]7.Komunikácie'!$V$17</f>
        <v>0</v>
      </c>
      <c r="AB83" s="315">
        <f t="shared" si="208"/>
        <v>210000</v>
      </c>
      <c r="AC83" s="309">
        <f>'[3]7.Komunikácie'!$W$17</f>
        <v>210000</v>
      </c>
      <c r="AD83" s="309">
        <f>'[3]7.Komunikácie'!$X$17</f>
        <v>0</v>
      </c>
      <c r="AE83" s="338">
        <f>'[3]7.Komunikácie'!$Y$17</f>
        <v>0</v>
      </c>
      <c r="AF83" s="315">
        <f t="shared" si="209"/>
        <v>210000</v>
      </c>
      <c r="AG83" s="309">
        <f>'[3]7.Komunikácie'!$Z$17</f>
        <v>210000</v>
      </c>
      <c r="AH83" s="309">
        <f>'[3]7.Komunikácie'!$AA$17</f>
        <v>0</v>
      </c>
      <c r="AI83" s="310">
        <f>'[3]7.Komunikácie'!$AB$17</f>
        <v>0</v>
      </c>
    </row>
    <row r="84" spans="1:35" ht="15.75" x14ac:dyDescent="0.25">
      <c r="A84" s="155"/>
      <c r="B84" s="342">
        <v>5</v>
      </c>
      <c r="C84" s="344" t="s">
        <v>249</v>
      </c>
      <c r="D84" s="308">
        <f t="shared" si="202"/>
        <v>65500.44</v>
      </c>
      <c r="E84" s="307">
        <f>'[1]7.Komunikácie'!$T$19</f>
        <v>65500.44</v>
      </c>
      <c r="F84" s="307">
        <f>'[1]7.Komunikácie'!$U$19</f>
        <v>0</v>
      </c>
      <c r="G84" s="326">
        <f>'[1]7.Komunikácie'!$V$19</f>
        <v>0</v>
      </c>
      <c r="H84" s="315">
        <f t="shared" si="203"/>
        <v>68678.720000000001</v>
      </c>
      <c r="I84" s="309">
        <f>'[2]7.Komunikácie'!$H$19</f>
        <v>68678.720000000001</v>
      </c>
      <c r="J84" s="309">
        <f>'[2]7.Komunikácie'!$I$19</f>
        <v>0</v>
      </c>
      <c r="K84" s="338">
        <f>'[2]7.Komunikácie'!$J$19</f>
        <v>0</v>
      </c>
      <c r="L84" s="315">
        <f t="shared" si="204"/>
        <v>81200</v>
      </c>
      <c r="M84" s="309">
        <f>'[3]7.Komunikácie'!$K$19</f>
        <v>81200</v>
      </c>
      <c r="N84" s="309">
        <f>'[3]7.Komunikácie'!$L$19</f>
        <v>0</v>
      </c>
      <c r="O84" s="310">
        <f>'[3]7.Komunikácie'!$M$19</f>
        <v>0</v>
      </c>
      <c r="P84" s="483">
        <f t="shared" si="205"/>
        <v>49357.1</v>
      </c>
      <c r="Q84" s="483">
        <f>'[3]7.Komunikácie'!$N$19</f>
        <v>49357.1</v>
      </c>
      <c r="R84" s="483">
        <f>'[3]7.Komunikácie'!$O$19</f>
        <v>0</v>
      </c>
      <c r="S84" s="449">
        <f>'[3]7.Komunikácie'!$P$19</f>
        <v>0</v>
      </c>
      <c r="T84" s="477">
        <f t="shared" si="206"/>
        <v>75150</v>
      </c>
      <c r="U84" s="483">
        <f>'[3]7.Komunikácie'!$Q$19</f>
        <v>75150</v>
      </c>
      <c r="V84" s="483">
        <f>'[3]7.Komunikácie'!$R$19</f>
        <v>0</v>
      </c>
      <c r="W84" s="449">
        <f>'[3]7.Komunikácie'!$S$19</f>
        <v>0</v>
      </c>
      <c r="X84" s="315">
        <f t="shared" si="207"/>
        <v>94600</v>
      </c>
      <c r="Y84" s="309">
        <f>'[3]7.Komunikácie'!$T$19</f>
        <v>94600</v>
      </c>
      <c r="Z84" s="309">
        <f>'[3]7.Komunikácie'!$U$19</f>
        <v>0</v>
      </c>
      <c r="AA84" s="310">
        <f>'[3]7.Komunikácie'!$V$19</f>
        <v>0</v>
      </c>
      <c r="AB84" s="315">
        <f t="shared" si="208"/>
        <v>106000</v>
      </c>
      <c r="AC84" s="309">
        <f>'[3]7.Komunikácie'!$W$19</f>
        <v>106000</v>
      </c>
      <c r="AD84" s="309">
        <f>'[3]7.Komunikácie'!$X$19</f>
        <v>0</v>
      </c>
      <c r="AE84" s="338">
        <f>'[3]7.Komunikácie'!$Y$19</f>
        <v>0</v>
      </c>
      <c r="AF84" s="315">
        <f t="shared" si="209"/>
        <v>103000</v>
      </c>
      <c r="AG84" s="309">
        <f>'[3]7.Komunikácie'!$Z$19</f>
        <v>103000</v>
      </c>
      <c r="AH84" s="309">
        <f>'[3]7.Komunikácie'!$AA$19</f>
        <v>0</v>
      </c>
      <c r="AI84" s="310">
        <f>'[3]7.Komunikácie'!$AB$19</f>
        <v>0</v>
      </c>
    </row>
    <row r="85" spans="1:35" ht="15.75" x14ac:dyDescent="0.25">
      <c r="A85" s="155"/>
      <c r="B85" s="342">
        <v>5</v>
      </c>
      <c r="C85" s="344" t="s">
        <v>250</v>
      </c>
      <c r="D85" s="308">
        <f t="shared" si="202"/>
        <v>43349.55</v>
      </c>
      <c r="E85" s="307">
        <f>'[1]7.Komunikácie'!$T$25</f>
        <v>43349.55</v>
      </c>
      <c r="F85" s="307">
        <f>'[1]7.Komunikácie'!$U$25</f>
        <v>0</v>
      </c>
      <c r="G85" s="326">
        <f>'[1]7.Komunikácie'!$V$25</f>
        <v>0</v>
      </c>
      <c r="H85" s="315">
        <f t="shared" si="203"/>
        <v>30148.2</v>
      </c>
      <c r="I85" s="309">
        <f>'[2]7.Komunikácie'!$H$25</f>
        <v>30148.2</v>
      </c>
      <c r="J85" s="309">
        <f>'[2]7.Komunikácie'!$I$25</f>
        <v>0</v>
      </c>
      <c r="K85" s="338">
        <f>'[2]7.Komunikácie'!$J$25</f>
        <v>0</v>
      </c>
      <c r="L85" s="315">
        <f t="shared" si="204"/>
        <v>30000</v>
      </c>
      <c r="M85" s="309">
        <f>'[3]7.Komunikácie'!$K$25</f>
        <v>30000</v>
      </c>
      <c r="N85" s="309">
        <f>'[3]7.Komunikácie'!$L$25</f>
        <v>0</v>
      </c>
      <c r="O85" s="310">
        <f>'[3]7.Komunikácie'!$M$25</f>
        <v>0</v>
      </c>
      <c r="P85" s="483">
        <f t="shared" si="205"/>
        <v>25416</v>
      </c>
      <c r="Q85" s="483">
        <f>'[3]7.Komunikácie'!$N$25</f>
        <v>25416</v>
      </c>
      <c r="R85" s="483">
        <f>'[3]7.Komunikácie'!$O$25</f>
        <v>0</v>
      </c>
      <c r="S85" s="449">
        <f>'[3]7.Komunikácie'!$P$25</f>
        <v>0</v>
      </c>
      <c r="T85" s="477">
        <f t="shared" si="206"/>
        <v>26000</v>
      </c>
      <c r="U85" s="483">
        <f>'[3]7.Komunikácie'!$Q$25</f>
        <v>26000</v>
      </c>
      <c r="V85" s="483">
        <f>'[3]7.Komunikácie'!$R$25</f>
        <v>0</v>
      </c>
      <c r="W85" s="449">
        <f>'[3]7.Komunikácie'!$S$25</f>
        <v>0</v>
      </c>
      <c r="X85" s="315">
        <f t="shared" si="207"/>
        <v>30000</v>
      </c>
      <c r="Y85" s="309">
        <f>'[3]7.Komunikácie'!$T$25</f>
        <v>30000</v>
      </c>
      <c r="Z85" s="309">
        <f>'[3]7.Komunikácie'!$U$25</f>
        <v>0</v>
      </c>
      <c r="AA85" s="310">
        <f>'[3]7.Komunikácie'!$V$25</f>
        <v>0</v>
      </c>
      <c r="AB85" s="315">
        <f t="shared" si="208"/>
        <v>30000</v>
      </c>
      <c r="AC85" s="309">
        <f>'[3]7.Komunikácie'!$W$25</f>
        <v>30000</v>
      </c>
      <c r="AD85" s="309">
        <f>'[3]7.Komunikácie'!$X$25</f>
        <v>0</v>
      </c>
      <c r="AE85" s="338">
        <f>'[3]7.Komunikácie'!$Y$25</f>
        <v>0</v>
      </c>
      <c r="AF85" s="315">
        <f t="shared" si="209"/>
        <v>30000</v>
      </c>
      <c r="AG85" s="309">
        <f>'[3]7.Komunikácie'!$Z$25</f>
        <v>30000</v>
      </c>
      <c r="AH85" s="309">
        <f>'[3]7.Komunikácie'!$AA$25</f>
        <v>0</v>
      </c>
      <c r="AI85" s="310">
        <f>'[3]7.Komunikácie'!$AB$25</f>
        <v>0</v>
      </c>
    </row>
    <row r="86" spans="1:35" ht="15.75" x14ac:dyDescent="0.25">
      <c r="A86" s="155"/>
      <c r="B86" s="342">
        <v>6</v>
      </c>
      <c r="C86" s="344" t="s">
        <v>251</v>
      </c>
      <c r="D86" s="308">
        <f t="shared" si="202"/>
        <v>29843.85</v>
      </c>
      <c r="E86" s="307">
        <f>'[1]7.Komunikácie'!$T$27</f>
        <v>29843.85</v>
      </c>
      <c r="F86" s="307">
        <f>'[1]7.Komunikácie'!$U$27</f>
        <v>0</v>
      </c>
      <c r="G86" s="326">
        <f>'[1]7.Komunikácie'!$V$27</f>
        <v>0</v>
      </c>
      <c r="H86" s="315">
        <f t="shared" si="203"/>
        <v>3016.95</v>
      </c>
      <c r="I86" s="309">
        <f>'[2]7.Komunikácie'!$H$27</f>
        <v>3016.95</v>
      </c>
      <c r="J86" s="309">
        <f>'[2]7.Komunikácie'!$I$27</f>
        <v>0</v>
      </c>
      <c r="K86" s="338">
        <f>'[2]7.Komunikácie'!$J$27</f>
        <v>0</v>
      </c>
      <c r="L86" s="315">
        <f t="shared" si="204"/>
        <v>4800</v>
      </c>
      <c r="M86" s="309">
        <f>'[3]7.Komunikácie'!$K$27</f>
        <v>4800</v>
      </c>
      <c r="N86" s="309">
        <f>'[3]7.Komunikácie'!$L$27</f>
        <v>0</v>
      </c>
      <c r="O86" s="310">
        <f>'[3]7.Komunikácie'!$M$27</f>
        <v>0</v>
      </c>
      <c r="P86" s="483">
        <f t="shared" si="205"/>
        <v>4614.05</v>
      </c>
      <c r="Q86" s="483">
        <f>'[3]7.Komunikácie'!$N$27</f>
        <v>4614.05</v>
      </c>
      <c r="R86" s="483">
        <f>'[3]7.Komunikácie'!$O$27</f>
        <v>0</v>
      </c>
      <c r="S86" s="449">
        <f>'[3]7.Komunikácie'!$P$27</f>
        <v>0</v>
      </c>
      <c r="T86" s="477">
        <f t="shared" si="206"/>
        <v>5000</v>
      </c>
      <c r="U86" s="483">
        <f>'[3]7.Komunikácie'!$Q$27</f>
        <v>5000</v>
      </c>
      <c r="V86" s="483">
        <f>'[3]7.Komunikácie'!$R$27</f>
        <v>0</v>
      </c>
      <c r="W86" s="449">
        <f>'[3]7.Komunikácie'!$S$27</f>
        <v>0</v>
      </c>
      <c r="X86" s="315">
        <f t="shared" si="207"/>
        <v>20000</v>
      </c>
      <c r="Y86" s="309">
        <f>'[3]7.Komunikácie'!$T$27</f>
        <v>20000</v>
      </c>
      <c r="Z86" s="309">
        <f>'[3]7.Komunikácie'!$U$27</f>
        <v>0</v>
      </c>
      <c r="AA86" s="310">
        <f>'[3]7.Komunikácie'!$V$27</f>
        <v>0</v>
      </c>
      <c r="AB86" s="315">
        <f t="shared" si="208"/>
        <v>10000</v>
      </c>
      <c r="AC86" s="309">
        <f>'[3]7.Komunikácie'!$W$27</f>
        <v>10000</v>
      </c>
      <c r="AD86" s="309">
        <f>'[3]7.Komunikácie'!$X$27</f>
        <v>0</v>
      </c>
      <c r="AE86" s="338">
        <f>'[3]7.Komunikácie'!$Y$27</f>
        <v>0</v>
      </c>
      <c r="AF86" s="315">
        <f t="shared" si="209"/>
        <v>10000</v>
      </c>
      <c r="AG86" s="309">
        <f>'[3]7.Komunikácie'!$Z$27</f>
        <v>10000</v>
      </c>
      <c r="AH86" s="309">
        <f>'[3]7.Komunikácie'!$AA$27</f>
        <v>0</v>
      </c>
      <c r="AI86" s="310">
        <f>'[3]7.Komunikácie'!$AB$27</f>
        <v>0</v>
      </c>
    </row>
    <row r="87" spans="1:35" ht="15.75" x14ac:dyDescent="0.25">
      <c r="A87" s="155"/>
      <c r="B87" s="355" t="s">
        <v>252</v>
      </c>
      <c r="C87" s="344" t="s">
        <v>253</v>
      </c>
      <c r="D87" s="308">
        <f t="shared" ref="D87:W87" si="210">SUM(D88:D89)</f>
        <v>80090</v>
      </c>
      <c r="E87" s="307">
        <f t="shared" si="210"/>
        <v>50090</v>
      </c>
      <c r="F87" s="307">
        <f t="shared" si="210"/>
        <v>30000</v>
      </c>
      <c r="G87" s="326">
        <f t="shared" si="210"/>
        <v>0</v>
      </c>
      <c r="H87" s="315">
        <f>SUM(H88:H89)</f>
        <v>61013.340000000004</v>
      </c>
      <c r="I87" s="309">
        <f t="shared" ref="I87:K87" si="211">SUM(I88:I89)</f>
        <v>39115.480000000003</v>
      </c>
      <c r="J87" s="309">
        <f t="shared" si="211"/>
        <v>21897.86</v>
      </c>
      <c r="K87" s="338">
        <f t="shared" si="211"/>
        <v>0</v>
      </c>
      <c r="L87" s="315">
        <f>SUM(L88:L89)</f>
        <v>1229858</v>
      </c>
      <c r="M87" s="309">
        <f t="shared" ref="M87:O87" si="212">SUM(M88:M89)</f>
        <v>35000</v>
      </c>
      <c r="N87" s="309">
        <f t="shared" si="212"/>
        <v>1194858</v>
      </c>
      <c r="O87" s="310">
        <f t="shared" si="212"/>
        <v>0</v>
      </c>
      <c r="P87" s="483">
        <f>SUM(P88:P89)</f>
        <v>35935.18</v>
      </c>
      <c r="Q87" s="483">
        <f t="shared" ref="Q87:S87" si="213">SUM(Q88:Q89)</f>
        <v>5403.46</v>
      </c>
      <c r="R87" s="483">
        <f t="shared" si="213"/>
        <v>30531.72</v>
      </c>
      <c r="S87" s="449">
        <f t="shared" si="213"/>
        <v>0</v>
      </c>
      <c r="T87" s="317">
        <f t="shared" si="210"/>
        <v>926848</v>
      </c>
      <c r="U87" s="307">
        <f t="shared" si="210"/>
        <v>35000</v>
      </c>
      <c r="V87" s="307">
        <f t="shared" si="210"/>
        <v>891848</v>
      </c>
      <c r="W87" s="318">
        <f t="shared" si="210"/>
        <v>0</v>
      </c>
      <c r="X87" s="315">
        <f>SUM(X88:X89)</f>
        <v>124000</v>
      </c>
      <c r="Y87" s="309">
        <f t="shared" ref="Y87:AA87" si="214">SUM(Y88:Y89)</f>
        <v>30000</v>
      </c>
      <c r="Z87" s="309">
        <f t="shared" si="214"/>
        <v>94000</v>
      </c>
      <c r="AA87" s="310">
        <f t="shared" si="214"/>
        <v>0</v>
      </c>
      <c r="AB87" s="315">
        <f>SUM(AB88:AB89)</f>
        <v>40000</v>
      </c>
      <c r="AC87" s="309">
        <f t="shared" ref="AC87:AE87" si="215">SUM(AC88:AC89)</f>
        <v>20000</v>
      </c>
      <c r="AD87" s="309">
        <f t="shared" si="215"/>
        <v>20000</v>
      </c>
      <c r="AE87" s="338">
        <f t="shared" si="215"/>
        <v>0</v>
      </c>
      <c r="AF87" s="315">
        <f>SUM(AF88:AF89)</f>
        <v>50000</v>
      </c>
      <c r="AG87" s="309">
        <f t="shared" ref="AG87:AI87" si="216">SUM(AG88:AG89)</f>
        <v>30000</v>
      </c>
      <c r="AH87" s="309">
        <f t="shared" si="216"/>
        <v>20000</v>
      </c>
      <c r="AI87" s="310">
        <f t="shared" si="216"/>
        <v>0</v>
      </c>
    </row>
    <row r="88" spans="1:35" ht="15.75" x14ac:dyDescent="0.25">
      <c r="A88" s="155"/>
      <c r="B88" s="342">
        <v>1</v>
      </c>
      <c r="C88" s="344" t="s">
        <v>254</v>
      </c>
      <c r="D88" s="308">
        <f>SUM(E88:G88)</f>
        <v>0</v>
      </c>
      <c r="E88" s="307">
        <f>'[1]7.Komunikácie'!$T$30</f>
        <v>0</v>
      </c>
      <c r="F88" s="307">
        <f>'[1]7.Komunikácie'!$U$30</f>
        <v>0</v>
      </c>
      <c r="G88" s="326">
        <f>'[1]7.Komunikácie'!$V$30</f>
        <v>0</v>
      </c>
      <c r="H88" s="315">
        <f>SUM(I88:K88)</f>
        <v>1897.86</v>
      </c>
      <c r="I88" s="309">
        <f>'[2]7.Komunikácie'!$H$30</f>
        <v>0</v>
      </c>
      <c r="J88" s="309">
        <f>'[2]7.Komunikácie'!$I$30</f>
        <v>1897.86</v>
      </c>
      <c r="K88" s="338">
        <f>'[2]7.Komunikácie'!$J$30</f>
        <v>0</v>
      </c>
      <c r="L88" s="315">
        <f>SUM(M88:O88)</f>
        <v>1165858</v>
      </c>
      <c r="M88" s="309">
        <f>'[3]7.Komunikácie'!$K$30</f>
        <v>1000</v>
      </c>
      <c r="N88" s="309">
        <f>'[3]7.Komunikácie'!$L$30</f>
        <v>1164858</v>
      </c>
      <c r="O88" s="310">
        <f>'[3]7.Komunikácie'!$M$30</f>
        <v>0</v>
      </c>
      <c r="P88" s="483">
        <f>SUM(Q88:S88)</f>
        <v>585</v>
      </c>
      <c r="Q88" s="483">
        <f>'[3]7.Komunikácie'!$N$30</f>
        <v>0</v>
      </c>
      <c r="R88" s="483">
        <f>'[3]7.Komunikácie'!$O$30</f>
        <v>585</v>
      </c>
      <c r="S88" s="449">
        <f>'[3]7.Komunikácie'!$P$30</f>
        <v>0</v>
      </c>
      <c r="T88" s="477">
        <f>SUM(U88:W88)</f>
        <v>862898</v>
      </c>
      <c r="U88" s="483">
        <f>'[3]7.Komunikácie'!$Q$30</f>
        <v>1000</v>
      </c>
      <c r="V88" s="483">
        <f>'[3]7.Komunikácie'!$R$30</f>
        <v>861898</v>
      </c>
      <c r="W88" s="449">
        <f>'[3]7.Komunikácie'!$S$30</f>
        <v>0</v>
      </c>
      <c r="X88" s="315">
        <f>SUM(Y88:AA88)</f>
        <v>94000</v>
      </c>
      <c r="Y88" s="309">
        <f>'[3]7.Komunikácie'!$T$30</f>
        <v>0</v>
      </c>
      <c r="Z88" s="309">
        <f>'[3]7.Komunikácie'!$U$30</f>
        <v>94000</v>
      </c>
      <c r="AA88" s="310">
        <f>'[3]7.Komunikácie'!$V$30</f>
        <v>0</v>
      </c>
      <c r="AB88" s="315">
        <f>SUM(AC88:AE88)</f>
        <v>0</v>
      </c>
      <c r="AC88" s="309">
        <f>'[3]7.Komunikácie'!$W$30</f>
        <v>0</v>
      </c>
      <c r="AD88" s="309">
        <f>'[3]7.Komunikácie'!$X$30</f>
        <v>0</v>
      </c>
      <c r="AE88" s="338">
        <f>'[3]7.Komunikácie'!$Y$30</f>
        <v>0</v>
      </c>
      <c r="AF88" s="315">
        <f>SUM(AG88:AI88)</f>
        <v>0</v>
      </c>
      <c r="AG88" s="309">
        <f>'[3]7.Komunikácie'!$Z$30</f>
        <v>0</v>
      </c>
      <c r="AH88" s="309">
        <f>'[3]7.Komunikácie'!$AA$30</f>
        <v>0</v>
      </c>
      <c r="AI88" s="310">
        <f>'[3]7.Komunikácie'!$AB$30</f>
        <v>0</v>
      </c>
    </row>
    <row r="89" spans="1:35" ht="15.75" x14ac:dyDescent="0.25">
      <c r="A89" s="155"/>
      <c r="B89" s="342">
        <v>2</v>
      </c>
      <c r="C89" s="344" t="s">
        <v>255</v>
      </c>
      <c r="D89" s="308">
        <f>SUM(E89:G89)</f>
        <v>80090</v>
      </c>
      <c r="E89" s="307">
        <f>'[1]7.Komunikácie'!$T$32</f>
        <v>50090</v>
      </c>
      <c r="F89" s="307">
        <f>'[1]7.Komunikácie'!$U$32</f>
        <v>30000</v>
      </c>
      <c r="G89" s="326">
        <f>'[1]7.Komunikácie'!$V$32</f>
        <v>0</v>
      </c>
      <c r="H89" s="315">
        <f>SUM(I89:K89)</f>
        <v>59115.48</v>
      </c>
      <c r="I89" s="309">
        <f>'[2]7.Komunikácie'!$H$32</f>
        <v>39115.480000000003</v>
      </c>
      <c r="J89" s="309">
        <f>'[2]7.Komunikácie'!$I$32</f>
        <v>20000</v>
      </c>
      <c r="K89" s="338">
        <f>'[2]7.Komunikácie'!$J$32</f>
        <v>0</v>
      </c>
      <c r="L89" s="315">
        <f>SUM(M89:O89)</f>
        <v>64000</v>
      </c>
      <c r="M89" s="309">
        <f>'[3]7.Komunikácie'!$K$32</f>
        <v>34000</v>
      </c>
      <c r="N89" s="309">
        <f>'[3]7.Komunikácie'!$L$32</f>
        <v>30000</v>
      </c>
      <c r="O89" s="310">
        <f>'[3]7.Komunikácie'!$M$32</f>
        <v>0</v>
      </c>
      <c r="P89" s="483">
        <f>SUM(Q89:S89)</f>
        <v>35350.18</v>
      </c>
      <c r="Q89" s="483">
        <f>'[3]7.Komunikácie'!$N$32</f>
        <v>5403.46</v>
      </c>
      <c r="R89" s="483">
        <f>'[3]7.Komunikácie'!$O$32</f>
        <v>29946.720000000001</v>
      </c>
      <c r="S89" s="449">
        <f>'[3]7.Komunikácie'!$P$32</f>
        <v>0</v>
      </c>
      <c r="T89" s="477">
        <f>SUM(U89:W89)</f>
        <v>63950</v>
      </c>
      <c r="U89" s="483">
        <f>'[3]7.Komunikácie'!$Q$32</f>
        <v>34000</v>
      </c>
      <c r="V89" s="483">
        <f>'[3]7.Komunikácie'!$R$32</f>
        <v>29950</v>
      </c>
      <c r="W89" s="449">
        <f>'[3]7.Komunikácie'!$S$32</f>
        <v>0</v>
      </c>
      <c r="X89" s="315">
        <f>SUM(Y89:AA89)</f>
        <v>30000</v>
      </c>
      <c r="Y89" s="309">
        <f>'[3]7.Komunikácie'!$T$32</f>
        <v>30000</v>
      </c>
      <c r="Z89" s="309">
        <f>'[3]7.Komunikácie'!$U$32</f>
        <v>0</v>
      </c>
      <c r="AA89" s="310">
        <f>'[3]7.Komunikácie'!$V$32</f>
        <v>0</v>
      </c>
      <c r="AB89" s="315">
        <f>SUM(AC89:AE89)</f>
        <v>40000</v>
      </c>
      <c r="AC89" s="309">
        <f>'[3]7.Komunikácie'!$W$32</f>
        <v>20000</v>
      </c>
      <c r="AD89" s="309">
        <f>'[3]7.Komunikácie'!$X$32</f>
        <v>20000</v>
      </c>
      <c r="AE89" s="338">
        <f>'[3]7.Komunikácie'!$Y$32</f>
        <v>0</v>
      </c>
      <c r="AF89" s="315">
        <f>SUM(AG89:AI89)</f>
        <v>50000</v>
      </c>
      <c r="AG89" s="309">
        <f>'[3]7.Komunikácie'!$Z$32</f>
        <v>30000</v>
      </c>
      <c r="AH89" s="309">
        <f>'[3]7.Komunikácie'!$AA$32</f>
        <v>20000</v>
      </c>
      <c r="AI89" s="310">
        <f>'[3]7.Komunikácie'!$AB$32</f>
        <v>0</v>
      </c>
    </row>
    <row r="90" spans="1:35" ht="15.75" outlineLevel="1" x14ac:dyDescent="0.25">
      <c r="A90" s="155"/>
      <c r="B90" s="355" t="s">
        <v>256</v>
      </c>
      <c r="C90" s="344" t="s">
        <v>257</v>
      </c>
      <c r="D90" s="308">
        <f t="shared" ref="D90:W90" si="217">SUM(D91:D92)</f>
        <v>12900</v>
      </c>
      <c r="E90" s="307">
        <f t="shared" si="217"/>
        <v>0</v>
      </c>
      <c r="F90" s="307">
        <f t="shared" si="217"/>
        <v>12900</v>
      </c>
      <c r="G90" s="326">
        <f t="shared" si="217"/>
        <v>0</v>
      </c>
      <c r="H90" s="315">
        <f>SUM(H91:H92)</f>
        <v>10000</v>
      </c>
      <c r="I90" s="309">
        <f t="shared" ref="I90:K90" si="218">SUM(I91:I92)</f>
        <v>0</v>
      </c>
      <c r="J90" s="309">
        <f t="shared" si="218"/>
        <v>10000</v>
      </c>
      <c r="K90" s="338">
        <f t="shared" si="218"/>
        <v>0</v>
      </c>
      <c r="L90" s="315">
        <f>SUM(L91:L92)</f>
        <v>0</v>
      </c>
      <c r="M90" s="309">
        <f t="shared" ref="M90:O90" si="219">SUM(M91:M92)</f>
        <v>0</v>
      </c>
      <c r="N90" s="309">
        <f t="shared" si="219"/>
        <v>0</v>
      </c>
      <c r="O90" s="310">
        <f t="shared" si="219"/>
        <v>0</v>
      </c>
      <c r="P90" s="483">
        <f>SUM(P91:P92)</f>
        <v>0</v>
      </c>
      <c r="Q90" s="483">
        <f t="shared" ref="Q90:S90" si="220">SUM(Q91:Q92)</f>
        <v>0</v>
      </c>
      <c r="R90" s="483">
        <f t="shared" si="220"/>
        <v>0</v>
      </c>
      <c r="S90" s="449">
        <f t="shared" si="220"/>
        <v>0</v>
      </c>
      <c r="T90" s="317">
        <f t="shared" si="217"/>
        <v>0</v>
      </c>
      <c r="U90" s="307">
        <f t="shared" si="217"/>
        <v>0</v>
      </c>
      <c r="V90" s="307">
        <f t="shared" si="217"/>
        <v>0</v>
      </c>
      <c r="W90" s="318">
        <f t="shared" si="217"/>
        <v>0</v>
      </c>
      <c r="X90" s="315">
        <f>SUM(X91:X92)</f>
        <v>0</v>
      </c>
      <c r="Y90" s="309">
        <f t="shared" ref="Y90:AA90" si="221">SUM(Y91:Y92)</f>
        <v>0</v>
      </c>
      <c r="Z90" s="309">
        <f t="shared" si="221"/>
        <v>0</v>
      </c>
      <c r="AA90" s="310">
        <f t="shared" si="221"/>
        <v>0</v>
      </c>
      <c r="AB90" s="315">
        <f>SUM(AB91:AB92)</f>
        <v>20000</v>
      </c>
      <c r="AC90" s="309">
        <f t="shared" ref="AC90:AE90" si="222">SUM(AC91:AC92)</f>
        <v>10000</v>
      </c>
      <c r="AD90" s="309">
        <f t="shared" si="222"/>
        <v>10000</v>
      </c>
      <c r="AE90" s="338">
        <f t="shared" si="222"/>
        <v>0</v>
      </c>
      <c r="AF90" s="315">
        <f>SUM(AF91:AF92)</f>
        <v>20000</v>
      </c>
      <c r="AG90" s="309">
        <f t="shared" ref="AG90:AI90" si="223">SUM(AG91:AG92)</f>
        <v>10000</v>
      </c>
      <c r="AH90" s="309">
        <f t="shared" si="223"/>
        <v>10000</v>
      </c>
      <c r="AI90" s="310">
        <f t="shared" si="223"/>
        <v>0</v>
      </c>
    </row>
    <row r="91" spans="1:35" ht="15.75" outlineLevel="1" x14ac:dyDescent="0.25">
      <c r="A91" s="155"/>
      <c r="B91" s="342">
        <v>1</v>
      </c>
      <c r="C91" s="344" t="s">
        <v>258</v>
      </c>
      <c r="D91" s="308">
        <f>SUM(E91:G91)</f>
        <v>12900</v>
      </c>
      <c r="E91" s="307">
        <f>'[1]7.Komunikácie'!$T$35</f>
        <v>0</v>
      </c>
      <c r="F91" s="307">
        <f>'[1]7.Komunikácie'!$U$35</f>
        <v>12900</v>
      </c>
      <c r="G91" s="326">
        <f>'[1]7.Komunikácie'!$V$35</f>
        <v>0</v>
      </c>
      <c r="H91" s="315">
        <f>SUM(I91:K91)</f>
        <v>10000</v>
      </c>
      <c r="I91" s="309">
        <f>'[2]7.Komunikácie'!$H$35</f>
        <v>0</v>
      </c>
      <c r="J91" s="309">
        <f>'[2]7.Komunikácie'!$I$35</f>
        <v>10000</v>
      </c>
      <c r="K91" s="338">
        <f>'[2]7.Komunikácie'!$J$35</f>
        <v>0</v>
      </c>
      <c r="L91" s="315">
        <f>SUM(M91:O91)</f>
        <v>0</v>
      </c>
      <c r="M91" s="309">
        <f>'[3]7.Komunikácie'!$K$35</f>
        <v>0</v>
      </c>
      <c r="N91" s="309">
        <f>'[3]7.Komunikácie'!$L$35</f>
        <v>0</v>
      </c>
      <c r="O91" s="310">
        <f>'[3]7.Komunikácie'!$M$35</f>
        <v>0</v>
      </c>
      <c r="P91" s="483">
        <f>SUM(Q91:S91)</f>
        <v>0</v>
      </c>
      <c r="Q91" s="483">
        <f>'[3]7.Komunikácie'!$N$35</f>
        <v>0</v>
      </c>
      <c r="R91" s="483">
        <f>'[3]7.Komunikácie'!$O$35</f>
        <v>0</v>
      </c>
      <c r="S91" s="449">
        <f>'[3]7.Komunikácie'!$P$35</f>
        <v>0</v>
      </c>
      <c r="T91" s="477">
        <f>SUM(U91:W91)</f>
        <v>0</v>
      </c>
      <c r="U91" s="483">
        <f>'[3]7.Komunikácie'!$Q$35</f>
        <v>0</v>
      </c>
      <c r="V91" s="483">
        <f>'[3]7.Komunikácie'!$R$35</f>
        <v>0</v>
      </c>
      <c r="W91" s="449">
        <f>'[3]7.Komunikácie'!$S$35</f>
        <v>0</v>
      </c>
      <c r="X91" s="315">
        <f>SUM(Y91:AA91)</f>
        <v>0</v>
      </c>
      <c r="Y91" s="309">
        <f>'[3]7.Komunikácie'!$T$35</f>
        <v>0</v>
      </c>
      <c r="Z91" s="309">
        <f>'[3]7.Komunikácie'!$U$35</f>
        <v>0</v>
      </c>
      <c r="AA91" s="310">
        <f>'[3]7.Komunikácie'!$V$35</f>
        <v>0</v>
      </c>
      <c r="AB91" s="315">
        <f>SUM(AC91:AE91)</f>
        <v>20000</v>
      </c>
      <c r="AC91" s="309">
        <f>'[3]7.Komunikácie'!$W$35</f>
        <v>10000</v>
      </c>
      <c r="AD91" s="309">
        <f>'[3]7.Komunikácie'!$X$35</f>
        <v>10000</v>
      </c>
      <c r="AE91" s="338">
        <f>'[3]7.Komunikácie'!$Y$35</f>
        <v>0</v>
      </c>
      <c r="AF91" s="315">
        <f>SUM(AG91:AI91)</f>
        <v>20000</v>
      </c>
      <c r="AG91" s="309">
        <f>'[3]7.Komunikácie'!$Z$35</f>
        <v>10000</v>
      </c>
      <c r="AH91" s="309">
        <f>'[3]7.Komunikácie'!$AA$35</f>
        <v>10000</v>
      </c>
      <c r="AI91" s="310">
        <f>'[3]7.Komunikácie'!$AB$35</f>
        <v>0</v>
      </c>
    </row>
    <row r="92" spans="1:35" ht="16.5" outlineLevel="1" thickBot="1" x14ac:dyDescent="0.3">
      <c r="A92" s="155"/>
      <c r="B92" s="345">
        <v>2</v>
      </c>
      <c r="C92" s="346" t="s">
        <v>259</v>
      </c>
      <c r="D92" s="313">
        <f>SUM(E92:G92)</f>
        <v>0</v>
      </c>
      <c r="E92" s="314">
        <f>'[1]7.Komunikácie'!$T$38</f>
        <v>0</v>
      </c>
      <c r="F92" s="314">
        <f>'[1]7.Komunikácie'!$U$38</f>
        <v>0</v>
      </c>
      <c r="G92" s="335">
        <f>'[1]7.Komunikácie'!$V$38</f>
        <v>0</v>
      </c>
      <c r="H92" s="336">
        <f>SUM(I92:K92)</f>
        <v>0</v>
      </c>
      <c r="I92" s="337">
        <f>'[2]7.Komunikácie'!$H$38</f>
        <v>0</v>
      </c>
      <c r="J92" s="337">
        <f>'[2]7.Komunikácie'!$I$38</f>
        <v>0</v>
      </c>
      <c r="K92" s="490">
        <f>'[2]7.Komunikácie'!$J$38</f>
        <v>0</v>
      </c>
      <c r="L92" s="336">
        <f>SUM(M92:O92)</f>
        <v>0</v>
      </c>
      <c r="M92" s="337">
        <f>'[3]7.Komunikácie'!$K$38</f>
        <v>0</v>
      </c>
      <c r="N92" s="337">
        <f>'[3]7.Komunikácie'!$L$38</f>
        <v>0</v>
      </c>
      <c r="O92" s="378">
        <f>'[3]7.Komunikácie'!$M$38</f>
        <v>0</v>
      </c>
      <c r="P92" s="485">
        <f>SUM(Q92:S92)</f>
        <v>0</v>
      </c>
      <c r="Q92" s="485">
        <f>'[3]7.Komunikácie'!$N$38</f>
        <v>0</v>
      </c>
      <c r="R92" s="485">
        <f>'[3]7.Komunikácie'!$O$38</f>
        <v>0</v>
      </c>
      <c r="S92" s="463">
        <f>'[3]7.Komunikácie'!$P$38</f>
        <v>0</v>
      </c>
      <c r="T92" s="478">
        <f>SUM(U92:W92)</f>
        <v>0</v>
      </c>
      <c r="U92" s="484">
        <f>'[3]7.Komunikácie'!$Q$38</f>
        <v>0</v>
      </c>
      <c r="V92" s="484">
        <f>'[3]7.Komunikácie'!$R$38</f>
        <v>0</v>
      </c>
      <c r="W92" s="462">
        <f>'[3]7.Komunikácie'!$S$38</f>
        <v>0</v>
      </c>
      <c r="X92" s="336">
        <f>SUM(Y92:AA92)</f>
        <v>0</v>
      </c>
      <c r="Y92" s="337">
        <f>'[3]7.Komunikácie'!$T$38</f>
        <v>0</v>
      </c>
      <c r="Z92" s="337">
        <f>'[3]7.Komunikácie'!$U$38</f>
        <v>0</v>
      </c>
      <c r="AA92" s="378">
        <f>'[3]7.Komunikácie'!$V$38</f>
        <v>0</v>
      </c>
      <c r="AB92" s="336">
        <f>SUM(AC92:AE92)</f>
        <v>0</v>
      </c>
      <c r="AC92" s="337">
        <f>'[3]7.Komunikácie'!$W$38</f>
        <v>0</v>
      </c>
      <c r="AD92" s="337">
        <f>'[3]7.Komunikácie'!$X$38</f>
        <v>0</v>
      </c>
      <c r="AE92" s="490">
        <f>'[3]7.Komunikácie'!$Y$38</f>
        <v>0</v>
      </c>
      <c r="AF92" s="336">
        <f>SUM(AG92:AI92)</f>
        <v>0</v>
      </c>
      <c r="AG92" s="337">
        <f>'[3]7.Komunikácie'!$Z$38</f>
        <v>0</v>
      </c>
      <c r="AH92" s="337">
        <f>'[3]7.Komunikácie'!$AA$38</f>
        <v>0</v>
      </c>
      <c r="AI92" s="378">
        <f>'[3]7.Komunikácie'!$AB$38</f>
        <v>0</v>
      </c>
    </row>
    <row r="93" spans="1:35" s="157" customFormat="1" ht="15.75" x14ac:dyDescent="0.25">
      <c r="B93" s="347" t="s">
        <v>260</v>
      </c>
      <c r="C93" s="348"/>
      <c r="D93" s="306">
        <f t="shared" ref="D93:W93" si="224">D94+D95</f>
        <v>83937.600000000006</v>
      </c>
      <c r="E93" s="305">
        <f t="shared" si="224"/>
        <v>83937.600000000006</v>
      </c>
      <c r="F93" s="305">
        <f t="shared" si="224"/>
        <v>0</v>
      </c>
      <c r="G93" s="331">
        <f t="shared" si="224"/>
        <v>0</v>
      </c>
      <c r="H93" s="332">
        <f>H94+H95</f>
        <v>79226</v>
      </c>
      <c r="I93" s="333">
        <f t="shared" ref="I93:K93" si="225">I94+I95</f>
        <v>79226</v>
      </c>
      <c r="J93" s="333">
        <f t="shared" si="225"/>
        <v>0</v>
      </c>
      <c r="K93" s="433">
        <f t="shared" si="225"/>
        <v>0</v>
      </c>
      <c r="L93" s="332">
        <f>L94+L95</f>
        <v>134000</v>
      </c>
      <c r="M93" s="333">
        <f t="shared" ref="M93:O93" si="226">M94+M95</f>
        <v>134000</v>
      </c>
      <c r="N93" s="333">
        <f t="shared" si="226"/>
        <v>0</v>
      </c>
      <c r="O93" s="334">
        <f t="shared" si="226"/>
        <v>0</v>
      </c>
      <c r="P93" s="450">
        <f>P94+P95</f>
        <v>27963.48</v>
      </c>
      <c r="Q93" s="333">
        <f t="shared" ref="Q93:S93" si="227">Q94+Q95</f>
        <v>27963.48</v>
      </c>
      <c r="R93" s="333">
        <f t="shared" si="227"/>
        <v>0</v>
      </c>
      <c r="S93" s="334">
        <f t="shared" si="227"/>
        <v>0</v>
      </c>
      <c r="T93" s="316">
        <f t="shared" si="224"/>
        <v>128000</v>
      </c>
      <c r="U93" s="446">
        <f t="shared" si="224"/>
        <v>128000</v>
      </c>
      <c r="V93" s="446">
        <f t="shared" si="224"/>
        <v>0</v>
      </c>
      <c r="W93" s="377">
        <f t="shared" si="224"/>
        <v>0</v>
      </c>
      <c r="X93" s="332">
        <f>X94+X95</f>
        <v>95000</v>
      </c>
      <c r="Y93" s="333">
        <f t="shared" ref="Y93:AA93" si="228">Y94+Y95</f>
        <v>95000</v>
      </c>
      <c r="Z93" s="333">
        <f t="shared" si="228"/>
        <v>0</v>
      </c>
      <c r="AA93" s="433">
        <f t="shared" si="228"/>
        <v>0</v>
      </c>
      <c r="AB93" s="332">
        <f>AB94+AB95</f>
        <v>110000</v>
      </c>
      <c r="AC93" s="333">
        <f t="shared" ref="AC93:AE93" si="229">AC94+AC95</f>
        <v>110000</v>
      </c>
      <c r="AD93" s="333">
        <f t="shared" si="229"/>
        <v>0</v>
      </c>
      <c r="AE93" s="433">
        <f t="shared" si="229"/>
        <v>0</v>
      </c>
      <c r="AF93" s="332">
        <f>AF94+AF95</f>
        <v>110000</v>
      </c>
      <c r="AG93" s="333">
        <f t="shared" ref="AG93:AI93" si="230">AG94+AG95</f>
        <v>110000</v>
      </c>
      <c r="AH93" s="333">
        <f t="shared" si="230"/>
        <v>0</v>
      </c>
      <c r="AI93" s="334">
        <f t="shared" si="230"/>
        <v>0</v>
      </c>
    </row>
    <row r="94" spans="1:35" ht="15.75" x14ac:dyDescent="0.25">
      <c r="A94" s="155"/>
      <c r="B94" s="355" t="s">
        <v>261</v>
      </c>
      <c r="C94" s="344" t="s">
        <v>262</v>
      </c>
      <c r="D94" s="308">
        <f>SUM(E94:G94)</f>
        <v>73500</v>
      </c>
      <c r="E94" s="307">
        <f>'[1]8.Doprava'!$T$4</f>
        <v>73500</v>
      </c>
      <c r="F94" s="307">
        <f>'[1]8.Doprava'!$U$4</f>
        <v>0</v>
      </c>
      <c r="G94" s="326">
        <f>'[1]8.Doprava'!$V$4</f>
        <v>0</v>
      </c>
      <c r="H94" s="315">
        <f>SUM(I94:K94)</f>
        <v>74226</v>
      </c>
      <c r="I94" s="309">
        <f>'[2]8.Doprava'!$H$4</f>
        <v>74226</v>
      </c>
      <c r="J94" s="309">
        <f>'[2]8.Doprava'!$I$4</f>
        <v>0</v>
      </c>
      <c r="K94" s="338">
        <f>'[2]8.Doprava'!$J$4</f>
        <v>0</v>
      </c>
      <c r="L94" s="315">
        <f>SUM(M94:O94)</f>
        <v>130000</v>
      </c>
      <c r="M94" s="309">
        <f>'[3]8.Doprava'!$K$4</f>
        <v>130000</v>
      </c>
      <c r="N94" s="309">
        <f>'[3]8.Doprava'!$L$4</f>
        <v>0</v>
      </c>
      <c r="O94" s="310">
        <f>'[3]8.Doprava'!$M$4</f>
        <v>0</v>
      </c>
      <c r="P94" s="339">
        <f>SUM(Q94:S94)</f>
        <v>27790.98</v>
      </c>
      <c r="Q94" s="309">
        <f>'[3]8.Doprava'!$N$4</f>
        <v>27790.98</v>
      </c>
      <c r="R94" s="309">
        <f>'[3]8.Doprava'!$O$4</f>
        <v>0</v>
      </c>
      <c r="S94" s="310">
        <f>'[3]8.Doprava'!$P$4</f>
        <v>0</v>
      </c>
      <c r="T94" s="477">
        <f>SUM(U94:W94)</f>
        <v>125000</v>
      </c>
      <c r="U94" s="483">
        <f>'[3]8.Doprava'!$Q$4</f>
        <v>125000</v>
      </c>
      <c r="V94" s="483">
        <f>'[3]8.Doprava'!$R$4</f>
        <v>0</v>
      </c>
      <c r="W94" s="449">
        <f>'[3]8.Doprava'!$S$4</f>
        <v>0</v>
      </c>
      <c r="X94" s="315">
        <f>SUM(Y94:AA94)</f>
        <v>90000</v>
      </c>
      <c r="Y94" s="309">
        <f>'[3]8.Doprava'!$T$4</f>
        <v>90000</v>
      </c>
      <c r="Z94" s="309">
        <f>'[3]8.Doprava'!$U$4</f>
        <v>0</v>
      </c>
      <c r="AA94" s="338">
        <f>'[3]8.Doprava'!$V$4</f>
        <v>0</v>
      </c>
      <c r="AB94" s="315">
        <f>SUM(AC94:AE94)</f>
        <v>100000</v>
      </c>
      <c r="AC94" s="309">
        <f>'[3]8.Doprava'!$W$4</f>
        <v>100000</v>
      </c>
      <c r="AD94" s="309">
        <f>'[3]8.Doprava'!$X$4</f>
        <v>0</v>
      </c>
      <c r="AE94" s="338">
        <f>'[3]8.Doprava'!$Y$4</f>
        <v>0</v>
      </c>
      <c r="AF94" s="315">
        <f>SUM(AG94:AI94)</f>
        <v>100000</v>
      </c>
      <c r="AG94" s="309">
        <f>'[3]8.Doprava'!$Z$4</f>
        <v>100000</v>
      </c>
      <c r="AH94" s="309">
        <f>'[3]8.Doprava'!$AA$4</f>
        <v>0</v>
      </c>
      <c r="AI94" s="310">
        <f>'[3]8.Doprava'!$AB$4</f>
        <v>0</v>
      </c>
    </row>
    <row r="95" spans="1:35" ht="15.75" x14ac:dyDescent="0.25">
      <c r="A95" s="155"/>
      <c r="B95" s="355" t="s">
        <v>263</v>
      </c>
      <c r="C95" s="344" t="s">
        <v>264</v>
      </c>
      <c r="D95" s="308">
        <f t="shared" ref="D95:W95" si="231">SUM(D96)</f>
        <v>10437.6</v>
      </c>
      <c r="E95" s="307">
        <f t="shared" si="231"/>
        <v>10437.6</v>
      </c>
      <c r="F95" s="307">
        <f t="shared" si="231"/>
        <v>0</v>
      </c>
      <c r="G95" s="326">
        <f t="shared" si="231"/>
        <v>0</v>
      </c>
      <c r="H95" s="315">
        <f>SUM(H96)</f>
        <v>5000</v>
      </c>
      <c r="I95" s="309">
        <f t="shared" ref="I95:O95" si="232">SUM(I96)</f>
        <v>5000</v>
      </c>
      <c r="J95" s="309">
        <f t="shared" si="232"/>
        <v>0</v>
      </c>
      <c r="K95" s="338">
        <f t="shared" si="232"/>
        <v>0</v>
      </c>
      <c r="L95" s="315">
        <f>SUM(L96)</f>
        <v>4000</v>
      </c>
      <c r="M95" s="309">
        <f t="shared" si="232"/>
        <v>4000</v>
      </c>
      <c r="N95" s="309">
        <f t="shared" si="232"/>
        <v>0</v>
      </c>
      <c r="O95" s="310">
        <f t="shared" si="232"/>
        <v>0</v>
      </c>
      <c r="P95" s="339">
        <f>SUM(P96)</f>
        <v>172.5</v>
      </c>
      <c r="Q95" s="309">
        <f t="shared" ref="Q95:S95" si="233">SUM(Q96)</f>
        <v>172.5</v>
      </c>
      <c r="R95" s="309">
        <f t="shared" si="233"/>
        <v>0</v>
      </c>
      <c r="S95" s="310">
        <f t="shared" si="233"/>
        <v>0</v>
      </c>
      <c r="T95" s="317">
        <f t="shared" si="231"/>
        <v>3000</v>
      </c>
      <c r="U95" s="307">
        <f t="shared" si="231"/>
        <v>3000</v>
      </c>
      <c r="V95" s="307">
        <f t="shared" si="231"/>
        <v>0</v>
      </c>
      <c r="W95" s="318">
        <f t="shared" si="231"/>
        <v>0</v>
      </c>
      <c r="X95" s="315">
        <f>SUM(X96)</f>
        <v>5000</v>
      </c>
      <c r="Y95" s="309">
        <f t="shared" ref="Y95:AA95" si="234">SUM(Y96)</f>
        <v>5000</v>
      </c>
      <c r="Z95" s="309">
        <f t="shared" si="234"/>
        <v>0</v>
      </c>
      <c r="AA95" s="338">
        <f t="shared" si="234"/>
        <v>0</v>
      </c>
      <c r="AB95" s="315">
        <f>SUM(AB96)</f>
        <v>10000</v>
      </c>
      <c r="AC95" s="309">
        <f t="shared" ref="AC95:AE95" si="235">SUM(AC96)</f>
        <v>10000</v>
      </c>
      <c r="AD95" s="309">
        <f t="shared" si="235"/>
        <v>0</v>
      </c>
      <c r="AE95" s="338">
        <f t="shared" si="235"/>
        <v>0</v>
      </c>
      <c r="AF95" s="315">
        <f>SUM(AF96)</f>
        <v>10000</v>
      </c>
      <c r="AG95" s="309">
        <f t="shared" ref="AG95:AI95" si="236">SUM(AG96)</f>
        <v>10000</v>
      </c>
      <c r="AH95" s="309">
        <f t="shared" si="236"/>
        <v>0</v>
      </c>
      <c r="AI95" s="310">
        <f t="shared" si="236"/>
        <v>0</v>
      </c>
    </row>
    <row r="96" spans="1:35" ht="16.5" thickBot="1" x14ac:dyDescent="0.3">
      <c r="A96" s="155"/>
      <c r="B96" s="345">
        <v>1</v>
      </c>
      <c r="C96" s="346" t="s">
        <v>265</v>
      </c>
      <c r="D96" s="313">
        <f>SUM(E96:G96)</f>
        <v>10437.6</v>
      </c>
      <c r="E96" s="314">
        <f>'[1]8.Doprava'!$T$7</f>
        <v>10437.6</v>
      </c>
      <c r="F96" s="314">
        <f>'[1]8.Doprava'!$U$7</f>
        <v>0</v>
      </c>
      <c r="G96" s="335">
        <f>'[1]8.Doprava'!$V$7</f>
        <v>0</v>
      </c>
      <c r="H96" s="336">
        <f>SUM(I96:K96)</f>
        <v>5000</v>
      </c>
      <c r="I96" s="337">
        <f>'[2]8.Doprava'!$H$7</f>
        <v>5000</v>
      </c>
      <c r="J96" s="337">
        <f>'[2]8.Doprava'!$I$7</f>
        <v>0</v>
      </c>
      <c r="K96" s="490">
        <f>'[2]8.Doprava'!$J$7</f>
        <v>0</v>
      </c>
      <c r="L96" s="328">
        <f>SUM(M96:O96)</f>
        <v>4000</v>
      </c>
      <c r="M96" s="329">
        <f>'[3]8.Doprava'!$K$7</f>
        <v>4000</v>
      </c>
      <c r="N96" s="329">
        <f>'[3]8.Doprava'!$L$7</f>
        <v>0</v>
      </c>
      <c r="O96" s="330">
        <f>'[3]8.Doprava'!$M$7</f>
        <v>0</v>
      </c>
      <c r="P96" s="451">
        <f>SUM(Q96:S96)</f>
        <v>172.5</v>
      </c>
      <c r="Q96" s="329">
        <f>'[3]8.Doprava'!$N$7</f>
        <v>172.5</v>
      </c>
      <c r="R96" s="329">
        <f>'[3]8.Doprava'!$O$7</f>
        <v>0</v>
      </c>
      <c r="S96" s="330">
        <f>'[3]8.Doprava'!$P$7</f>
        <v>0</v>
      </c>
      <c r="T96" s="478">
        <f>SUM(U96:W96)</f>
        <v>3000</v>
      </c>
      <c r="U96" s="484">
        <f>'[3]8.Doprava'!$Q$7</f>
        <v>3000</v>
      </c>
      <c r="V96" s="484">
        <f>'[3]8.Doprava'!$R$7</f>
        <v>0</v>
      </c>
      <c r="W96" s="462">
        <f>'[3]8.Doprava'!$S$7</f>
        <v>0</v>
      </c>
      <c r="X96" s="336">
        <f>SUM(Y96:AA96)</f>
        <v>5000</v>
      </c>
      <c r="Y96" s="337">
        <f>'[3]8.Doprava'!$T$7</f>
        <v>5000</v>
      </c>
      <c r="Z96" s="337">
        <f>'[3]8.Doprava'!$U$7</f>
        <v>0</v>
      </c>
      <c r="AA96" s="490">
        <f>'[3]8.Doprava'!$V$7</f>
        <v>0</v>
      </c>
      <c r="AB96" s="336">
        <f>SUM(AC96:AE96)</f>
        <v>10000</v>
      </c>
      <c r="AC96" s="337">
        <f>'[3]8.Doprava'!$W$7</f>
        <v>10000</v>
      </c>
      <c r="AD96" s="337">
        <f>'[3]8.Doprava'!$X$7</f>
        <v>0</v>
      </c>
      <c r="AE96" s="490">
        <f>'[3]8.Doprava'!$Y$7</f>
        <v>0</v>
      </c>
      <c r="AF96" s="336">
        <f>SUM(AG96:AI96)</f>
        <v>10000</v>
      </c>
      <c r="AG96" s="337">
        <f>'[3]8.Doprava'!$Z$7</f>
        <v>10000</v>
      </c>
      <c r="AH96" s="337">
        <f>'[3]8.Doprava'!$AA$7</f>
        <v>0</v>
      </c>
      <c r="AI96" s="378">
        <f>'[3]8.Doprava'!$AB$7</f>
        <v>0</v>
      </c>
    </row>
    <row r="97" spans="1:35" s="157" customFormat="1" ht="15.75" x14ac:dyDescent="0.25">
      <c r="B97" s="347" t="s">
        <v>266</v>
      </c>
      <c r="C97" s="348"/>
      <c r="D97" s="306">
        <f t="shared" ref="D97:G97" si="237">D98+D99+D108+D115+D118+D119+D120</f>
        <v>6909152.4499999983</v>
      </c>
      <c r="E97" s="305">
        <f t="shared" si="237"/>
        <v>6411152.8899999987</v>
      </c>
      <c r="F97" s="305">
        <f t="shared" si="237"/>
        <v>497999.56</v>
      </c>
      <c r="G97" s="331">
        <f t="shared" si="237"/>
        <v>0</v>
      </c>
      <c r="H97" s="332">
        <f>H98+H99+H108+H115+H118+H119+H120</f>
        <v>7150131.9100000011</v>
      </c>
      <c r="I97" s="333">
        <f t="shared" ref="I97:K97" si="238">I98+I99+I108+I115+I118+I119+I120</f>
        <v>6884920.5200000005</v>
      </c>
      <c r="J97" s="333">
        <f t="shared" si="238"/>
        <v>265211.38999999996</v>
      </c>
      <c r="K97" s="433">
        <f t="shared" si="238"/>
        <v>0</v>
      </c>
      <c r="L97" s="332">
        <f>L98+L99+L108+L115+L118+L119+L120+L121</f>
        <v>8838769</v>
      </c>
      <c r="M97" s="333">
        <f>M98+M99+M108+M115+M118+M119+M120+M121</f>
        <v>8475917</v>
      </c>
      <c r="N97" s="333">
        <f t="shared" ref="N97:O97" si="239">N98+N99+N108+N115+N118+N119+N120</f>
        <v>362852</v>
      </c>
      <c r="O97" s="334">
        <f t="shared" si="239"/>
        <v>0</v>
      </c>
      <c r="P97" s="482">
        <f>P98+P99+P108+P115+P118+P119+P120+P121</f>
        <v>5355797.4799999995</v>
      </c>
      <c r="Q97" s="482">
        <f t="shared" ref="Q97:AA97" si="240">Q98+Q99+Q108+Q115+Q118+Q119+Q120+Q121</f>
        <v>5162547.76</v>
      </c>
      <c r="R97" s="482">
        <f t="shared" si="240"/>
        <v>193249.72000000003</v>
      </c>
      <c r="S97" s="543">
        <f t="shared" si="240"/>
        <v>0</v>
      </c>
      <c r="T97" s="316">
        <f>T98+T99+T108+T115+T118+T119+T120+T121</f>
        <v>8482601</v>
      </c>
      <c r="U97" s="446">
        <f t="shared" si="240"/>
        <v>8114749</v>
      </c>
      <c r="V97" s="446">
        <f t="shared" si="240"/>
        <v>367852</v>
      </c>
      <c r="W97" s="377">
        <f t="shared" si="240"/>
        <v>0</v>
      </c>
      <c r="X97" s="332">
        <f>X98+X99+X108+X115+X118+X119+X120+X121</f>
        <v>9187900</v>
      </c>
      <c r="Y97" s="333">
        <f t="shared" si="240"/>
        <v>9050360</v>
      </c>
      <c r="Z97" s="333">
        <f t="shared" si="240"/>
        <v>137540</v>
      </c>
      <c r="AA97" s="334">
        <f t="shared" si="240"/>
        <v>0</v>
      </c>
      <c r="AB97" s="332">
        <f>AB98+AB99+AB108+AB115+AB118+AB119+AB120+AB121</f>
        <v>9295000</v>
      </c>
      <c r="AC97" s="333">
        <f t="shared" ref="AC97:AE97" si="241">AC98+AC99+AC108+AC115+AC118+AC119+AC120+AC121</f>
        <v>9095000</v>
      </c>
      <c r="AD97" s="333">
        <f t="shared" si="241"/>
        <v>200000</v>
      </c>
      <c r="AE97" s="334">
        <f t="shared" si="241"/>
        <v>0</v>
      </c>
      <c r="AF97" s="332">
        <f>AF98+AF99+AF108+AF115+AF118+AF119+AF120+AF121</f>
        <v>9720000</v>
      </c>
      <c r="AG97" s="333">
        <f>AG98+AG99+AG108+AG115+AG118+AG119+AG120+AG121</f>
        <v>9520000</v>
      </c>
      <c r="AH97" s="333">
        <f>AH98+AH99+AH108+AH115+AH118+AH119+AH120+AH121</f>
        <v>200000</v>
      </c>
      <c r="AI97" s="334">
        <f>AI98+AI99+AI108+AI115+AI118+AI119+AI120+AI121</f>
        <v>0</v>
      </c>
    </row>
    <row r="98" spans="1:35" ht="15.75" x14ac:dyDescent="0.25">
      <c r="A98" s="155"/>
      <c r="B98" s="355" t="s">
        <v>267</v>
      </c>
      <c r="C98" s="344" t="s">
        <v>268</v>
      </c>
      <c r="D98" s="308">
        <f>SUM(E98:G98)</f>
        <v>4658.8999999999996</v>
      </c>
      <c r="E98" s="307">
        <f>'[1]9. Vzdelávanie'!$T$4</f>
        <v>4658.8999999999996</v>
      </c>
      <c r="F98" s="307">
        <f>'[1]9. Vzdelávanie'!$U$4</f>
        <v>0</v>
      </c>
      <c r="G98" s="326">
        <f>'[1]9. Vzdelávanie'!$V$4</f>
        <v>0</v>
      </c>
      <c r="H98" s="315">
        <f>SUM(I98:K98)</f>
        <v>2735.57</v>
      </c>
      <c r="I98" s="309">
        <f>'[2]9. Vzdelávanie'!$H$4</f>
        <v>2735.57</v>
      </c>
      <c r="J98" s="309">
        <f>'[2]9. Vzdelávanie'!$I$4</f>
        <v>0</v>
      </c>
      <c r="K98" s="338">
        <f>'[2]9. Vzdelávanie'!$J$4</f>
        <v>0</v>
      </c>
      <c r="L98" s="315">
        <f>SUM(M98:O98)</f>
        <v>4000</v>
      </c>
      <c r="M98" s="309">
        <f>'[3]9. Vzdelávanie'!$K$4</f>
        <v>4000</v>
      </c>
      <c r="N98" s="309">
        <f>'[3]9. Vzdelávanie'!$L$4</f>
        <v>0</v>
      </c>
      <c r="O98" s="310">
        <f>'[3]9. Vzdelávanie'!$M$4</f>
        <v>0</v>
      </c>
      <c r="P98" s="483">
        <f>SUM(Q98:S98)</f>
        <v>3051.9199999999996</v>
      </c>
      <c r="Q98" s="483">
        <f>'[3]9. Vzdelávanie'!$N$4</f>
        <v>3051.9199999999996</v>
      </c>
      <c r="R98" s="483">
        <f>'[3]9. Vzdelávanie'!$O$4</f>
        <v>0</v>
      </c>
      <c r="S98" s="544">
        <f>'[3]9. Vzdelávanie'!$P$4</f>
        <v>0</v>
      </c>
      <c r="T98" s="477">
        <f>SUM(U98:W98)</f>
        <v>3900</v>
      </c>
      <c r="U98" s="483">
        <f>'[3]9. Vzdelávanie'!$Q$4</f>
        <v>3900</v>
      </c>
      <c r="V98" s="483">
        <f>'[3]9. Vzdelávanie'!$R$4</f>
        <v>0</v>
      </c>
      <c r="W98" s="449">
        <f>'[3]9. Vzdelávanie'!$S$4</f>
        <v>0</v>
      </c>
      <c r="X98" s="315">
        <f>SUM(Y98:AA98)</f>
        <v>4000</v>
      </c>
      <c r="Y98" s="309">
        <f>'[3]9. Vzdelávanie'!$T$4</f>
        <v>4000</v>
      </c>
      <c r="Z98" s="309">
        <f>'[3]9. Vzdelávanie'!$U$4</f>
        <v>0</v>
      </c>
      <c r="AA98" s="310">
        <f>'[3]9. Vzdelávanie'!$V$4</f>
        <v>0</v>
      </c>
      <c r="AB98" s="315">
        <f>SUM(AC98:AE98)</f>
        <v>4000</v>
      </c>
      <c r="AC98" s="309">
        <f>'[3]9. Vzdelávanie'!$W$4</f>
        <v>4000</v>
      </c>
      <c r="AD98" s="309">
        <f>'[3]9. Vzdelávanie'!$X$4</f>
        <v>0</v>
      </c>
      <c r="AE98" s="310">
        <f>'[3]9. Vzdelávanie'!$Y$4</f>
        <v>0</v>
      </c>
      <c r="AF98" s="315">
        <f>SUM(AG98:AI98)</f>
        <v>4000</v>
      </c>
      <c r="AG98" s="309">
        <f>'[3]9. Vzdelávanie'!$Z$4</f>
        <v>4000</v>
      </c>
      <c r="AH98" s="309">
        <f>'[3]9. Vzdelávanie'!$AA$4</f>
        <v>0</v>
      </c>
      <c r="AI98" s="310">
        <f>'[3]9. Vzdelávanie'!$AB$4</f>
        <v>0</v>
      </c>
    </row>
    <row r="99" spans="1:35" ht="15.75" x14ac:dyDescent="0.25">
      <c r="A99" s="155"/>
      <c r="B99" s="355" t="s">
        <v>269</v>
      </c>
      <c r="C99" s="344" t="s">
        <v>270</v>
      </c>
      <c r="D99" s="308">
        <f t="shared" ref="D99:G99" si="242">SUM(D100:D107)</f>
        <v>1500346.45</v>
      </c>
      <c r="E99" s="307">
        <f t="shared" si="242"/>
        <v>1479468.45</v>
      </c>
      <c r="F99" s="307">
        <f t="shared" si="242"/>
        <v>20878</v>
      </c>
      <c r="G99" s="326">
        <f t="shared" si="242"/>
        <v>0</v>
      </c>
      <c r="H99" s="315">
        <f>SUM(H100:H107)</f>
        <v>1556776.7</v>
      </c>
      <c r="I99" s="309">
        <f t="shared" ref="I99:K99" si="243">SUM(I100:I107)</f>
        <v>1504676</v>
      </c>
      <c r="J99" s="309">
        <f t="shared" si="243"/>
        <v>52100.7</v>
      </c>
      <c r="K99" s="338">
        <f t="shared" si="243"/>
        <v>0</v>
      </c>
      <c r="L99" s="315">
        <f>SUM(L100:L107)</f>
        <v>1612986</v>
      </c>
      <c r="M99" s="309">
        <f t="shared" ref="M99:O99" si="244">SUM(M100:M107)</f>
        <v>1602811</v>
      </c>
      <c r="N99" s="309">
        <f t="shared" si="244"/>
        <v>10175</v>
      </c>
      <c r="O99" s="310">
        <f t="shared" si="244"/>
        <v>0</v>
      </c>
      <c r="P99" s="483">
        <f>SUM(P100:P107)</f>
        <v>1079120.49</v>
      </c>
      <c r="Q99" s="483">
        <f t="shared" ref="Q99:S99" si="245">SUM(Q100:Q107)</f>
        <v>1068946</v>
      </c>
      <c r="R99" s="483">
        <f t="shared" si="245"/>
        <v>10174.49</v>
      </c>
      <c r="S99" s="544">
        <f t="shared" si="245"/>
        <v>0</v>
      </c>
      <c r="T99" s="317">
        <f>SUM(T100:T107)</f>
        <v>1612986</v>
      </c>
      <c r="U99" s="307">
        <f>SUM(U100:U107)</f>
        <v>1602811</v>
      </c>
      <c r="V99" s="307">
        <f>SUM(V100:V107)</f>
        <v>10175</v>
      </c>
      <c r="W99" s="318">
        <f>SUM(W100:W107)</f>
        <v>0</v>
      </c>
      <c r="X99" s="315">
        <f>SUM(X100:X107)</f>
        <v>1630294</v>
      </c>
      <c r="Y99" s="309">
        <f t="shared" ref="Y99:AA99" si="246">SUM(Y100:Y107)</f>
        <v>1603194</v>
      </c>
      <c r="Z99" s="309">
        <f t="shared" si="246"/>
        <v>27100</v>
      </c>
      <c r="AA99" s="310">
        <f t="shared" si="246"/>
        <v>0</v>
      </c>
      <c r="AB99" s="315">
        <f>SUM(AB100:AB107)</f>
        <v>1665000</v>
      </c>
      <c r="AC99" s="309">
        <f t="shared" ref="AC99:AE99" si="247">SUM(AC100:AC107)</f>
        <v>1665000</v>
      </c>
      <c r="AD99" s="309">
        <f t="shared" si="247"/>
        <v>0</v>
      </c>
      <c r="AE99" s="310">
        <f t="shared" si="247"/>
        <v>0</v>
      </c>
      <c r="AF99" s="315">
        <f>SUM(AF100:AF107)</f>
        <v>1730000</v>
      </c>
      <c r="AG99" s="309">
        <f t="shared" ref="AG99:AI99" si="248">SUM(AG100:AG107)</f>
        <v>1730000</v>
      </c>
      <c r="AH99" s="309">
        <f t="shared" si="248"/>
        <v>0</v>
      </c>
      <c r="AI99" s="310">
        <f t="shared" si="248"/>
        <v>0</v>
      </c>
    </row>
    <row r="100" spans="1:35" ht="15.75" x14ac:dyDescent="0.25">
      <c r="A100" s="155"/>
      <c r="B100" s="342">
        <v>1</v>
      </c>
      <c r="C100" s="344" t="s">
        <v>271</v>
      </c>
      <c r="D100" s="308">
        <f t="shared" ref="D100:D107" si="249">SUM(E100:G100)</f>
        <v>163408</v>
      </c>
      <c r="E100" s="307">
        <f>'[1]9. Vzdelávanie'!$T$19</f>
        <v>147030</v>
      </c>
      <c r="F100" s="307">
        <f>'[1]9. Vzdelávanie'!$U$19</f>
        <v>16378</v>
      </c>
      <c r="G100" s="326">
        <f>'[1]9. Vzdelávanie'!$V$19</f>
        <v>0</v>
      </c>
      <c r="H100" s="315">
        <f>SUM(I100:K100)</f>
        <v>160305</v>
      </c>
      <c r="I100" s="309">
        <f>'[2]9. Vzdelávanie'!$H$19</f>
        <v>160305</v>
      </c>
      <c r="J100" s="309">
        <f>'[3]9. Vzdelávanie'!$I$20</f>
        <v>0</v>
      </c>
      <c r="K100" s="309">
        <f>'[3]9. Vzdelávanie'!$J$20</f>
        <v>0</v>
      </c>
      <c r="L100" s="315">
        <f>SUM(M100:O100)</f>
        <v>174155</v>
      </c>
      <c r="M100" s="309">
        <f>'[3]9. Vzdelávanie'!$K$20</f>
        <v>174155</v>
      </c>
      <c r="N100" s="309">
        <f>'[3]9. Vzdelávanie'!$L$20</f>
        <v>0</v>
      </c>
      <c r="O100" s="310">
        <f>'[3]9. Vzdelávanie'!$M$20</f>
        <v>0</v>
      </c>
      <c r="P100" s="483">
        <f>SUM(Q100:S100)</f>
        <v>112619</v>
      </c>
      <c r="Q100" s="483">
        <f>'[3]9. Vzdelávanie'!$N$20</f>
        <v>112619</v>
      </c>
      <c r="R100" s="483">
        <f>'[3]9. Vzdelávanie'!$O$20</f>
        <v>0</v>
      </c>
      <c r="S100" s="544">
        <f>'[3]9. Vzdelávanie'!$P$20</f>
        <v>0</v>
      </c>
      <c r="T100" s="477">
        <f>SUM(U100:W100)</f>
        <v>174155</v>
      </c>
      <c r="U100" s="483">
        <f>'[3]9. Vzdelávanie'!$Q$20</f>
        <v>174155</v>
      </c>
      <c r="V100" s="483">
        <f>'[3]9. Vzdelávanie'!$R$20</f>
        <v>0</v>
      </c>
      <c r="W100" s="449">
        <f>'[3]9. Vzdelávanie'!$S$20</f>
        <v>0</v>
      </c>
      <c r="X100" s="315">
        <f>SUM(Y100:AA100)</f>
        <v>181140</v>
      </c>
      <c r="Y100" s="309">
        <f>'[3]9. Vzdelávanie'!$T$20</f>
        <v>179340</v>
      </c>
      <c r="Z100" s="309">
        <f>'[3]9. Vzdelávanie'!$U$20</f>
        <v>1800</v>
      </c>
      <c r="AA100" s="310">
        <f>'[3]9. Vzdelávanie'!$V$20</f>
        <v>0</v>
      </c>
      <c r="AB100" s="315">
        <f>SUM(AC100:AE100)</f>
        <v>185000</v>
      </c>
      <c r="AC100" s="309">
        <f>'[3]9. Vzdelávanie'!$W$20</f>
        <v>185000</v>
      </c>
      <c r="AD100" s="309">
        <f>'[3]9. Vzdelávanie'!$X$20</f>
        <v>0</v>
      </c>
      <c r="AE100" s="310">
        <f>'[3]9. Vzdelávanie'!$Y$20</f>
        <v>0</v>
      </c>
      <c r="AF100" s="315">
        <f>SUM(AG100:AI100)</f>
        <v>192000</v>
      </c>
      <c r="AG100" s="309">
        <f>'[3]9. Vzdelávanie'!$Z$20</f>
        <v>192000</v>
      </c>
      <c r="AH100" s="309">
        <f>'[3]9. Vzdelávanie'!$AA$20</f>
        <v>0</v>
      </c>
      <c r="AI100" s="310">
        <f>'[3]9. Vzdelávanie'!$AB$20</f>
        <v>0</v>
      </c>
    </row>
    <row r="101" spans="1:35" ht="15.75" x14ac:dyDescent="0.25">
      <c r="A101" s="155"/>
      <c r="B101" s="342">
        <v>2</v>
      </c>
      <c r="C101" s="344" t="s">
        <v>272</v>
      </c>
      <c r="D101" s="308">
        <f t="shared" si="249"/>
        <v>304577</v>
      </c>
      <c r="E101" s="307">
        <f>'[1]9. Vzdelávanie'!$T$20</f>
        <v>302177</v>
      </c>
      <c r="F101" s="307">
        <f>'[1]9. Vzdelávanie'!$U$20</f>
        <v>2400</v>
      </c>
      <c r="G101" s="326">
        <f>'[1]9. Vzdelávanie'!$V$20</f>
        <v>0</v>
      </c>
      <c r="H101" s="315">
        <f t="shared" ref="H101:H107" si="250">SUM(I101:K101)</f>
        <v>306516</v>
      </c>
      <c r="I101" s="309">
        <f>'[2]9. Vzdelávanie'!$H$20</f>
        <v>306516</v>
      </c>
      <c r="J101" s="309">
        <f>'[3]9. Vzdelávanie'!$I$21</f>
        <v>0</v>
      </c>
      <c r="K101" s="309">
        <f>'[3]9. Vzdelávanie'!$J$21</f>
        <v>0</v>
      </c>
      <c r="L101" s="315">
        <f t="shared" ref="L101:L107" si="251">SUM(M101:O101)</f>
        <v>312191</v>
      </c>
      <c r="M101" s="309">
        <f>'[3]9. Vzdelávanie'!$K$21</f>
        <v>312191</v>
      </c>
      <c r="N101" s="309">
        <f>'[3]9. Vzdelávanie'!$L$21</f>
        <v>0</v>
      </c>
      <c r="O101" s="310">
        <f>'[3]9. Vzdelávanie'!$M$21</f>
        <v>0</v>
      </c>
      <c r="P101" s="483">
        <f t="shared" ref="P101:P107" si="252">SUM(Q101:S101)</f>
        <v>213340</v>
      </c>
      <c r="Q101" s="483">
        <f>'[3]9. Vzdelávanie'!$N$21</f>
        <v>213340</v>
      </c>
      <c r="R101" s="483">
        <f>'[3]9. Vzdelávanie'!$O$21</f>
        <v>0</v>
      </c>
      <c r="S101" s="544">
        <f>'[3]9. Vzdelávanie'!$P$21</f>
        <v>0</v>
      </c>
      <c r="T101" s="477">
        <f t="shared" ref="T101:T107" si="253">SUM(U101:W101)</f>
        <v>312191</v>
      </c>
      <c r="U101" s="483">
        <f>'[3]9. Vzdelávanie'!$Q$21</f>
        <v>312191</v>
      </c>
      <c r="V101" s="483">
        <f>'[3]9. Vzdelávanie'!$R$21</f>
        <v>0</v>
      </c>
      <c r="W101" s="449">
        <f>'[3]9. Vzdelávanie'!$S$21</f>
        <v>0</v>
      </c>
      <c r="X101" s="315">
        <f t="shared" ref="X101:X107" si="254">SUM(Y101:AA101)</f>
        <v>275352</v>
      </c>
      <c r="Y101" s="309">
        <f>'[3]9. Vzdelávanie'!$T$21</f>
        <v>275352</v>
      </c>
      <c r="Z101" s="309">
        <f>'[3]9. Vzdelávanie'!$U$21</f>
        <v>0</v>
      </c>
      <c r="AA101" s="310">
        <f>'[3]9. Vzdelávanie'!$V$21</f>
        <v>0</v>
      </c>
      <c r="AB101" s="315">
        <f t="shared" ref="AB101:AB107" si="255">SUM(AC101:AE101)</f>
        <v>285000</v>
      </c>
      <c r="AC101" s="309">
        <f>'[3]9. Vzdelávanie'!$W$21</f>
        <v>285000</v>
      </c>
      <c r="AD101" s="309">
        <f>'[3]9. Vzdelávanie'!$X$21</f>
        <v>0</v>
      </c>
      <c r="AE101" s="310">
        <f>'[3]9. Vzdelávanie'!$Y$21</f>
        <v>0</v>
      </c>
      <c r="AF101" s="315">
        <f t="shared" ref="AF101:AF107" si="256">SUM(AG101:AI101)</f>
        <v>296000</v>
      </c>
      <c r="AG101" s="309">
        <f>'[3]9. Vzdelávanie'!$Z$21</f>
        <v>296000</v>
      </c>
      <c r="AH101" s="309">
        <f>'[3]9. Vzdelávanie'!$AA$21</f>
        <v>0</v>
      </c>
      <c r="AI101" s="310">
        <f>'[3]9. Vzdelávanie'!$AB$21</f>
        <v>0</v>
      </c>
    </row>
    <row r="102" spans="1:35" ht="15.75" x14ac:dyDescent="0.25">
      <c r="A102" s="155"/>
      <c r="B102" s="342">
        <v>3</v>
      </c>
      <c r="C102" s="344" t="s">
        <v>273</v>
      </c>
      <c r="D102" s="308">
        <f t="shared" si="249"/>
        <v>340198</v>
      </c>
      <c r="E102" s="307">
        <f>'[1]9. Vzdelávanie'!$T$21</f>
        <v>340198</v>
      </c>
      <c r="F102" s="307">
        <f>'[1]9. Vzdelávanie'!$U$21</f>
        <v>0</v>
      </c>
      <c r="G102" s="326">
        <f>'[1]9. Vzdelávanie'!$V$21</f>
        <v>0</v>
      </c>
      <c r="H102" s="315">
        <f t="shared" si="250"/>
        <v>373292</v>
      </c>
      <c r="I102" s="309">
        <f>'[2]9. Vzdelávanie'!$H$21</f>
        <v>373292</v>
      </c>
      <c r="J102" s="309">
        <f>'[3]9. Vzdelávanie'!$I$22</f>
        <v>0</v>
      </c>
      <c r="K102" s="309">
        <f>'[3]9. Vzdelávanie'!$J$22</f>
        <v>0</v>
      </c>
      <c r="L102" s="315">
        <f t="shared" si="251"/>
        <v>413699</v>
      </c>
      <c r="M102" s="309">
        <f>'[3]9. Vzdelávanie'!$K$22</f>
        <v>406089</v>
      </c>
      <c r="N102" s="309">
        <f>'[3]9. Vzdelávanie'!$L$22</f>
        <v>7610</v>
      </c>
      <c r="O102" s="310">
        <f>'[3]9. Vzdelávanie'!$M$22</f>
        <v>0</v>
      </c>
      <c r="P102" s="483">
        <f t="shared" si="252"/>
        <v>276986.49</v>
      </c>
      <c r="Q102" s="483">
        <f>'[3]9. Vzdelávanie'!$N$22</f>
        <v>269377</v>
      </c>
      <c r="R102" s="483">
        <f>'[3]9. Vzdelávanie'!$O$22</f>
        <v>7609.49</v>
      </c>
      <c r="S102" s="544">
        <f>'[3]9. Vzdelávanie'!$P$22</f>
        <v>0</v>
      </c>
      <c r="T102" s="477">
        <f t="shared" si="253"/>
        <v>413699</v>
      </c>
      <c r="U102" s="483">
        <f>'[3]9. Vzdelávanie'!$Q$22</f>
        <v>406089</v>
      </c>
      <c r="V102" s="483">
        <f>'[3]9. Vzdelávanie'!$R$22</f>
        <v>7610</v>
      </c>
      <c r="W102" s="449">
        <f>'[3]9. Vzdelávanie'!$S$22</f>
        <v>0</v>
      </c>
      <c r="X102" s="315">
        <f t="shared" si="254"/>
        <v>427464</v>
      </c>
      <c r="Y102" s="309">
        <f>'[3]9. Vzdelávanie'!$T$22</f>
        <v>423964</v>
      </c>
      <c r="Z102" s="309">
        <f>'[3]9. Vzdelávanie'!$U$22</f>
        <v>3500</v>
      </c>
      <c r="AA102" s="310">
        <f>'[3]9. Vzdelávanie'!$V$22</f>
        <v>0</v>
      </c>
      <c r="AB102" s="315">
        <f t="shared" si="255"/>
        <v>440000</v>
      </c>
      <c r="AC102" s="309">
        <f>'[3]9. Vzdelávanie'!$W$22</f>
        <v>440000</v>
      </c>
      <c r="AD102" s="309">
        <f>'[3]9. Vzdelávanie'!$X$22</f>
        <v>0</v>
      </c>
      <c r="AE102" s="310">
        <f>'[3]9. Vzdelávanie'!$Y$22</f>
        <v>0</v>
      </c>
      <c r="AF102" s="315">
        <f t="shared" si="256"/>
        <v>457000</v>
      </c>
      <c r="AG102" s="309">
        <f>'[3]9. Vzdelávanie'!$Z$22</f>
        <v>457000</v>
      </c>
      <c r="AH102" s="309">
        <f>'[3]9. Vzdelávanie'!$AA$22</f>
        <v>0</v>
      </c>
      <c r="AI102" s="310">
        <f>'[3]9. Vzdelávanie'!$AB$22</f>
        <v>0</v>
      </c>
    </row>
    <row r="103" spans="1:35" ht="15.75" x14ac:dyDescent="0.25">
      <c r="A103" s="150"/>
      <c r="B103" s="342">
        <v>4</v>
      </c>
      <c r="C103" s="344" t="s">
        <v>441</v>
      </c>
      <c r="D103" s="308">
        <f t="shared" si="249"/>
        <v>83881.45</v>
      </c>
      <c r="E103" s="307">
        <f>'[1]9. Vzdelávanie'!$T$22</f>
        <v>83881.45</v>
      </c>
      <c r="F103" s="307">
        <f>'[1]9. Vzdelávanie'!$U$22</f>
        <v>0</v>
      </c>
      <c r="G103" s="326">
        <f>'[1]9. Vzdelávanie'!$V$22</f>
        <v>0</v>
      </c>
      <c r="H103" s="315">
        <f t="shared" si="250"/>
        <v>0</v>
      </c>
      <c r="I103" s="309">
        <f>'[3]9. Vzdelávanie'!$H$23</f>
        <v>0</v>
      </c>
      <c r="J103" s="309">
        <f>'[3]9. Vzdelávanie'!$I$23</f>
        <v>0</v>
      </c>
      <c r="K103" s="309">
        <f>'[3]9. Vzdelávanie'!$J$23</f>
        <v>0</v>
      </c>
      <c r="L103" s="315">
        <f t="shared" si="251"/>
        <v>0</v>
      </c>
      <c r="M103" s="309">
        <f>'[3]9. Vzdelávanie'!$K$23</f>
        <v>0</v>
      </c>
      <c r="N103" s="309">
        <f>'[3]9. Vzdelávanie'!$L$23</f>
        <v>0</v>
      </c>
      <c r="O103" s="310">
        <f>'[3]9. Vzdelávanie'!$M$23</f>
        <v>0</v>
      </c>
      <c r="P103" s="483">
        <f t="shared" si="252"/>
        <v>0</v>
      </c>
      <c r="Q103" s="483">
        <f>'[3]9. Vzdelávanie'!$N$23</f>
        <v>0</v>
      </c>
      <c r="R103" s="483">
        <f>'[3]9. Vzdelávanie'!$O$23</f>
        <v>0</v>
      </c>
      <c r="S103" s="544">
        <f>'[3]9. Vzdelávanie'!$P$23</f>
        <v>0</v>
      </c>
      <c r="T103" s="477">
        <f t="shared" si="253"/>
        <v>0</v>
      </c>
      <c r="U103" s="483">
        <f>'[3]9. Vzdelávanie'!$Q$23</f>
        <v>0</v>
      </c>
      <c r="V103" s="483">
        <f>'[3]9. Vzdelávanie'!$R$23</f>
        <v>0</v>
      </c>
      <c r="W103" s="449">
        <f>'[3]9. Vzdelávanie'!$S$23</f>
        <v>0</v>
      </c>
      <c r="X103" s="315">
        <f t="shared" si="254"/>
        <v>0</v>
      </c>
      <c r="Y103" s="309">
        <f>'[3]9. Vzdelávanie'!$T$23</f>
        <v>0</v>
      </c>
      <c r="Z103" s="309">
        <f>'[3]9. Vzdelávanie'!$U$23</f>
        <v>0</v>
      </c>
      <c r="AA103" s="310">
        <f>'[3]9. Vzdelávanie'!$V$23</f>
        <v>0</v>
      </c>
      <c r="AB103" s="315">
        <f t="shared" si="255"/>
        <v>0</v>
      </c>
      <c r="AC103" s="309">
        <f>'[3]9. Vzdelávanie'!$W$23</f>
        <v>0</v>
      </c>
      <c r="AD103" s="309">
        <f>'[3]9. Vzdelávanie'!$X$23</f>
        <v>0</v>
      </c>
      <c r="AE103" s="310">
        <f>'[3]9. Vzdelávanie'!$Y$23</f>
        <v>0</v>
      </c>
      <c r="AF103" s="315">
        <f t="shared" si="256"/>
        <v>0</v>
      </c>
      <c r="AG103" s="309">
        <f>'[3]9. Vzdelávanie'!$Z$23</f>
        <v>0</v>
      </c>
      <c r="AH103" s="309">
        <f>'[3]9. Vzdelávanie'!$AA$23</f>
        <v>0</v>
      </c>
      <c r="AI103" s="310">
        <f>'[3]9. Vzdelávanie'!$AB$23</f>
        <v>0</v>
      </c>
    </row>
    <row r="104" spans="1:35" ht="15.75" x14ac:dyDescent="0.25">
      <c r="A104" s="155"/>
      <c r="B104" s="342">
        <v>5</v>
      </c>
      <c r="C104" s="344" t="s">
        <v>275</v>
      </c>
      <c r="D104" s="308">
        <f t="shared" si="249"/>
        <v>199594</v>
      </c>
      <c r="E104" s="307">
        <f>'[1]9. Vzdelávanie'!$T$23</f>
        <v>197494</v>
      </c>
      <c r="F104" s="307">
        <f>'[1]9. Vzdelávanie'!$U$23</f>
        <v>2100</v>
      </c>
      <c r="G104" s="326">
        <f>'[1]9. Vzdelávanie'!$V$23</f>
        <v>0</v>
      </c>
      <c r="H104" s="315">
        <f t="shared" si="250"/>
        <v>254608.7</v>
      </c>
      <c r="I104" s="309">
        <f>'[2]9. Vzdelávanie'!$H$23</f>
        <v>204658</v>
      </c>
      <c r="J104" s="309">
        <f>'[2]9. Vzdelávanie'!$I$23</f>
        <v>49950.7</v>
      </c>
      <c r="K104" s="309">
        <f>'[3]9. Vzdelávanie'!$J$24</f>
        <v>0</v>
      </c>
      <c r="L104" s="315">
        <f t="shared" si="251"/>
        <v>219549</v>
      </c>
      <c r="M104" s="309">
        <f>'[3]9. Vzdelávanie'!$K$24</f>
        <v>219549</v>
      </c>
      <c r="N104" s="309">
        <f>'[3]9. Vzdelávanie'!$L$24</f>
        <v>0</v>
      </c>
      <c r="O104" s="310">
        <f>'[3]9. Vzdelávanie'!$M$24</f>
        <v>0</v>
      </c>
      <c r="P104" s="483">
        <f t="shared" si="252"/>
        <v>148531</v>
      </c>
      <c r="Q104" s="483">
        <f>'[3]9. Vzdelávanie'!$N$24</f>
        <v>148531</v>
      </c>
      <c r="R104" s="483">
        <f>'[3]9. Vzdelávanie'!$O$24</f>
        <v>0</v>
      </c>
      <c r="S104" s="544">
        <f>'[3]9. Vzdelávanie'!$P$24</f>
        <v>0</v>
      </c>
      <c r="T104" s="477">
        <f t="shared" si="253"/>
        <v>219549</v>
      </c>
      <c r="U104" s="483">
        <f>'[3]9. Vzdelávanie'!$Q$24</f>
        <v>219549</v>
      </c>
      <c r="V104" s="483">
        <f>'[3]9. Vzdelávanie'!$R$24</f>
        <v>0</v>
      </c>
      <c r="W104" s="449">
        <f>'[3]9. Vzdelávanie'!$S$24</f>
        <v>0</v>
      </c>
      <c r="X104" s="315">
        <f t="shared" si="254"/>
        <v>234613</v>
      </c>
      <c r="Y104" s="309">
        <f>'[3]9. Vzdelávanie'!$T$24</f>
        <v>221613</v>
      </c>
      <c r="Z104" s="309">
        <f>'[3]9. Vzdelávanie'!$U$24</f>
        <v>13000</v>
      </c>
      <c r="AA104" s="310">
        <f>'[3]9. Vzdelávanie'!$V$24</f>
        <v>0</v>
      </c>
      <c r="AB104" s="315">
        <f t="shared" si="255"/>
        <v>230000</v>
      </c>
      <c r="AC104" s="309">
        <f>'[3]9. Vzdelávanie'!$W$24</f>
        <v>230000</v>
      </c>
      <c r="AD104" s="309">
        <f>'[3]9. Vzdelávanie'!$X$24</f>
        <v>0</v>
      </c>
      <c r="AE104" s="310">
        <f>'[3]9. Vzdelávanie'!$Y$24</f>
        <v>0</v>
      </c>
      <c r="AF104" s="315">
        <f t="shared" si="256"/>
        <v>239000</v>
      </c>
      <c r="AG104" s="309">
        <f>'[3]9. Vzdelávanie'!$Z$24</f>
        <v>239000</v>
      </c>
      <c r="AH104" s="309">
        <f>'[3]9. Vzdelávanie'!$AA$24</f>
        <v>0</v>
      </c>
      <c r="AI104" s="310">
        <f>'[3]9. Vzdelávanie'!$AB$24</f>
        <v>0</v>
      </c>
    </row>
    <row r="105" spans="1:35" ht="15.75" x14ac:dyDescent="0.25">
      <c r="A105" s="155"/>
      <c r="B105" s="342">
        <v>6</v>
      </c>
      <c r="C105" s="344" t="s">
        <v>276</v>
      </c>
      <c r="D105" s="308">
        <f t="shared" si="249"/>
        <v>189654</v>
      </c>
      <c r="E105" s="307">
        <f>'[1]9. Vzdelávanie'!$T$24</f>
        <v>189654</v>
      </c>
      <c r="F105" s="307">
        <f>'[1]9. Vzdelávanie'!$U$24</f>
        <v>0</v>
      </c>
      <c r="G105" s="326">
        <f>'[1]9. Vzdelávanie'!$V$24</f>
        <v>0</v>
      </c>
      <c r="H105" s="315">
        <f t="shared" si="250"/>
        <v>212664</v>
      </c>
      <c r="I105" s="309">
        <f>'[2]9. Vzdelávanie'!$H$24</f>
        <v>210514</v>
      </c>
      <c r="J105" s="309">
        <f>'[2]9. Vzdelávanie'!$I$24</f>
        <v>2150</v>
      </c>
      <c r="K105" s="338">
        <f>'[3]9. Vzdelávanie'!$J$25</f>
        <v>0</v>
      </c>
      <c r="L105" s="315">
        <f t="shared" si="251"/>
        <v>229605</v>
      </c>
      <c r="M105" s="309">
        <f>'[3]9. Vzdelávanie'!$K$25</f>
        <v>227040</v>
      </c>
      <c r="N105" s="309">
        <f>'[3]9. Vzdelávanie'!$L$25</f>
        <v>2565</v>
      </c>
      <c r="O105" s="310">
        <f>'[3]9. Vzdelávanie'!$M$25</f>
        <v>0</v>
      </c>
      <c r="P105" s="483">
        <f t="shared" si="252"/>
        <v>157508</v>
      </c>
      <c r="Q105" s="483">
        <f>'[3]9. Vzdelávanie'!$N$25</f>
        <v>154943</v>
      </c>
      <c r="R105" s="483">
        <f>'[3]9. Vzdelávanie'!$O$25</f>
        <v>2565</v>
      </c>
      <c r="S105" s="544">
        <f>'[3]9. Vzdelávanie'!$P$25</f>
        <v>0</v>
      </c>
      <c r="T105" s="477">
        <f t="shared" si="253"/>
        <v>229605</v>
      </c>
      <c r="U105" s="483">
        <f>'[3]9. Vzdelávanie'!$Q$25</f>
        <v>227040</v>
      </c>
      <c r="V105" s="483">
        <f>'[3]9. Vzdelávanie'!$R$25</f>
        <v>2565</v>
      </c>
      <c r="W105" s="449">
        <f>'[3]9. Vzdelávanie'!$S$25</f>
        <v>0</v>
      </c>
      <c r="X105" s="315">
        <f t="shared" si="254"/>
        <v>231775</v>
      </c>
      <c r="Y105" s="309">
        <f>'[3]9. Vzdelávanie'!$T$25</f>
        <v>229175</v>
      </c>
      <c r="Z105" s="309">
        <f>'[3]9. Vzdelávanie'!$U$25</f>
        <v>2600</v>
      </c>
      <c r="AA105" s="310">
        <f>'[3]9. Vzdelávanie'!$V$25</f>
        <v>0</v>
      </c>
      <c r="AB105" s="315">
        <f t="shared" si="255"/>
        <v>240000</v>
      </c>
      <c r="AC105" s="309">
        <f>'[3]9. Vzdelávanie'!$W$25</f>
        <v>240000</v>
      </c>
      <c r="AD105" s="309">
        <f>'[3]9. Vzdelávanie'!$X$25</f>
        <v>0</v>
      </c>
      <c r="AE105" s="310">
        <f>'[3]9. Vzdelávanie'!$Y$25</f>
        <v>0</v>
      </c>
      <c r="AF105" s="315">
        <f t="shared" si="256"/>
        <v>250000</v>
      </c>
      <c r="AG105" s="309">
        <f>'[3]9. Vzdelávanie'!$Z$25</f>
        <v>250000</v>
      </c>
      <c r="AH105" s="309">
        <f>'[3]9. Vzdelávanie'!$AA$25</f>
        <v>0</v>
      </c>
      <c r="AI105" s="310">
        <f>'[3]9. Vzdelávanie'!$AB$25</f>
        <v>0</v>
      </c>
    </row>
    <row r="106" spans="1:35" ht="15.75" x14ac:dyDescent="0.25">
      <c r="A106" s="155"/>
      <c r="B106" s="342">
        <v>7</v>
      </c>
      <c r="C106" s="344" t="s">
        <v>277</v>
      </c>
      <c r="D106" s="308">
        <f t="shared" si="249"/>
        <v>185514</v>
      </c>
      <c r="E106" s="307">
        <f>'[1]9. Vzdelávanie'!$T$25</f>
        <v>185514</v>
      </c>
      <c r="F106" s="307">
        <f>'[1]9. Vzdelávanie'!$U$25</f>
        <v>0</v>
      </c>
      <c r="G106" s="326">
        <f>'[1]9. Vzdelávanie'!$V$25</f>
        <v>0</v>
      </c>
      <c r="H106" s="315">
        <f t="shared" si="250"/>
        <v>209041</v>
      </c>
      <c r="I106" s="309">
        <f>'[2]9. Vzdelávanie'!$H$25</f>
        <v>209041</v>
      </c>
      <c r="J106" s="309">
        <f>'[3]9. Vzdelávanie'!$I$26</f>
        <v>0</v>
      </c>
      <c r="K106" s="338">
        <f>'[3]9. Vzdelávanie'!$J$26</f>
        <v>0</v>
      </c>
      <c r="L106" s="315">
        <f t="shared" si="251"/>
        <v>218787</v>
      </c>
      <c r="M106" s="309">
        <f>'[3]9. Vzdelávanie'!$K$26</f>
        <v>218787</v>
      </c>
      <c r="N106" s="309">
        <f>'[3]9. Vzdelávanie'!$L$26</f>
        <v>0</v>
      </c>
      <c r="O106" s="310">
        <f>'[3]9. Vzdelávanie'!$M$26</f>
        <v>0</v>
      </c>
      <c r="P106" s="483">
        <f t="shared" si="252"/>
        <v>141803</v>
      </c>
      <c r="Q106" s="483">
        <f>'[3]9. Vzdelávanie'!$N$26</f>
        <v>141803</v>
      </c>
      <c r="R106" s="483">
        <f>'[3]9. Vzdelávanie'!$O$26</f>
        <v>0</v>
      </c>
      <c r="S106" s="544">
        <f>'[3]9. Vzdelávanie'!$P$26</f>
        <v>0</v>
      </c>
      <c r="T106" s="477">
        <f t="shared" si="253"/>
        <v>218787</v>
      </c>
      <c r="U106" s="483">
        <f>'[3]9. Vzdelávanie'!$Q$26</f>
        <v>218787</v>
      </c>
      <c r="V106" s="483">
        <f>'[3]9. Vzdelávanie'!$R$26</f>
        <v>0</v>
      </c>
      <c r="W106" s="449">
        <f>'[3]9. Vzdelávanie'!$S$26</f>
        <v>0</v>
      </c>
      <c r="X106" s="315">
        <f t="shared" si="254"/>
        <v>226050</v>
      </c>
      <c r="Y106" s="309">
        <f>'[3]9. Vzdelávanie'!$T$26</f>
        <v>219850</v>
      </c>
      <c r="Z106" s="309">
        <f>'[3]9. Vzdelávanie'!$U$26</f>
        <v>6200</v>
      </c>
      <c r="AA106" s="310">
        <f>'[3]9. Vzdelávanie'!$V$26</f>
        <v>0</v>
      </c>
      <c r="AB106" s="315">
        <f t="shared" si="255"/>
        <v>230000</v>
      </c>
      <c r="AC106" s="309">
        <f>'[3]9. Vzdelávanie'!$W$26</f>
        <v>230000</v>
      </c>
      <c r="AD106" s="309">
        <f>'[3]9. Vzdelávanie'!$X$26</f>
        <v>0</v>
      </c>
      <c r="AE106" s="310">
        <f>'[3]9. Vzdelávanie'!$Y$26</f>
        <v>0</v>
      </c>
      <c r="AF106" s="315">
        <f t="shared" si="256"/>
        <v>240000</v>
      </c>
      <c r="AG106" s="309">
        <f>'[3]9. Vzdelávanie'!$Z$26</f>
        <v>240000</v>
      </c>
      <c r="AH106" s="309">
        <f>'[3]9. Vzdelávanie'!$AA$26</f>
        <v>0</v>
      </c>
      <c r="AI106" s="310">
        <f>'[3]9. Vzdelávanie'!$AB$26</f>
        <v>0</v>
      </c>
    </row>
    <row r="107" spans="1:35" ht="15.75" x14ac:dyDescent="0.25">
      <c r="A107" s="155"/>
      <c r="B107" s="342">
        <v>8</v>
      </c>
      <c r="C107" s="344" t="s">
        <v>460</v>
      </c>
      <c r="D107" s="308">
        <f t="shared" si="249"/>
        <v>33520</v>
      </c>
      <c r="E107" s="307">
        <f>'[1]9. Vzdelávanie'!$T$26</f>
        <v>33520</v>
      </c>
      <c r="F107" s="307">
        <f>'[1]9. Vzdelávanie'!$U$26</f>
        <v>0</v>
      </c>
      <c r="G107" s="326">
        <f>'[1]9. Vzdelávanie'!$V$26</f>
        <v>0</v>
      </c>
      <c r="H107" s="315">
        <f t="shared" si="250"/>
        <v>40350</v>
      </c>
      <c r="I107" s="309">
        <f>'[2]9. Vzdelávanie'!$H$26</f>
        <v>40350</v>
      </c>
      <c r="J107" s="309">
        <f>'[3]9. Vzdelávanie'!$I$27</f>
        <v>0</v>
      </c>
      <c r="K107" s="338">
        <f>'[3]9. Vzdelávanie'!$J$27</f>
        <v>0</v>
      </c>
      <c r="L107" s="315">
        <f t="shared" si="251"/>
        <v>45000</v>
      </c>
      <c r="M107" s="309">
        <f>'[3]9. Vzdelávanie'!$K$27</f>
        <v>45000</v>
      </c>
      <c r="N107" s="309">
        <f>'[3]9. Vzdelávanie'!$L$27</f>
        <v>0</v>
      </c>
      <c r="O107" s="310">
        <f>'[3]9. Vzdelávanie'!$M$27</f>
        <v>0</v>
      </c>
      <c r="P107" s="483">
        <f t="shared" si="252"/>
        <v>28333</v>
      </c>
      <c r="Q107" s="483">
        <f>'[3]9. Vzdelávanie'!$N$27</f>
        <v>28333</v>
      </c>
      <c r="R107" s="483">
        <f>'[3]9. Vzdelávanie'!$O$27</f>
        <v>0</v>
      </c>
      <c r="S107" s="544">
        <f>'[3]9. Vzdelávanie'!$P$27</f>
        <v>0</v>
      </c>
      <c r="T107" s="477">
        <f t="shared" si="253"/>
        <v>45000</v>
      </c>
      <c r="U107" s="483">
        <f>'[3]9. Vzdelávanie'!$Q$27</f>
        <v>45000</v>
      </c>
      <c r="V107" s="483">
        <f>'[3]9. Vzdelávanie'!$R$27</f>
        <v>0</v>
      </c>
      <c r="W107" s="449">
        <f>'[3]9. Vzdelávanie'!$S$27</f>
        <v>0</v>
      </c>
      <c r="X107" s="315">
        <f t="shared" si="254"/>
        <v>53900</v>
      </c>
      <c r="Y107" s="309">
        <f>'[3]9. Vzdelávanie'!$T$27</f>
        <v>53900</v>
      </c>
      <c r="Z107" s="309">
        <f>'[3]9. Vzdelávanie'!$U$27</f>
        <v>0</v>
      </c>
      <c r="AA107" s="310">
        <f>'[3]9. Vzdelávanie'!$V$27</f>
        <v>0</v>
      </c>
      <c r="AB107" s="315">
        <f t="shared" si="255"/>
        <v>55000</v>
      </c>
      <c r="AC107" s="309">
        <f>'[3]9. Vzdelávanie'!$W$27</f>
        <v>55000</v>
      </c>
      <c r="AD107" s="309">
        <f>'[3]9. Vzdelávanie'!$X$27</f>
        <v>0</v>
      </c>
      <c r="AE107" s="310">
        <f>'[3]9. Vzdelávanie'!$Y$27</f>
        <v>0</v>
      </c>
      <c r="AF107" s="315">
        <f t="shared" si="256"/>
        <v>56000</v>
      </c>
      <c r="AG107" s="309">
        <f>'[3]9. Vzdelávanie'!$Z$27</f>
        <v>56000</v>
      </c>
      <c r="AH107" s="309">
        <f>'[3]9. Vzdelávanie'!$AA$27</f>
        <v>0</v>
      </c>
      <c r="AI107" s="310">
        <f>'[3]9. Vzdelávanie'!$AB$27</f>
        <v>0</v>
      </c>
    </row>
    <row r="108" spans="1:35" ht="15.75" x14ac:dyDescent="0.25">
      <c r="A108" s="155"/>
      <c r="B108" s="355" t="s">
        <v>278</v>
      </c>
      <c r="C108" s="344" t="s">
        <v>279</v>
      </c>
      <c r="D108" s="308">
        <f t="shared" ref="D108:W108" si="257">SUM(D109:D114)</f>
        <v>4193481.2199999997</v>
      </c>
      <c r="E108" s="307">
        <f t="shared" si="257"/>
        <v>3786839.9999999995</v>
      </c>
      <c r="F108" s="307">
        <f t="shared" si="257"/>
        <v>406641.22000000003</v>
      </c>
      <c r="G108" s="326">
        <f t="shared" si="257"/>
        <v>0</v>
      </c>
      <c r="H108" s="315">
        <f>SUM(H109:H114)</f>
        <v>4384925.79</v>
      </c>
      <c r="I108" s="309">
        <f t="shared" ref="I108:K108" si="258">SUM(I109:I114)</f>
        <v>4171815.1</v>
      </c>
      <c r="J108" s="309">
        <f t="shared" si="258"/>
        <v>213110.68999999997</v>
      </c>
      <c r="K108" s="338">
        <f t="shared" si="258"/>
        <v>0</v>
      </c>
      <c r="L108" s="315">
        <f>SUM(L109:L114)</f>
        <v>5170558</v>
      </c>
      <c r="M108" s="309">
        <f t="shared" ref="M108:O108" si="259">SUM(M109:M114)</f>
        <v>4893881</v>
      </c>
      <c r="N108" s="309">
        <f t="shared" si="259"/>
        <v>276677</v>
      </c>
      <c r="O108" s="310">
        <f t="shared" si="259"/>
        <v>0</v>
      </c>
      <c r="P108" s="483">
        <f>SUM(P109:P114)</f>
        <v>3066785.13</v>
      </c>
      <c r="Q108" s="483">
        <f t="shared" ref="Q108:S108" si="260">SUM(Q109:Q114)</f>
        <v>2959651.9</v>
      </c>
      <c r="R108" s="483">
        <f t="shared" si="260"/>
        <v>107133.23000000001</v>
      </c>
      <c r="S108" s="544">
        <f t="shared" si="260"/>
        <v>0</v>
      </c>
      <c r="T108" s="317">
        <f t="shared" si="257"/>
        <v>4775706</v>
      </c>
      <c r="U108" s="307">
        <f t="shared" si="257"/>
        <v>4501029</v>
      </c>
      <c r="V108" s="307">
        <f t="shared" si="257"/>
        <v>274677</v>
      </c>
      <c r="W108" s="318">
        <f t="shared" si="257"/>
        <v>0</v>
      </c>
      <c r="X108" s="315">
        <f>SUM(X109:X114)</f>
        <v>5421109</v>
      </c>
      <c r="Y108" s="309">
        <f t="shared" ref="Y108:AA108" si="261">SUM(Y109:Y114)</f>
        <v>5352669</v>
      </c>
      <c r="Z108" s="309">
        <f t="shared" si="261"/>
        <v>68440</v>
      </c>
      <c r="AA108" s="310">
        <f t="shared" si="261"/>
        <v>0</v>
      </c>
      <c r="AB108" s="315">
        <f>SUM(AB109:AB114)</f>
        <v>5263000</v>
      </c>
      <c r="AC108" s="309">
        <f t="shared" ref="AC108:AE108" si="262">SUM(AC109:AC114)</f>
        <v>5263000</v>
      </c>
      <c r="AD108" s="309">
        <f t="shared" si="262"/>
        <v>0</v>
      </c>
      <c r="AE108" s="310">
        <f t="shared" si="262"/>
        <v>0</v>
      </c>
      <c r="AF108" s="315">
        <f>SUM(AF109:AF114)</f>
        <v>5611000</v>
      </c>
      <c r="AG108" s="309">
        <f t="shared" ref="AG108:AI108" si="263">SUM(AG109:AG114)</f>
        <v>5611000</v>
      </c>
      <c r="AH108" s="309">
        <f t="shared" si="263"/>
        <v>0</v>
      </c>
      <c r="AI108" s="310">
        <f t="shared" si="263"/>
        <v>0</v>
      </c>
    </row>
    <row r="109" spans="1:35" ht="15.75" x14ac:dyDescent="0.25">
      <c r="A109" s="155"/>
      <c r="B109" s="342">
        <v>1</v>
      </c>
      <c r="C109" s="344" t="s">
        <v>280</v>
      </c>
      <c r="D109" s="308">
        <f t="shared" ref="D109:D114" si="264">SUM(E109:G109)</f>
        <v>297308.90000000002</v>
      </c>
      <c r="E109" s="307">
        <f>'[1]9. Vzdelávanie'!$T$28</f>
        <v>297308.90000000002</v>
      </c>
      <c r="F109" s="307">
        <f>'[1]9. Vzdelávanie'!$U$28</f>
        <v>0</v>
      </c>
      <c r="G109" s="326">
        <f>'[1]9. Vzdelávanie'!$V$28</f>
        <v>0</v>
      </c>
      <c r="H109" s="315">
        <f>SUM(I109:K109)</f>
        <v>398885</v>
      </c>
      <c r="I109" s="309">
        <f>'[2]9. Vzdelávanie'!$H$28</f>
        <v>385658</v>
      </c>
      <c r="J109" s="309">
        <f>'[2]9. Vzdelávanie'!$I$28</f>
        <v>13227</v>
      </c>
      <c r="K109" s="338">
        <f>'[2]9. Vzdelávanie'!$J$28</f>
        <v>0</v>
      </c>
      <c r="L109" s="315">
        <f>SUM(M109:O109)</f>
        <v>461797</v>
      </c>
      <c r="M109" s="309">
        <f>'[3]9. Vzdelávanie'!$K$29</f>
        <v>451797</v>
      </c>
      <c r="N109" s="309">
        <f>'[3]9. Vzdelávanie'!$L$29</f>
        <v>10000</v>
      </c>
      <c r="O109" s="310">
        <f>'[3]9. Vzdelávanie'!$M$29</f>
        <v>0</v>
      </c>
      <c r="P109" s="483">
        <f>SUM(Q109:S109)</f>
        <v>297399</v>
      </c>
      <c r="Q109" s="483">
        <f>'[3]9. Vzdelávanie'!$N$29</f>
        <v>297399</v>
      </c>
      <c r="R109" s="483">
        <f>'[3]9. Vzdelávanie'!$O$29</f>
        <v>0</v>
      </c>
      <c r="S109" s="544">
        <f>'[3]9. Vzdelávanie'!$P$29</f>
        <v>0</v>
      </c>
      <c r="T109" s="477">
        <f>SUM(U109:W109)</f>
        <v>467252</v>
      </c>
      <c r="U109" s="483">
        <f>'[3]9. Vzdelávanie'!$Q$29</f>
        <v>457252</v>
      </c>
      <c r="V109" s="483">
        <f>'[3]9. Vzdelávanie'!$R$29</f>
        <v>10000</v>
      </c>
      <c r="W109" s="449">
        <f>'[3]9. Vzdelávanie'!$S$29</f>
        <v>0</v>
      </c>
      <c r="X109" s="315">
        <f>SUM(Y109:AA109)</f>
        <v>515018</v>
      </c>
      <c r="Y109" s="309">
        <f>'[3]9. Vzdelávanie'!$T$29</f>
        <v>512018</v>
      </c>
      <c r="Z109" s="309">
        <f>'[3]9. Vzdelávanie'!$U$29</f>
        <v>3000</v>
      </c>
      <c r="AA109" s="310">
        <f>'[3]9. Vzdelávanie'!$V$29</f>
        <v>0</v>
      </c>
      <c r="AB109" s="315">
        <f>SUM(AC109:AE109)</f>
        <v>535000</v>
      </c>
      <c r="AC109" s="309">
        <f>'[3]9. Vzdelávanie'!$W$29</f>
        <v>535000</v>
      </c>
      <c r="AD109" s="309">
        <f>'[3]9. Vzdelávanie'!$X$29</f>
        <v>0</v>
      </c>
      <c r="AE109" s="310">
        <f>'[3]9. Vzdelávanie'!$Y$29</f>
        <v>0</v>
      </c>
      <c r="AF109" s="315">
        <f>SUM(AG109:AI109)</f>
        <v>564000</v>
      </c>
      <c r="AG109" s="309">
        <f>'[3]9. Vzdelávanie'!$Z$29</f>
        <v>564000</v>
      </c>
      <c r="AH109" s="309">
        <f>'[3]9. Vzdelávanie'!$AA$29</f>
        <v>0</v>
      </c>
      <c r="AI109" s="310">
        <f>'[3]9. Vzdelávanie'!$AB$29</f>
        <v>0</v>
      </c>
    </row>
    <row r="110" spans="1:35" ht="15.75" x14ac:dyDescent="0.25">
      <c r="A110" s="155"/>
      <c r="B110" s="342">
        <v>2</v>
      </c>
      <c r="C110" s="344" t="s">
        <v>526</v>
      </c>
      <c r="D110" s="308">
        <f t="shared" si="264"/>
        <v>876886.19</v>
      </c>
      <c r="E110" s="307">
        <f>'[1]9. Vzdelávanie'!$T$31</f>
        <v>627868</v>
      </c>
      <c r="F110" s="307">
        <f>'[1]9. Vzdelávanie'!$U$31</f>
        <v>249018.19</v>
      </c>
      <c r="G110" s="326">
        <f>'[1]9. Vzdelávanie'!$V$31</f>
        <v>0</v>
      </c>
      <c r="H110" s="315">
        <f t="shared" ref="H110:H114" si="265">SUM(I110:K110)</f>
        <v>821683.88</v>
      </c>
      <c r="I110" s="309">
        <f>'[2]9. Vzdelávanie'!$H$31</f>
        <v>665775</v>
      </c>
      <c r="J110" s="309">
        <f>'[2]9. Vzdelávanie'!$I$31</f>
        <v>155908.87999999998</v>
      </c>
      <c r="K110" s="338">
        <f>'[2]9. Vzdelávanie'!$J$31</f>
        <v>0</v>
      </c>
      <c r="L110" s="315">
        <f t="shared" ref="L110:L114" si="266">SUM(M110:O110)</f>
        <v>827041</v>
      </c>
      <c r="M110" s="309">
        <f>'[3]9. Vzdelávanie'!$K$32</f>
        <v>769874</v>
      </c>
      <c r="N110" s="309">
        <f>'[3]9. Vzdelávanie'!$L$32</f>
        <v>57167</v>
      </c>
      <c r="O110" s="310">
        <f>'[3]9. Vzdelávanie'!$M$32</f>
        <v>0</v>
      </c>
      <c r="P110" s="483">
        <f t="shared" ref="P110:P114" si="267">SUM(Q110:S110)</f>
        <v>518882.01</v>
      </c>
      <c r="Q110" s="483">
        <f>'[3]9. Vzdelávanie'!$N$32</f>
        <v>461716</v>
      </c>
      <c r="R110" s="483">
        <f>'[3]9. Vzdelávanie'!$O$32</f>
        <v>57166.01</v>
      </c>
      <c r="S110" s="544">
        <f>'[3]9. Vzdelávanie'!$P$32</f>
        <v>0</v>
      </c>
      <c r="T110" s="477">
        <f t="shared" ref="T110:T114" si="268">SUM(U110:W110)</f>
        <v>765018</v>
      </c>
      <c r="U110" s="483">
        <f>'[3]9. Vzdelávanie'!$Q$32</f>
        <v>707851</v>
      </c>
      <c r="V110" s="483">
        <f>'[3]9. Vzdelávanie'!$R$32</f>
        <v>57167</v>
      </c>
      <c r="W110" s="449">
        <f>'[3]9. Vzdelávanie'!$S$32</f>
        <v>0</v>
      </c>
      <c r="X110" s="315">
        <f t="shared" ref="X110:X114" si="269">SUM(Y110:AA110)</f>
        <v>830347</v>
      </c>
      <c r="Y110" s="309">
        <f>'[3]9. Vzdelávanie'!$T$32</f>
        <v>830347</v>
      </c>
      <c r="Z110" s="309">
        <f>'[3]9. Vzdelávanie'!$U$32</f>
        <v>0</v>
      </c>
      <c r="AA110" s="310">
        <f>'[3]9. Vzdelávanie'!$V$32</f>
        <v>0</v>
      </c>
      <c r="AB110" s="315">
        <f t="shared" ref="AB110:AB114" si="270">SUM(AC110:AE110)</f>
        <v>820000</v>
      </c>
      <c r="AC110" s="309">
        <f>'[3]9. Vzdelávanie'!$W$32</f>
        <v>820000</v>
      </c>
      <c r="AD110" s="309">
        <f>'[3]9. Vzdelávanie'!$X$32</f>
        <v>0</v>
      </c>
      <c r="AE110" s="310">
        <f>'[3]9. Vzdelávanie'!$Y$32</f>
        <v>0</v>
      </c>
      <c r="AF110" s="315">
        <f t="shared" ref="AF110:AF114" si="271">SUM(AG110:AI110)</f>
        <v>877000</v>
      </c>
      <c r="AG110" s="309">
        <f>'[3]9. Vzdelávanie'!$Z$32</f>
        <v>877000</v>
      </c>
      <c r="AH110" s="309">
        <f>'[3]9. Vzdelávanie'!$AA$32</f>
        <v>0</v>
      </c>
      <c r="AI110" s="310">
        <f>'[3]9. Vzdelávanie'!$AB$32</f>
        <v>0</v>
      </c>
    </row>
    <row r="111" spans="1:35" ht="15.75" x14ac:dyDescent="0.25">
      <c r="A111" s="158"/>
      <c r="B111" s="342">
        <v>3</v>
      </c>
      <c r="C111" s="344" t="s">
        <v>527</v>
      </c>
      <c r="D111" s="308">
        <f t="shared" si="264"/>
        <v>1062635</v>
      </c>
      <c r="E111" s="307">
        <f>'[1]9. Vzdelávanie'!$T$35</f>
        <v>1055759</v>
      </c>
      <c r="F111" s="307">
        <f>'[1]9. Vzdelávanie'!$U$35</f>
        <v>6876</v>
      </c>
      <c r="G111" s="326">
        <f>'[1]9. Vzdelávanie'!$V$35</f>
        <v>0</v>
      </c>
      <c r="H111" s="315">
        <f t="shared" si="265"/>
        <v>1135704</v>
      </c>
      <c r="I111" s="309">
        <f>'[2]9. Vzdelávanie'!$H$35</f>
        <v>1135704</v>
      </c>
      <c r="J111" s="309">
        <f>'[2]9. Vzdelávanie'!$I$35</f>
        <v>0</v>
      </c>
      <c r="K111" s="338">
        <f>'[2]9. Vzdelávanie'!$J$35</f>
        <v>0</v>
      </c>
      <c r="L111" s="315">
        <f t="shared" si="266"/>
        <v>1372359</v>
      </c>
      <c r="M111" s="309">
        <f>'[3]9. Vzdelávanie'!$K$36</f>
        <v>1289749</v>
      </c>
      <c r="N111" s="309">
        <f>'[3]9. Vzdelávanie'!$L$36</f>
        <v>82610</v>
      </c>
      <c r="O111" s="310">
        <f>'[3]9. Vzdelávanie'!$M$36</f>
        <v>0</v>
      </c>
      <c r="P111" s="483">
        <f t="shared" si="267"/>
        <v>812799.5</v>
      </c>
      <c r="Q111" s="483">
        <f>'[3]9. Vzdelávanie'!$N$36</f>
        <v>805190</v>
      </c>
      <c r="R111" s="483">
        <f>'[3]9. Vzdelávanie'!$O$36</f>
        <v>7609.5</v>
      </c>
      <c r="S111" s="544">
        <f>'[3]9. Vzdelávanie'!$P$36</f>
        <v>0</v>
      </c>
      <c r="T111" s="477">
        <f t="shared" si="268"/>
        <v>1300473</v>
      </c>
      <c r="U111" s="483">
        <f>'[3]9. Vzdelávanie'!$Q$36</f>
        <v>1214863</v>
      </c>
      <c r="V111" s="483">
        <f>'[3]9. Vzdelávanie'!$R$36</f>
        <v>85610</v>
      </c>
      <c r="W111" s="449">
        <f>'[3]9. Vzdelávanie'!$S$36</f>
        <v>0</v>
      </c>
      <c r="X111" s="315">
        <f t="shared" si="269"/>
        <v>1427391</v>
      </c>
      <c r="Y111" s="309">
        <f>'[3]9. Vzdelávanie'!$T$36</f>
        <v>1406011</v>
      </c>
      <c r="Z111" s="309">
        <f>'[3]9. Vzdelávanie'!$U$36</f>
        <v>21380</v>
      </c>
      <c r="AA111" s="310">
        <f>'[3]9. Vzdelávanie'!$V$36</f>
        <v>0</v>
      </c>
      <c r="AB111" s="315">
        <f t="shared" si="270"/>
        <v>1415000</v>
      </c>
      <c r="AC111" s="309">
        <f>'[3]9. Vzdelávanie'!$W$36</f>
        <v>1415000</v>
      </c>
      <c r="AD111" s="309">
        <f>'[3]9. Vzdelávanie'!$X$36</f>
        <v>0</v>
      </c>
      <c r="AE111" s="310">
        <f>'[3]9. Vzdelávanie'!$Y$36</f>
        <v>0</v>
      </c>
      <c r="AF111" s="315">
        <f t="shared" si="271"/>
        <v>1513000</v>
      </c>
      <c r="AG111" s="309">
        <f>'[3]9. Vzdelávanie'!$Z$36</f>
        <v>1513000</v>
      </c>
      <c r="AH111" s="309">
        <f>'[3]9. Vzdelávanie'!$AA$36</f>
        <v>0</v>
      </c>
      <c r="AI111" s="310">
        <f>'[3]9. Vzdelávanie'!$AB$36</f>
        <v>0</v>
      </c>
    </row>
    <row r="112" spans="1:35" ht="15.75" x14ac:dyDescent="0.25">
      <c r="A112" s="158"/>
      <c r="B112" s="342">
        <v>4</v>
      </c>
      <c r="C112" s="344" t="s">
        <v>528</v>
      </c>
      <c r="D112" s="308">
        <f t="shared" si="264"/>
        <v>706036.7</v>
      </c>
      <c r="E112" s="307">
        <f>'[1]9. Vzdelávanie'!$T$40</f>
        <v>706036.7</v>
      </c>
      <c r="F112" s="307">
        <f>'[1]9. Vzdelávanie'!$U$40</f>
        <v>0</v>
      </c>
      <c r="G112" s="326">
        <f>'[1]9. Vzdelávanie'!$V$40</f>
        <v>0</v>
      </c>
      <c r="H112" s="315">
        <f t="shared" si="265"/>
        <v>769938.1</v>
      </c>
      <c r="I112" s="309">
        <f>'[2]9. Vzdelávanie'!$H$40</f>
        <v>762938.1</v>
      </c>
      <c r="J112" s="309">
        <f>'[2]9. Vzdelávanie'!$I$40</f>
        <v>7000</v>
      </c>
      <c r="K112" s="338">
        <f>'[2]9. Vzdelávanie'!$J$40</f>
        <v>0</v>
      </c>
      <c r="L112" s="315">
        <f t="shared" si="266"/>
        <v>881630</v>
      </c>
      <c r="M112" s="309">
        <f>'[3]9. Vzdelávanie'!$K$41</f>
        <v>879730</v>
      </c>
      <c r="N112" s="309">
        <f>'[3]9. Vzdelávanie'!$L$41</f>
        <v>1900</v>
      </c>
      <c r="O112" s="310">
        <f>'[3]9. Vzdelávanie'!$M$41</f>
        <v>0</v>
      </c>
      <c r="P112" s="483">
        <f t="shared" si="267"/>
        <v>533837.9</v>
      </c>
      <c r="Q112" s="483">
        <f>'[3]9. Vzdelávanie'!$N$41</f>
        <v>531937.9</v>
      </c>
      <c r="R112" s="483">
        <f>'[3]9. Vzdelávanie'!$O$41</f>
        <v>1900</v>
      </c>
      <c r="S112" s="544">
        <f>'[3]9. Vzdelávanie'!$P$41</f>
        <v>0</v>
      </c>
      <c r="T112" s="477">
        <f t="shared" si="268"/>
        <v>814581</v>
      </c>
      <c r="U112" s="483">
        <f>'[3]9. Vzdelávanie'!$Q$41</f>
        <v>812681</v>
      </c>
      <c r="V112" s="483">
        <f>'[3]9. Vzdelávanie'!$R$41</f>
        <v>1900</v>
      </c>
      <c r="W112" s="449">
        <f>'[3]9. Vzdelávanie'!$S$41</f>
        <v>0</v>
      </c>
      <c r="X112" s="315">
        <f t="shared" si="269"/>
        <v>1022616</v>
      </c>
      <c r="Y112" s="309">
        <f>'[3]9. Vzdelávanie'!$T$41</f>
        <v>1003556</v>
      </c>
      <c r="Z112" s="309">
        <f>'[3]9. Vzdelávanie'!$U$41</f>
        <v>19060</v>
      </c>
      <c r="AA112" s="310">
        <f>'[3]9. Vzdelávanie'!$V$41</f>
        <v>0</v>
      </c>
      <c r="AB112" s="315">
        <f t="shared" si="270"/>
        <v>985000</v>
      </c>
      <c r="AC112" s="309">
        <f>'[3]9. Vzdelávanie'!$W$41</f>
        <v>985000</v>
      </c>
      <c r="AD112" s="309">
        <f>'[3]9. Vzdelávanie'!$X$41</f>
        <v>0</v>
      </c>
      <c r="AE112" s="310">
        <f>'[3]9. Vzdelávanie'!$Y$41</f>
        <v>0</v>
      </c>
      <c r="AF112" s="315">
        <f t="shared" si="271"/>
        <v>1053000</v>
      </c>
      <c r="AG112" s="309">
        <f>'[3]9. Vzdelávanie'!$Z$41</f>
        <v>1053000</v>
      </c>
      <c r="AH112" s="309">
        <f>'[3]9. Vzdelávanie'!$AA$41</f>
        <v>0</v>
      </c>
      <c r="AI112" s="310">
        <f>'[3]9. Vzdelávanie'!$AB$41</f>
        <v>0</v>
      </c>
    </row>
    <row r="113" spans="1:35" ht="15.75" x14ac:dyDescent="0.25">
      <c r="A113" s="158"/>
      <c r="B113" s="342">
        <v>5</v>
      </c>
      <c r="C113" s="344" t="s">
        <v>529</v>
      </c>
      <c r="D113" s="308">
        <f t="shared" si="264"/>
        <v>776926.22</v>
      </c>
      <c r="E113" s="307">
        <f>'[1]9. Vzdelávanie'!$T$43</f>
        <v>696578.4</v>
      </c>
      <c r="F113" s="307">
        <f>'[1]9. Vzdelávanie'!$U$43</f>
        <v>80347.820000000007</v>
      </c>
      <c r="G113" s="326">
        <f>'[1]9. Vzdelávanie'!$V$43</f>
        <v>0</v>
      </c>
      <c r="H113" s="315">
        <f t="shared" si="265"/>
        <v>807244.94</v>
      </c>
      <c r="I113" s="309">
        <f>'[2]9. Vzdelávanie'!$H$43</f>
        <v>784249</v>
      </c>
      <c r="J113" s="309">
        <f>'[2]9. Vzdelávanie'!$I$43</f>
        <v>22995.94</v>
      </c>
      <c r="K113" s="338">
        <f>'[2]9. Vzdelávanie'!$J$43</f>
        <v>0</v>
      </c>
      <c r="L113" s="315">
        <f t="shared" si="266"/>
        <v>1066103</v>
      </c>
      <c r="M113" s="309">
        <f>'[3]9. Vzdelávanie'!$K$44</f>
        <v>941103</v>
      </c>
      <c r="N113" s="309">
        <f>'[3]9. Vzdelávanie'!$L$44</f>
        <v>125000</v>
      </c>
      <c r="O113" s="310">
        <f>'[3]9. Vzdelávanie'!$M$44</f>
        <v>0</v>
      </c>
      <c r="P113" s="483">
        <f t="shared" si="267"/>
        <v>574819.72</v>
      </c>
      <c r="Q113" s="483">
        <f>'[3]9. Vzdelávanie'!$N$44</f>
        <v>534362</v>
      </c>
      <c r="R113" s="483">
        <f>'[3]9. Vzdelávanie'!$O$44</f>
        <v>40457.72</v>
      </c>
      <c r="S113" s="544">
        <f>'[3]9. Vzdelávanie'!$P$44</f>
        <v>0</v>
      </c>
      <c r="T113" s="477">
        <f t="shared" si="268"/>
        <v>926381</v>
      </c>
      <c r="U113" s="483">
        <f>'[3]9. Vzdelávanie'!$Q$44</f>
        <v>806381</v>
      </c>
      <c r="V113" s="483">
        <f>'[3]9. Vzdelávanie'!$R$44</f>
        <v>120000</v>
      </c>
      <c r="W113" s="449">
        <f>'[3]9. Vzdelávanie'!$S$44</f>
        <v>0</v>
      </c>
      <c r="X113" s="315">
        <f t="shared" si="269"/>
        <v>1006982</v>
      </c>
      <c r="Y113" s="309">
        <f>'[3]9. Vzdelávanie'!$T$44</f>
        <v>988342</v>
      </c>
      <c r="Z113" s="309">
        <f>'[3]9. Vzdelávanie'!$U$44</f>
        <v>18640</v>
      </c>
      <c r="AA113" s="310">
        <f>'[3]9. Vzdelávanie'!$V$44</f>
        <v>0</v>
      </c>
      <c r="AB113" s="315">
        <f t="shared" si="270"/>
        <v>920000</v>
      </c>
      <c r="AC113" s="309">
        <f>'[3]9. Vzdelávanie'!$W$44</f>
        <v>920000</v>
      </c>
      <c r="AD113" s="309">
        <f>'[3]9. Vzdelávanie'!$X$44</f>
        <v>0</v>
      </c>
      <c r="AE113" s="310">
        <f>'[3]9. Vzdelávanie'!$Y$44</f>
        <v>0</v>
      </c>
      <c r="AF113" s="315">
        <f t="shared" si="271"/>
        <v>982000</v>
      </c>
      <c r="AG113" s="309">
        <f>'[3]9. Vzdelávanie'!$Z$44</f>
        <v>982000</v>
      </c>
      <c r="AH113" s="309">
        <f>'[3]9. Vzdelávanie'!$AA$44</f>
        <v>0</v>
      </c>
      <c r="AI113" s="310">
        <f>'[3]9. Vzdelávanie'!$AB$44</f>
        <v>0</v>
      </c>
    </row>
    <row r="114" spans="1:35" ht="15.75" x14ac:dyDescent="0.25">
      <c r="A114" s="158"/>
      <c r="B114" s="342">
        <v>6</v>
      </c>
      <c r="C114" s="344" t="s">
        <v>530</v>
      </c>
      <c r="D114" s="308">
        <f t="shared" si="264"/>
        <v>473688.21</v>
      </c>
      <c r="E114" s="307">
        <f>'[1]9. Vzdelávanie'!$T$46</f>
        <v>403289</v>
      </c>
      <c r="F114" s="307">
        <f>'[1]9. Vzdelávanie'!$U$46</f>
        <v>70399.210000000006</v>
      </c>
      <c r="G114" s="326">
        <f>'[1]9. Vzdelávanie'!$V$46</f>
        <v>0</v>
      </c>
      <c r="H114" s="315">
        <f t="shared" si="265"/>
        <v>451469.87</v>
      </c>
      <c r="I114" s="309">
        <f>'[2]9. Vzdelávanie'!$H$46</f>
        <v>437491</v>
      </c>
      <c r="J114" s="309">
        <f>'[2]9. Vzdelávanie'!$I$46</f>
        <v>13978.87</v>
      </c>
      <c r="K114" s="338">
        <f>'[2]9. Vzdelávanie'!$J$46</f>
        <v>0</v>
      </c>
      <c r="L114" s="315">
        <f t="shared" si="266"/>
        <v>561628</v>
      </c>
      <c r="M114" s="309">
        <f>'[3]9. Vzdelávanie'!$K$47</f>
        <v>561628</v>
      </c>
      <c r="N114" s="309">
        <f>'[3]9. Vzdelávanie'!$L$47</f>
        <v>0</v>
      </c>
      <c r="O114" s="310">
        <f>'[3]9. Vzdelávanie'!$M$47</f>
        <v>0</v>
      </c>
      <c r="P114" s="483">
        <f t="shared" si="267"/>
        <v>329047</v>
      </c>
      <c r="Q114" s="483">
        <f>'[3]9. Vzdelávanie'!$N$47</f>
        <v>329047</v>
      </c>
      <c r="R114" s="483">
        <f>'[3]9. Vzdelávanie'!$O$47</f>
        <v>0</v>
      </c>
      <c r="S114" s="544">
        <f>'[3]9. Vzdelávanie'!$P$47</f>
        <v>0</v>
      </c>
      <c r="T114" s="477">
        <f t="shared" si="268"/>
        <v>502001</v>
      </c>
      <c r="U114" s="483">
        <f>'[3]9. Vzdelávanie'!$Q$47</f>
        <v>502001</v>
      </c>
      <c r="V114" s="483">
        <f>'[3]9. Vzdelávanie'!$R$47</f>
        <v>0</v>
      </c>
      <c r="W114" s="449">
        <f>'[3]9. Vzdelávanie'!$S$47</f>
        <v>0</v>
      </c>
      <c r="X114" s="315">
        <f t="shared" si="269"/>
        <v>618755</v>
      </c>
      <c r="Y114" s="309">
        <f>'[3]9. Vzdelávanie'!$T$47</f>
        <v>612395</v>
      </c>
      <c r="Z114" s="309">
        <f>'[3]9. Vzdelávanie'!$U$47</f>
        <v>6360</v>
      </c>
      <c r="AA114" s="310">
        <f>'[3]9. Vzdelávanie'!$V$47</f>
        <v>0</v>
      </c>
      <c r="AB114" s="315">
        <f t="shared" si="270"/>
        <v>588000</v>
      </c>
      <c r="AC114" s="309">
        <f>'[3]9. Vzdelávanie'!$W$47</f>
        <v>588000</v>
      </c>
      <c r="AD114" s="309">
        <f>'[3]9. Vzdelávanie'!$X$47</f>
        <v>0</v>
      </c>
      <c r="AE114" s="310">
        <f>'[3]9. Vzdelávanie'!$Y$47</f>
        <v>0</v>
      </c>
      <c r="AF114" s="315">
        <f t="shared" si="271"/>
        <v>622000</v>
      </c>
      <c r="AG114" s="309">
        <f>'[3]9. Vzdelávanie'!$Z$47</f>
        <v>622000</v>
      </c>
      <c r="AH114" s="309">
        <f>'[3]9. Vzdelávanie'!$AA$47</f>
        <v>0</v>
      </c>
      <c r="AI114" s="310">
        <f>'[3]9. Vzdelávanie'!$AB$47</f>
        <v>0</v>
      </c>
    </row>
    <row r="115" spans="1:35" ht="15.75" x14ac:dyDescent="0.25">
      <c r="A115" s="158"/>
      <c r="B115" s="355" t="s">
        <v>286</v>
      </c>
      <c r="C115" s="344" t="s">
        <v>287</v>
      </c>
      <c r="D115" s="308">
        <f t="shared" ref="D115:W115" si="272">SUM(D116:D117)</f>
        <v>605209.41999999993</v>
      </c>
      <c r="E115" s="307">
        <f t="shared" si="272"/>
        <v>548359</v>
      </c>
      <c r="F115" s="307">
        <f t="shared" si="272"/>
        <v>56850.42</v>
      </c>
      <c r="G115" s="326">
        <f t="shared" si="272"/>
        <v>0</v>
      </c>
      <c r="H115" s="315">
        <f>SUM(H116:H117)</f>
        <v>619921</v>
      </c>
      <c r="I115" s="309">
        <f t="shared" ref="I115:K115" si="273">SUM(I116:I117)</f>
        <v>619921</v>
      </c>
      <c r="J115" s="309">
        <f t="shared" si="273"/>
        <v>0</v>
      </c>
      <c r="K115" s="338">
        <f t="shared" si="273"/>
        <v>0</v>
      </c>
      <c r="L115" s="315">
        <f>SUM(L116:L117)</f>
        <v>763970</v>
      </c>
      <c r="M115" s="309">
        <f t="shared" ref="M115:O115" si="274">SUM(M116:M117)</f>
        <v>687970</v>
      </c>
      <c r="N115" s="309">
        <f t="shared" si="274"/>
        <v>76000</v>
      </c>
      <c r="O115" s="310">
        <f t="shared" si="274"/>
        <v>0</v>
      </c>
      <c r="P115" s="483">
        <f>SUM(P116:P117)</f>
        <v>528314</v>
      </c>
      <c r="Q115" s="483">
        <f t="shared" ref="Q115:S115" si="275">SUM(Q116:Q117)</f>
        <v>452372</v>
      </c>
      <c r="R115" s="483">
        <f t="shared" si="275"/>
        <v>75942</v>
      </c>
      <c r="S115" s="544">
        <f t="shared" si="275"/>
        <v>0</v>
      </c>
      <c r="T115" s="317">
        <f t="shared" si="272"/>
        <v>770970</v>
      </c>
      <c r="U115" s="307">
        <f t="shared" si="272"/>
        <v>687970</v>
      </c>
      <c r="V115" s="307">
        <f t="shared" si="272"/>
        <v>83000</v>
      </c>
      <c r="W115" s="318">
        <f t="shared" si="272"/>
        <v>0</v>
      </c>
      <c r="X115" s="315">
        <f>SUM(X116:X117)</f>
        <v>798549</v>
      </c>
      <c r="Y115" s="309">
        <f t="shared" ref="Y115:AA115" si="276">SUM(Y116:Y117)</f>
        <v>756549</v>
      </c>
      <c r="Z115" s="309">
        <f t="shared" si="276"/>
        <v>42000</v>
      </c>
      <c r="AA115" s="310">
        <f t="shared" si="276"/>
        <v>0</v>
      </c>
      <c r="AB115" s="315">
        <f>SUM(AB116:AB117)</f>
        <v>795000</v>
      </c>
      <c r="AC115" s="309">
        <f t="shared" ref="AC115:AE115" si="277">SUM(AC116:AC117)</f>
        <v>795000</v>
      </c>
      <c r="AD115" s="309">
        <f t="shared" si="277"/>
        <v>0</v>
      </c>
      <c r="AE115" s="310">
        <f t="shared" si="277"/>
        <v>0</v>
      </c>
      <c r="AF115" s="315">
        <f>SUM(AF116:AF117)</f>
        <v>830000</v>
      </c>
      <c r="AG115" s="309">
        <f t="shared" ref="AG115:AI115" si="278">SUM(AG116:AG117)</f>
        <v>830000</v>
      </c>
      <c r="AH115" s="309">
        <f t="shared" si="278"/>
        <v>0</v>
      </c>
      <c r="AI115" s="310">
        <f t="shared" si="278"/>
        <v>0</v>
      </c>
    </row>
    <row r="116" spans="1:35" ht="15.75" x14ac:dyDescent="0.25">
      <c r="A116" s="158"/>
      <c r="B116" s="342">
        <v>1</v>
      </c>
      <c r="C116" s="344" t="s">
        <v>288</v>
      </c>
      <c r="D116" s="308">
        <f>SUM(E116:G116)</f>
        <v>440653.42</v>
      </c>
      <c r="E116" s="307">
        <f>'[1]9. Vzdelávanie'!$T$50</f>
        <v>383803</v>
      </c>
      <c r="F116" s="307">
        <f>'[1]9. Vzdelávanie'!$U$50</f>
        <v>56850.42</v>
      </c>
      <c r="G116" s="326">
        <f>'[1]9. Vzdelávanie'!$V$50</f>
        <v>0</v>
      </c>
      <c r="H116" s="315">
        <f>SUM(I116:K116)</f>
        <v>448600</v>
      </c>
      <c r="I116" s="309">
        <f>'[2]9. Vzdelávanie'!$H$50</f>
        <v>448600</v>
      </c>
      <c r="J116" s="309">
        <f>'[3]9. Vzdelávanie'!$I$51</f>
        <v>0</v>
      </c>
      <c r="K116" s="338">
        <f>'[3]9. Vzdelávanie'!$J$51</f>
        <v>0</v>
      </c>
      <c r="L116" s="315">
        <f>SUM(M116:O116)</f>
        <v>490859</v>
      </c>
      <c r="M116" s="309">
        <f>'[3]9. Vzdelávanie'!$K$51</f>
        <v>490859</v>
      </c>
      <c r="N116" s="309">
        <f>'[3]9. Vzdelávanie'!$L$51</f>
        <v>0</v>
      </c>
      <c r="O116" s="310">
        <f>'[3]9. Vzdelávanie'!$M$51</f>
        <v>0</v>
      </c>
      <c r="P116" s="483">
        <f>SUM(Q116:S116)</f>
        <v>319455</v>
      </c>
      <c r="Q116" s="483">
        <f>'[3]9. Vzdelávanie'!$N$51</f>
        <v>319455</v>
      </c>
      <c r="R116" s="483">
        <f>'[3]9. Vzdelávanie'!$O$51</f>
        <v>0</v>
      </c>
      <c r="S116" s="544">
        <f>'[3]9. Vzdelávanie'!$P$51</f>
        <v>0</v>
      </c>
      <c r="T116" s="477">
        <f>SUM(U116:W116)</f>
        <v>490859</v>
      </c>
      <c r="U116" s="483">
        <f>'[3]9. Vzdelávanie'!$Q$51</f>
        <v>490859</v>
      </c>
      <c r="V116" s="483">
        <f>'[3]9. Vzdelávanie'!$R$51</f>
        <v>0</v>
      </c>
      <c r="W116" s="449">
        <f>'[3]9. Vzdelávanie'!$S$51</f>
        <v>0</v>
      </c>
      <c r="X116" s="315">
        <f>SUM(Y116:AA116)</f>
        <v>549835</v>
      </c>
      <c r="Y116" s="309">
        <f>'[3]9. Vzdelávanie'!$T$51</f>
        <v>549835</v>
      </c>
      <c r="Z116" s="309">
        <f>'[3]9. Vzdelávanie'!$U$51</f>
        <v>0</v>
      </c>
      <c r="AA116" s="310">
        <f>'[3]9. Vzdelávanie'!$V$51</f>
        <v>0</v>
      </c>
      <c r="AB116" s="315">
        <f>SUM(AC116:AE116)</f>
        <v>575000</v>
      </c>
      <c r="AC116" s="309">
        <f>'[3]9. Vzdelávanie'!$W$51</f>
        <v>575000</v>
      </c>
      <c r="AD116" s="309">
        <f>'[3]9. Vzdelávanie'!$X$51</f>
        <v>0</v>
      </c>
      <c r="AE116" s="310">
        <f>'[3]9. Vzdelávanie'!$Y$51</f>
        <v>0</v>
      </c>
      <c r="AF116" s="315">
        <f>SUM(AG116:AI116)</f>
        <v>600000</v>
      </c>
      <c r="AG116" s="309">
        <f>'[3]9. Vzdelávanie'!$Z$51</f>
        <v>600000</v>
      </c>
      <c r="AH116" s="309">
        <f>'[3]9. Vzdelávanie'!$AA$51</f>
        <v>0</v>
      </c>
      <c r="AI116" s="310">
        <f>'[3]9. Vzdelávanie'!$AB$51</f>
        <v>0</v>
      </c>
    </row>
    <row r="117" spans="1:35" ht="15.75" x14ac:dyDescent="0.25">
      <c r="A117" s="158"/>
      <c r="B117" s="342">
        <v>2</v>
      </c>
      <c r="C117" s="344" t="s">
        <v>289</v>
      </c>
      <c r="D117" s="308">
        <f>SUM(E117:G117)</f>
        <v>164556</v>
      </c>
      <c r="E117" s="307">
        <f>'[1]9. Vzdelávanie'!$T$51</f>
        <v>164556</v>
      </c>
      <c r="F117" s="307">
        <f>'[1]9. Vzdelávanie'!$U$51</f>
        <v>0</v>
      </c>
      <c r="G117" s="326">
        <f>'[1]9. Vzdelávanie'!$V$51</f>
        <v>0</v>
      </c>
      <c r="H117" s="315">
        <f t="shared" ref="H117:H120" si="279">SUM(I117:K117)</f>
        <v>171321</v>
      </c>
      <c r="I117" s="309">
        <f>'[2]9. Vzdelávanie'!$H$51</f>
        <v>171321</v>
      </c>
      <c r="J117" s="309">
        <f>'[3]9. Vzdelávanie'!$I$52</f>
        <v>0</v>
      </c>
      <c r="K117" s="338">
        <f>'[3]9. Vzdelávanie'!$J$52</f>
        <v>0</v>
      </c>
      <c r="L117" s="315">
        <f t="shared" ref="L117:L120" si="280">SUM(M117:O117)</f>
        <v>273111</v>
      </c>
      <c r="M117" s="309">
        <f>'[3]9. Vzdelávanie'!$K$52</f>
        <v>197111</v>
      </c>
      <c r="N117" s="309">
        <f>'[3]9. Vzdelávanie'!$L$52</f>
        <v>76000</v>
      </c>
      <c r="O117" s="310">
        <f>'[3]9. Vzdelávanie'!$M$52</f>
        <v>0</v>
      </c>
      <c r="P117" s="483">
        <f t="shared" ref="P117:P121" si="281">SUM(Q117:S117)</f>
        <v>208859</v>
      </c>
      <c r="Q117" s="483">
        <f>'[3]9. Vzdelávanie'!$N$52</f>
        <v>132917</v>
      </c>
      <c r="R117" s="483">
        <f>'[3]9. Vzdelávanie'!$O$52</f>
        <v>75942</v>
      </c>
      <c r="S117" s="544">
        <f>'[3]9. Vzdelávanie'!$P$52</f>
        <v>0</v>
      </c>
      <c r="T117" s="477">
        <f t="shared" ref="T117:T120" si="282">SUM(U117:W117)</f>
        <v>280111</v>
      </c>
      <c r="U117" s="483">
        <f>'[3]9. Vzdelávanie'!$Q$52</f>
        <v>197111</v>
      </c>
      <c r="V117" s="483">
        <f>'[3]9. Vzdelávanie'!$R$52</f>
        <v>83000</v>
      </c>
      <c r="W117" s="449">
        <f>'[3]9. Vzdelávanie'!$S$52</f>
        <v>0</v>
      </c>
      <c r="X117" s="315">
        <f t="shared" ref="X117:X120" si="283">SUM(Y117:AA117)</f>
        <v>248714</v>
      </c>
      <c r="Y117" s="309">
        <f>'[3]9. Vzdelávanie'!$T$52</f>
        <v>206714</v>
      </c>
      <c r="Z117" s="309">
        <f>'[3]9. Vzdelávanie'!$U$52</f>
        <v>42000</v>
      </c>
      <c r="AA117" s="310">
        <f>'[3]9. Vzdelávanie'!$V$52</f>
        <v>0</v>
      </c>
      <c r="AB117" s="315">
        <f t="shared" ref="AB117:AB120" si="284">SUM(AC117:AE117)</f>
        <v>220000</v>
      </c>
      <c r="AC117" s="309">
        <f>'[3]9. Vzdelávanie'!$W$52</f>
        <v>220000</v>
      </c>
      <c r="AD117" s="309">
        <f>'[3]9. Vzdelávanie'!$X$52</f>
        <v>0</v>
      </c>
      <c r="AE117" s="310">
        <f>'[3]9. Vzdelávanie'!$Y$52</f>
        <v>0</v>
      </c>
      <c r="AF117" s="315">
        <f t="shared" ref="AF117:AF120" si="285">SUM(AG117:AI117)</f>
        <v>230000</v>
      </c>
      <c r="AG117" s="309">
        <f>'[3]9. Vzdelávanie'!$Z$52</f>
        <v>230000</v>
      </c>
      <c r="AH117" s="309">
        <f>'[3]9. Vzdelávanie'!$AA$52</f>
        <v>0</v>
      </c>
      <c r="AI117" s="310">
        <f>'[3]9. Vzdelávanie'!$AB$52</f>
        <v>0</v>
      </c>
    </row>
    <row r="118" spans="1:35" ht="15.75" x14ac:dyDescent="0.25">
      <c r="A118" s="158"/>
      <c r="B118" s="355" t="s">
        <v>290</v>
      </c>
      <c r="C118" s="344" t="s">
        <v>291</v>
      </c>
      <c r="D118" s="308">
        <f>SUM(E118:G118)</f>
        <v>242934.6</v>
      </c>
      <c r="E118" s="307">
        <f>'[1]9. Vzdelávanie'!$T$52</f>
        <v>242934.6</v>
      </c>
      <c r="F118" s="307">
        <f>'[1]9. Vzdelávanie'!$U$52</f>
        <v>0</v>
      </c>
      <c r="G118" s="326">
        <f>'[1]9. Vzdelávanie'!$V$52</f>
        <v>0</v>
      </c>
      <c r="H118" s="315">
        <f t="shared" si="279"/>
        <v>228525.15000000002</v>
      </c>
      <c r="I118" s="309">
        <f>'[2]9. Vzdelávanie'!$H$52</f>
        <v>228525.15000000002</v>
      </c>
      <c r="J118" s="309">
        <f>'[2]9. Vzdelávanie'!$I$52</f>
        <v>0</v>
      </c>
      <c r="K118" s="338">
        <f>'[2]9. Vzdelávanie'!$J$52</f>
        <v>0</v>
      </c>
      <c r="L118" s="315">
        <f t="shared" si="280"/>
        <v>284492</v>
      </c>
      <c r="M118" s="309">
        <f>'[3]9. Vzdelávanie'!$K$53</f>
        <v>284492</v>
      </c>
      <c r="N118" s="309">
        <f>'[3]9. Vzdelávanie'!$L$53</f>
        <v>0</v>
      </c>
      <c r="O118" s="310">
        <f>'[3]9. Vzdelávanie'!$M$53</f>
        <v>0</v>
      </c>
      <c r="P118" s="483">
        <f t="shared" si="281"/>
        <v>183832</v>
      </c>
      <c r="Q118" s="483">
        <f>'[3]9. Vzdelávanie'!$N$53</f>
        <v>183832</v>
      </c>
      <c r="R118" s="483">
        <f>'[3]9. Vzdelávanie'!$O$53</f>
        <v>0</v>
      </c>
      <c r="S118" s="544">
        <f>'[3]9. Vzdelávanie'!$P$53</f>
        <v>0</v>
      </c>
      <c r="T118" s="477">
        <f t="shared" si="282"/>
        <v>265634</v>
      </c>
      <c r="U118" s="483">
        <f>'[3]9. Vzdelávanie'!$Q$53</f>
        <v>265634</v>
      </c>
      <c r="V118" s="483">
        <f>'[3]9. Vzdelávanie'!$R$53</f>
        <v>0</v>
      </c>
      <c r="W118" s="449">
        <f>'[3]9. Vzdelávanie'!$S$53</f>
        <v>0</v>
      </c>
      <c r="X118" s="315">
        <f t="shared" si="283"/>
        <v>269011</v>
      </c>
      <c r="Y118" s="309">
        <f>'[3]9. Vzdelávanie'!$T$53</f>
        <v>269011</v>
      </c>
      <c r="Z118" s="309">
        <f>'[3]9. Vzdelávanie'!$U$53</f>
        <v>0</v>
      </c>
      <c r="AA118" s="310">
        <f>'[3]9. Vzdelávanie'!$V$53</f>
        <v>0</v>
      </c>
      <c r="AB118" s="315">
        <f t="shared" si="284"/>
        <v>269011</v>
      </c>
      <c r="AC118" s="309">
        <f>'[3]9. Vzdelávanie'!$W$53</f>
        <v>269011</v>
      </c>
      <c r="AD118" s="309">
        <f>'[3]9. Vzdelávanie'!$X$53</f>
        <v>0</v>
      </c>
      <c r="AE118" s="310">
        <f>'[3]9. Vzdelávanie'!$Y$53</f>
        <v>0</v>
      </c>
      <c r="AF118" s="315">
        <f t="shared" si="285"/>
        <v>269011</v>
      </c>
      <c r="AG118" s="309">
        <f>'[3]9. Vzdelávanie'!$Z$53</f>
        <v>269011</v>
      </c>
      <c r="AH118" s="309">
        <f>'[3]9. Vzdelávanie'!$AA$53</f>
        <v>0</v>
      </c>
      <c r="AI118" s="310">
        <f>'[3]9. Vzdelávanie'!$AB$53</f>
        <v>0</v>
      </c>
    </row>
    <row r="119" spans="1:35" ht="15.75" x14ac:dyDescent="0.25">
      <c r="A119" s="158"/>
      <c r="B119" s="355" t="s">
        <v>292</v>
      </c>
      <c r="C119" s="344" t="s">
        <v>293</v>
      </c>
      <c r="D119" s="308">
        <f>SUM(E119:G119)</f>
        <v>354297.13999999996</v>
      </c>
      <c r="E119" s="307">
        <f>'[1]9. Vzdelávanie'!$T$69</f>
        <v>348827.22</v>
      </c>
      <c r="F119" s="307">
        <f>'[1]9. Vzdelávanie'!$U$69</f>
        <v>5469.92</v>
      </c>
      <c r="G119" s="326">
        <f>'[1]9. Vzdelávanie'!$V$69</f>
        <v>0</v>
      </c>
      <c r="H119" s="315">
        <f t="shared" si="279"/>
        <v>354247.7</v>
      </c>
      <c r="I119" s="309">
        <f>'[2]9. Vzdelávanie'!$H$69</f>
        <v>354247.7</v>
      </c>
      <c r="J119" s="309">
        <f>'[3]9. Vzdelávanie'!$I$70</f>
        <v>0</v>
      </c>
      <c r="K119" s="338">
        <f>'[3]9. Vzdelávanie'!$J$70</f>
        <v>0</v>
      </c>
      <c r="L119" s="315">
        <f t="shared" si="280"/>
        <v>379890</v>
      </c>
      <c r="M119" s="309">
        <f>'[3]9. Vzdelávanie'!$K$70</f>
        <v>379890</v>
      </c>
      <c r="N119" s="309">
        <f>'[3]9. Vzdelávanie'!$L$70</f>
        <v>0</v>
      </c>
      <c r="O119" s="310">
        <f>'[3]9. Vzdelávanie'!$M$70</f>
        <v>0</v>
      </c>
      <c r="P119" s="483">
        <f t="shared" si="281"/>
        <v>219280.22</v>
      </c>
      <c r="Q119" s="483">
        <f>'[3]9. Vzdelávanie'!$N$70</f>
        <v>219280.22</v>
      </c>
      <c r="R119" s="483">
        <f>'[3]9. Vzdelávanie'!$O$70</f>
        <v>0</v>
      </c>
      <c r="S119" s="544">
        <f>'[3]9. Vzdelávanie'!$P$70</f>
        <v>0</v>
      </c>
      <c r="T119" s="477">
        <f t="shared" si="282"/>
        <v>451590</v>
      </c>
      <c r="U119" s="483">
        <f>'[3]9. Vzdelávanie'!$Q$70</f>
        <v>451590</v>
      </c>
      <c r="V119" s="483">
        <f>'[3]9. Vzdelávanie'!$R$70</f>
        <v>0</v>
      </c>
      <c r="W119" s="449">
        <f>'[3]9. Vzdelávanie'!$S$70</f>
        <v>0</v>
      </c>
      <c r="X119" s="315">
        <f t="shared" si="283"/>
        <v>379660</v>
      </c>
      <c r="Y119" s="309">
        <f>'[3]9. Vzdelávanie'!$T$70</f>
        <v>379660</v>
      </c>
      <c r="Z119" s="309">
        <f>'[3]9. Vzdelávanie'!$U$70</f>
        <v>0</v>
      </c>
      <c r="AA119" s="310">
        <f>'[3]9. Vzdelávanie'!$V$70</f>
        <v>0</v>
      </c>
      <c r="AB119" s="315">
        <f t="shared" si="284"/>
        <v>379660</v>
      </c>
      <c r="AC119" s="309">
        <f>'[3]9. Vzdelávanie'!$W$70</f>
        <v>379660</v>
      </c>
      <c r="AD119" s="309">
        <f>'[3]9. Vzdelávanie'!$X$70</f>
        <v>0</v>
      </c>
      <c r="AE119" s="310">
        <f>'[3]9. Vzdelávanie'!$Y$70</f>
        <v>0</v>
      </c>
      <c r="AF119" s="315">
        <f t="shared" si="285"/>
        <v>379660</v>
      </c>
      <c r="AG119" s="309">
        <f>'[3]9. Vzdelávanie'!$Z$70</f>
        <v>379660</v>
      </c>
      <c r="AH119" s="309">
        <f>'[3]9. Vzdelávanie'!$AA$70</f>
        <v>0</v>
      </c>
      <c r="AI119" s="310">
        <f>'[3]9. Vzdelávanie'!$AB$70</f>
        <v>0</v>
      </c>
    </row>
    <row r="120" spans="1:35" ht="15.75" x14ac:dyDescent="0.25">
      <c r="A120" s="158"/>
      <c r="B120" s="534" t="s">
        <v>294</v>
      </c>
      <c r="C120" s="535" t="s">
        <v>424</v>
      </c>
      <c r="D120" s="536">
        <f>SUM(E120:G120)</f>
        <v>8224.7199999999993</v>
      </c>
      <c r="E120" s="537">
        <f>'[1]9. Vzdelávanie'!$T$70</f>
        <v>64.72</v>
      </c>
      <c r="F120" s="537">
        <f>'[1]9. Vzdelávanie'!$U$70</f>
        <v>8160</v>
      </c>
      <c r="G120" s="538">
        <f>'[1]9. Vzdelávanie'!$V$70</f>
        <v>0</v>
      </c>
      <c r="H120" s="315">
        <f t="shared" si="279"/>
        <v>3000</v>
      </c>
      <c r="I120" s="309">
        <f>'[2]9. Vzdelávanie'!$H$70</f>
        <v>3000</v>
      </c>
      <c r="J120" s="309">
        <f>'[2]9. Vzdelávanie'!$I$70</f>
        <v>0</v>
      </c>
      <c r="K120" s="338">
        <f>'[2]9. Vzdelávanie'!$J$70</f>
        <v>0</v>
      </c>
      <c r="L120" s="315">
        <f t="shared" si="280"/>
        <v>96945</v>
      </c>
      <c r="M120" s="309">
        <f>'[3]9. Vzdelávanie'!$K$71</f>
        <v>96945</v>
      </c>
      <c r="N120" s="309">
        <f>'[3]9. Vzdelávanie'!$L$71</f>
        <v>0</v>
      </c>
      <c r="O120" s="310">
        <f>'[3]9. Vzdelávanie'!$M$71</f>
        <v>0</v>
      </c>
      <c r="P120" s="540">
        <f t="shared" si="281"/>
        <v>0</v>
      </c>
      <c r="Q120" s="540">
        <f>'[3]9. Vzdelávanie'!$N$71</f>
        <v>0</v>
      </c>
      <c r="R120" s="540">
        <f>'[3]9. Vzdelávanie'!$O$71</f>
        <v>0</v>
      </c>
      <c r="S120" s="545">
        <f>'[3]9. Vzdelávanie'!$P$71</f>
        <v>0</v>
      </c>
      <c r="T120" s="539">
        <f t="shared" si="282"/>
        <v>67887</v>
      </c>
      <c r="U120" s="540">
        <f>'[3]9. Vzdelávanie'!$Q$71</f>
        <v>67887</v>
      </c>
      <c r="V120" s="540">
        <f>'[3]9. Vzdelávanie'!$R$71</f>
        <v>0</v>
      </c>
      <c r="W120" s="705">
        <f>'[3]9. Vzdelávanie'!$S$71</f>
        <v>0</v>
      </c>
      <c r="X120" s="315">
        <f t="shared" si="283"/>
        <v>154277</v>
      </c>
      <c r="Y120" s="309">
        <f>'[3]9. Vzdelávanie'!$T$71</f>
        <v>154277</v>
      </c>
      <c r="Z120" s="309">
        <f>'[3]9. Vzdelávanie'!$U$71</f>
        <v>0</v>
      </c>
      <c r="AA120" s="310">
        <f>'[3]9. Vzdelávanie'!$V$71</f>
        <v>0</v>
      </c>
      <c r="AB120" s="315">
        <f t="shared" si="284"/>
        <v>388329</v>
      </c>
      <c r="AC120" s="309">
        <f>'[3]9. Vzdelávanie'!$W$71</f>
        <v>188329</v>
      </c>
      <c r="AD120" s="309">
        <f>'[3]9. Vzdelávanie'!$X$71</f>
        <v>200000</v>
      </c>
      <c r="AE120" s="310">
        <f>'[3]9. Vzdelávanie'!$Y$71</f>
        <v>0</v>
      </c>
      <c r="AF120" s="315">
        <f t="shared" si="285"/>
        <v>365329</v>
      </c>
      <c r="AG120" s="309">
        <f>'[3]9. Vzdelávanie'!$Z$71</f>
        <v>165329</v>
      </c>
      <c r="AH120" s="309">
        <f>'[3]9. Vzdelávanie'!$AA$71</f>
        <v>200000</v>
      </c>
      <c r="AI120" s="310">
        <f>'[3]9. Vzdelávanie'!$AB$71</f>
        <v>0</v>
      </c>
    </row>
    <row r="121" spans="1:35" ht="16.5" thickBot="1" x14ac:dyDescent="0.3">
      <c r="A121" s="158"/>
      <c r="B121" s="527" t="s">
        <v>576</v>
      </c>
      <c r="C121" s="492" t="s">
        <v>577</v>
      </c>
      <c r="D121" s="530"/>
      <c r="E121" s="531"/>
      <c r="F121" s="531"/>
      <c r="G121" s="532"/>
      <c r="H121" s="528"/>
      <c r="I121" s="529"/>
      <c r="J121" s="529"/>
      <c r="K121" s="533"/>
      <c r="L121" s="528">
        <f>SUM(M121:O121)</f>
        <v>525928</v>
      </c>
      <c r="M121" s="309">
        <f>'[3]9. Vzdelávanie'!$K$78</f>
        <v>525928</v>
      </c>
      <c r="N121" s="309">
        <f>'[3]9. Vzdelávanie'!$L$78</f>
        <v>0</v>
      </c>
      <c r="O121" s="310">
        <f>'[3]9. Vzdelávanie'!$M$78</f>
        <v>0</v>
      </c>
      <c r="P121" s="540">
        <f t="shared" si="281"/>
        <v>275413.71999999997</v>
      </c>
      <c r="Q121" s="540">
        <f>'[3]9. Vzdelávanie'!$N$78</f>
        <v>275413.71999999997</v>
      </c>
      <c r="R121" s="540">
        <f>'[3]9. Vzdelávanie'!$O$78</f>
        <v>0</v>
      </c>
      <c r="S121" s="545">
        <f>'[3]9. Vzdelávanie'!$P$78</f>
        <v>0</v>
      </c>
      <c r="T121" s="478">
        <f>SUM(U121:W121)</f>
        <v>533928</v>
      </c>
      <c r="U121" s="484">
        <f>'[3]9. Vzdelávanie'!$Q$78</f>
        <v>533928</v>
      </c>
      <c r="V121" s="484">
        <f>'[3]9. Vzdelávanie'!$R$78</f>
        <v>0</v>
      </c>
      <c r="W121" s="462">
        <f>'[3]9. Vzdelávanie'!$S$78</f>
        <v>0</v>
      </c>
      <c r="X121" s="546">
        <f>SUM(Y121:AA121)</f>
        <v>531000</v>
      </c>
      <c r="Y121" s="547">
        <f>'[3]9. Vzdelávanie'!$T$78</f>
        <v>531000</v>
      </c>
      <c r="Z121" s="547">
        <f>'[3]9. Vzdelávanie'!$U$78</f>
        <v>0</v>
      </c>
      <c r="AA121" s="548">
        <f>'[3]9. Vzdelávanie'!$V$78</f>
        <v>0</v>
      </c>
      <c r="AB121" s="546">
        <f>SUM(AC121:AE121)</f>
        <v>531000</v>
      </c>
      <c r="AC121" s="547">
        <f>'[3]9. Vzdelávanie'!$W$78</f>
        <v>531000</v>
      </c>
      <c r="AD121" s="547">
        <f>'[3]9. Vzdelávanie'!$X$78</f>
        <v>0</v>
      </c>
      <c r="AE121" s="548">
        <f>'[3]9. Vzdelávanie'!$Y$78</f>
        <v>0</v>
      </c>
      <c r="AF121" s="546">
        <f>SUM(AG121:AI121)</f>
        <v>531000</v>
      </c>
      <c r="AG121" s="547">
        <f>'[3]9. Vzdelávanie'!$Z$78</f>
        <v>531000</v>
      </c>
      <c r="AH121" s="547">
        <f>'[3]9. Vzdelávanie'!$AA$78</f>
        <v>0</v>
      </c>
      <c r="AI121" s="548">
        <f>'[3]9. Vzdelávanie'!$AB$78</f>
        <v>0</v>
      </c>
    </row>
    <row r="122" spans="1:35" s="157" customFormat="1" ht="15.75" x14ac:dyDescent="0.25">
      <c r="A122" s="159"/>
      <c r="B122" s="347" t="s">
        <v>296</v>
      </c>
      <c r="C122" s="359"/>
      <c r="D122" s="316">
        <f t="shared" ref="D122:W122" si="286">D123+D124+D132</f>
        <v>365458.97000000003</v>
      </c>
      <c r="E122" s="446">
        <f t="shared" si="286"/>
        <v>310928.96999999997</v>
      </c>
      <c r="F122" s="446">
        <f t="shared" si="286"/>
        <v>54530</v>
      </c>
      <c r="G122" s="376">
        <f t="shared" si="286"/>
        <v>0</v>
      </c>
      <c r="H122" s="332">
        <f>H123+H124+H132</f>
        <v>613408.83000000007</v>
      </c>
      <c r="I122" s="333">
        <f t="shared" ref="I122:K122" si="287">I123+I124+I132</f>
        <v>289403.61</v>
      </c>
      <c r="J122" s="333">
        <f t="shared" si="287"/>
        <v>324005.22000000003</v>
      </c>
      <c r="K122" s="433">
        <f t="shared" si="287"/>
        <v>0</v>
      </c>
      <c r="L122" s="332">
        <f>L123+L124+L132</f>
        <v>444505</v>
      </c>
      <c r="M122" s="333">
        <f t="shared" ref="M122:O122" si="288">M123+M124+M132</f>
        <v>412005</v>
      </c>
      <c r="N122" s="333">
        <f t="shared" si="288"/>
        <v>32500</v>
      </c>
      <c r="O122" s="334">
        <f t="shared" si="288"/>
        <v>0</v>
      </c>
      <c r="P122" s="450">
        <f>P123+P124+P132</f>
        <v>255720.31999999998</v>
      </c>
      <c r="Q122" s="333">
        <f t="shared" ref="Q122:S122" si="289">Q123+Q124+Q132</f>
        <v>243232.31999999998</v>
      </c>
      <c r="R122" s="333">
        <f t="shared" si="289"/>
        <v>12488</v>
      </c>
      <c r="S122" s="334">
        <f t="shared" si="289"/>
        <v>0</v>
      </c>
      <c r="T122" s="541">
        <f t="shared" si="286"/>
        <v>424325</v>
      </c>
      <c r="U122" s="375">
        <f t="shared" si="286"/>
        <v>395825</v>
      </c>
      <c r="V122" s="375">
        <f t="shared" si="286"/>
        <v>28500</v>
      </c>
      <c r="W122" s="542">
        <f t="shared" si="286"/>
        <v>0</v>
      </c>
      <c r="X122" s="332">
        <f>X123+X124+X132</f>
        <v>475190</v>
      </c>
      <c r="Y122" s="333">
        <f t="shared" ref="Y122:AA122" si="290">Y123+Y124+Y132</f>
        <v>458190</v>
      </c>
      <c r="Z122" s="333">
        <f t="shared" si="290"/>
        <v>17000</v>
      </c>
      <c r="AA122" s="433">
        <f t="shared" si="290"/>
        <v>0</v>
      </c>
      <c r="AB122" s="332">
        <f>AB123+AB124+AB132</f>
        <v>488690</v>
      </c>
      <c r="AC122" s="333">
        <f t="shared" ref="AC122:AE122" si="291">AC123+AC124+AC132</f>
        <v>438690</v>
      </c>
      <c r="AD122" s="333">
        <f t="shared" si="291"/>
        <v>50000</v>
      </c>
      <c r="AE122" s="433">
        <f t="shared" si="291"/>
        <v>0</v>
      </c>
      <c r="AF122" s="332">
        <f>AF123+AF124+AF132</f>
        <v>494850</v>
      </c>
      <c r="AG122" s="333">
        <f t="shared" ref="AG122:AI122" si="292">AG123+AG124+AG132</f>
        <v>439850</v>
      </c>
      <c r="AH122" s="333">
        <f t="shared" si="292"/>
        <v>55000</v>
      </c>
      <c r="AI122" s="334">
        <f t="shared" si="292"/>
        <v>0</v>
      </c>
    </row>
    <row r="123" spans="1:35" ht="15.75" x14ac:dyDescent="0.25">
      <c r="A123" s="155"/>
      <c r="B123" s="355" t="s">
        <v>297</v>
      </c>
      <c r="C123" s="344" t="s">
        <v>298</v>
      </c>
      <c r="D123" s="317">
        <f>SUM(E123:G123)</f>
        <v>12056</v>
      </c>
      <c r="E123" s="307">
        <f>'[1]10. Šport'!$T$4</f>
        <v>12056</v>
      </c>
      <c r="F123" s="307">
        <f>'[1]10. Šport'!$U$4</f>
        <v>0</v>
      </c>
      <c r="G123" s="326">
        <f>'[1]10. Šport'!$V$4</f>
        <v>0</v>
      </c>
      <c r="H123" s="315">
        <f>SUM(I123:K123)</f>
        <v>4684.4799999999996</v>
      </c>
      <c r="I123" s="309">
        <f>'[2]10. Šport'!$H$4</f>
        <v>4684.4799999999996</v>
      </c>
      <c r="J123" s="309">
        <f>'[2]10. Šport'!$I$4</f>
        <v>0</v>
      </c>
      <c r="K123" s="338">
        <f>'[2]10. Šport'!$J$4</f>
        <v>0</v>
      </c>
      <c r="L123" s="315">
        <f>SUM(M123:O123)</f>
        <v>10000</v>
      </c>
      <c r="M123" s="309">
        <f>'[3]10. Šport'!$K$4</f>
        <v>10000</v>
      </c>
      <c r="N123" s="309">
        <f>'[3]10. Šport'!$L$4</f>
        <v>0</v>
      </c>
      <c r="O123" s="310">
        <f>'[3]10. Šport'!$M$4</f>
        <v>0</v>
      </c>
      <c r="P123" s="339">
        <f>SUM(Q123:S123)</f>
        <v>418.65</v>
      </c>
      <c r="Q123" s="309">
        <f>'[3]10. Šport'!$N$4</f>
        <v>418.65</v>
      </c>
      <c r="R123" s="309">
        <f>'[3]10. Šport'!$O$4</f>
        <v>0</v>
      </c>
      <c r="S123" s="310">
        <f>'[3]10. Šport'!$P$4</f>
        <v>0</v>
      </c>
      <c r="T123" s="477">
        <f>SUM(U123:W123)</f>
        <v>14000</v>
      </c>
      <c r="U123" s="483">
        <f>'[3]10. Šport'!$Q$4</f>
        <v>14000</v>
      </c>
      <c r="V123" s="483">
        <f>'[3]10. Šport'!$R$4</f>
        <v>0</v>
      </c>
      <c r="W123" s="449">
        <f>'[3]10. Šport'!$S$4</f>
        <v>0</v>
      </c>
      <c r="X123" s="315">
        <f>SUM(Y123:AA123)</f>
        <v>8000</v>
      </c>
      <c r="Y123" s="309">
        <f>'[3]10. Šport'!$T$4</f>
        <v>8000</v>
      </c>
      <c r="Z123" s="309">
        <f>'[3]10. Šport'!$U$4</f>
        <v>0</v>
      </c>
      <c r="AA123" s="338">
        <f>'[3]10. Šport'!$V$4</f>
        <v>0</v>
      </c>
      <c r="AB123" s="315">
        <f>SUM(AC123:AE123)</f>
        <v>12000</v>
      </c>
      <c r="AC123" s="309">
        <f>'[3]10. Šport'!$W$4</f>
        <v>12000</v>
      </c>
      <c r="AD123" s="309">
        <f>'[3]10. Šport'!$X$4</f>
        <v>0</v>
      </c>
      <c r="AE123" s="338">
        <f>'[3]10. Šport'!$Y$4</f>
        <v>0</v>
      </c>
      <c r="AF123" s="315">
        <f>SUM(AG123:AI123)</f>
        <v>12000</v>
      </c>
      <c r="AG123" s="309">
        <f>'[3]10. Šport'!$Z$4</f>
        <v>12000</v>
      </c>
      <c r="AH123" s="309">
        <f>'[3]10. Šport'!$AA$4</f>
        <v>0</v>
      </c>
      <c r="AI123" s="310">
        <f>'[3]10. Šport'!$AB$4</f>
        <v>0</v>
      </c>
    </row>
    <row r="124" spans="1:35" ht="15.75" x14ac:dyDescent="0.25">
      <c r="A124" s="155"/>
      <c r="B124" s="355" t="s">
        <v>299</v>
      </c>
      <c r="C124" s="344" t="s">
        <v>300</v>
      </c>
      <c r="D124" s="317">
        <f t="shared" ref="D124:G124" si="293">SUM(D125:D130)</f>
        <v>265152.97000000003</v>
      </c>
      <c r="E124" s="307">
        <f t="shared" si="293"/>
        <v>210622.97</v>
      </c>
      <c r="F124" s="307">
        <f t="shared" si="293"/>
        <v>54530</v>
      </c>
      <c r="G124" s="326">
        <f t="shared" si="293"/>
        <v>0</v>
      </c>
      <c r="H124" s="315">
        <f>SUM(H125:H130)</f>
        <v>553924.35000000009</v>
      </c>
      <c r="I124" s="309">
        <f t="shared" ref="I124:K124" si="294">SUM(I125:I130)</f>
        <v>229919.13</v>
      </c>
      <c r="J124" s="309">
        <f t="shared" si="294"/>
        <v>324005.22000000003</v>
      </c>
      <c r="K124" s="338">
        <f t="shared" si="294"/>
        <v>0</v>
      </c>
      <c r="L124" s="315">
        <f t="shared" ref="L124:AI124" si="295">SUM(L125:L131)</f>
        <v>374505</v>
      </c>
      <c r="M124" s="309">
        <f t="shared" si="295"/>
        <v>342005</v>
      </c>
      <c r="N124" s="309">
        <f t="shared" si="295"/>
        <v>32500</v>
      </c>
      <c r="O124" s="310">
        <f t="shared" si="295"/>
        <v>0</v>
      </c>
      <c r="P124" s="339">
        <f t="shared" si="295"/>
        <v>211981.66999999998</v>
      </c>
      <c r="Q124" s="309">
        <f t="shared" si="295"/>
        <v>199493.66999999998</v>
      </c>
      <c r="R124" s="309">
        <f t="shared" si="295"/>
        <v>12488</v>
      </c>
      <c r="S124" s="310">
        <f t="shared" si="295"/>
        <v>0</v>
      </c>
      <c r="T124" s="317">
        <f t="shared" si="295"/>
        <v>350325</v>
      </c>
      <c r="U124" s="307">
        <f t="shared" si="295"/>
        <v>321825</v>
      </c>
      <c r="V124" s="307">
        <f t="shared" si="295"/>
        <v>28500</v>
      </c>
      <c r="W124" s="318">
        <f t="shared" si="295"/>
        <v>0</v>
      </c>
      <c r="X124" s="315">
        <f t="shared" si="295"/>
        <v>407190</v>
      </c>
      <c r="Y124" s="309">
        <f t="shared" si="295"/>
        <v>390190</v>
      </c>
      <c r="Z124" s="309">
        <f t="shared" si="295"/>
        <v>17000</v>
      </c>
      <c r="AA124" s="338">
        <f t="shared" si="295"/>
        <v>0</v>
      </c>
      <c r="AB124" s="315">
        <f>SUM(AB125:AB131)</f>
        <v>416690</v>
      </c>
      <c r="AC124" s="309">
        <f t="shared" si="295"/>
        <v>366690</v>
      </c>
      <c r="AD124" s="309">
        <f t="shared" si="295"/>
        <v>50000</v>
      </c>
      <c r="AE124" s="338">
        <f t="shared" si="295"/>
        <v>0</v>
      </c>
      <c r="AF124" s="315">
        <f t="shared" si="295"/>
        <v>422850</v>
      </c>
      <c r="AG124" s="309">
        <f t="shared" si="295"/>
        <v>367850</v>
      </c>
      <c r="AH124" s="309">
        <f t="shared" si="295"/>
        <v>55000</v>
      </c>
      <c r="AI124" s="310">
        <f t="shared" si="295"/>
        <v>0</v>
      </c>
    </row>
    <row r="125" spans="1:35" ht="15.75" x14ac:dyDescent="0.25">
      <c r="A125" s="155"/>
      <c r="B125" s="342">
        <v>1</v>
      </c>
      <c r="C125" s="344" t="s">
        <v>301</v>
      </c>
      <c r="D125" s="317">
        <f t="shared" ref="D125:D130" si="296">SUM(E125:G125)</f>
        <v>40655.54</v>
      </c>
      <c r="E125" s="307">
        <f>'[1]10. Šport'!$T$10</f>
        <v>40655.54</v>
      </c>
      <c r="F125" s="307">
        <f>'[1]10. Šport'!$U$10</f>
        <v>0</v>
      </c>
      <c r="G125" s="326">
        <f>'[1]10. Šport'!$V$10</f>
        <v>0</v>
      </c>
      <c r="H125" s="315">
        <f>SUM(I125:K125)</f>
        <v>38628.360000000008</v>
      </c>
      <c r="I125" s="309">
        <f>'[2]10. Šport'!$H$12</f>
        <v>38628.360000000008</v>
      </c>
      <c r="J125" s="309">
        <f>'[2]10. Šport'!$I$12</f>
        <v>0</v>
      </c>
      <c r="K125" s="338">
        <f>'[2]10. Šport'!$J$12</f>
        <v>0</v>
      </c>
      <c r="L125" s="315">
        <f>SUM(M125:O125)</f>
        <v>76900</v>
      </c>
      <c r="M125" s="309">
        <f>'[3]10. Šport'!$K$12</f>
        <v>56900</v>
      </c>
      <c r="N125" s="309">
        <f>'[3]10. Šport'!$L$12</f>
        <v>20000</v>
      </c>
      <c r="O125" s="310">
        <f>'[3]10. Šport'!$M$12</f>
        <v>0</v>
      </c>
      <c r="P125" s="339">
        <f>SUM(Q125:S125)</f>
        <v>30045.020000000004</v>
      </c>
      <c r="Q125" s="309">
        <f>'[3]10. Šport'!$N$12</f>
        <v>30045.020000000004</v>
      </c>
      <c r="R125" s="309">
        <f>'[3]10. Šport'!$O$12</f>
        <v>0</v>
      </c>
      <c r="S125" s="310">
        <f>'[3]10. Šport'!$P$12</f>
        <v>0</v>
      </c>
      <c r="T125" s="477">
        <f>SUM(U125:W125)</f>
        <v>61000</v>
      </c>
      <c r="U125" s="483">
        <f>'[3]10. Šport'!$Q$12</f>
        <v>45000</v>
      </c>
      <c r="V125" s="483">
        <f>'[3]10. Šport'!$R$12</f>
        <v>16000</v>
      </c>
      <c r="W125" s="449">
        <f>'[3]10. Šport'!$S$12</f>
        <v>0</v>
      </c>
      <c r="X125" s="315">
        <f>SUM(Y125:AA125)</f>
        <v>69900</v>
      </c>
      <c r="Y125" s="309">
        <f>'[3]10. Šport'!$T$12</f>
        <v>52900</v>
      </c>
      <c r="Z125" s="309">
        <f>'[3]10. Šport'!$U$12</f>
        <v>17000</v>
      </c>
      <c r="AA125" s="338">
        <f>'[3]10. Šport'!$V$12</f>
        <v>0</v>
      </c>
      <c r="AB125" s="315">
        <f>SUM(AC125:AE125)</f>
        <v>56400</v>
      </c>
      <c r="AC125" s="309">
        <f>'[3]10. Šport'!$W$12</f>
        <v>56400</v>
      </c>
      <c r="AD125" s="309">
        <f>'[3]10. Šport'!$X$12</f>
        <v>0</v>
      </c>
      <c r="AE125" s="338">
        <f>'[3]10. Šport'!$Y$12</f>
        <v>0</v>
      </c>
      <c r="AF125" s="315">
        <f>SUM(AG125:AI125)</f>
        <v>76400</v>
      </c>
      <c r="AG125" s="309">
        <f>'[3]10. Šport'!$Z$12</f>
        <v>56400</v>
      </c>
      <c r="AH125" s="309">
        <f>'[3]10. Šport'!$AA$12</f>
        <v>20000</v>
      </c>
      <c r="AI125" s="310">
        <f>'[3]10. Šport'!$AB$12</f>
        <v>0</v>
      </c>
    </row>
    <row r="126" spans="1:35" ht="15.75" x14ac:dyDescent="0.25">
      <c r="A126" s="155"/>
      <c r="B126" s="342">
        <v>2</v>
      </c>
      <c r="C126" s="344" t="s">
        <v>302</v>
      </c>
      <c r="D126" s="317">
        <f t="shared" si="296"/>
        <v>100109.76000000001</v>
      </c>
      <c r="E126" s="307">
        <f>'[1]10. Šport'!$T$27</f>
        <v>45579.76</v>
      </c>
      <c r="F126" s="307">
        <f>'[1]10. Šport'!$U$27</f>
        <v>54530</v>
      </c>
      <c r="G126" s="326">
        <f>'[1]10. Šport'!$V$27</f>
        <v>0</v>
      </c>
      <c r="H126" s="315">
        <f t="shared" ref="H126:H132" si="297">SUM(I126:K126)</f>
        <v>62705.240000000005</v>
      </c>
      <c r="I126" s="309">
        <f>'[2]10. Šport'!$H$29</f>
        <v>39572.840000000004</v>
      </c>
      <c r="J126" s="309">
        <f>'[2]10. Šport'!$I$29</f>
        <v>23132.400000000001</v>
      </c>
      <c r="K126" s="338">
        <f>'[2]10. Šport'!$J$29</f>
        <v>0</v>
      </c>
      <c r="L126" s="315">
        <f t="shared" ref="L126:L130" si="298">SUM(M126:O126)</f>
        <v>69685</v>
      </c>
      <c r="M126" s="309">
        <f>'[3]10. Šport'!$K$29</f>
        <v>57185</v>
      </c>
      <c r="N126" s="309">
        <f>'[3]10. Šport'!$L$29</f>
        <v>12500</v>
      </c>
      <c r="O126" s="310">
        <f>'[3]10. Šport'!$M$29</f>
        <v>0</v>
      </c>
      <c r="P126" s="339">
        <f>SUM(Q126:S126)</f>
        <v>45503.92</v>
      </c>
      <c r="Q126" s="309">
        <f>'[3]10. Šport'!$N$29</f>
        <v>33015.919999999998</v>
      </c>
      <c r="R126" s="309">
        <f>'[3]10. Šport'!$O$29</f>
        <v>12488</v>
      </c>
      <c r="S126" s="310">
        <f>'[3]10. Šport'!$P$29</f>
        <v>0</v>
      </c>
      <c r="T126" s="477">
        <f t="shared" ref="T126:T132" si="299">SUM(U126:W126)</f>
        <v>68485</v>
      </c>
      <c r="U126" s="483">
        <f>'[3]10. Šport'!$Q$29</f>
        <v>55985</v>
      </c>
      <c r="V126" s="483">
        <f>'[3]10. Šport'!$R$29</f>
        <v>12500</v>
      </c>
      <c r="W126" s="449">
        <f>'[3]10. Šport'!$S$29</f>
        <v>0</v>
      </c>
      <c r="X126" s="315">
        <f t="shared" ref="X126:X132" si="300">SUM(Y126:AA126)</f>
        <v>71900</v>
      </c>
      <c r="Y126" s="309">
        <f>'[3]10. Šport'!$T$29</f>
        <v>71900</v>
      </c>
      <c r="Z126" s="309">
        <f>'[3]10. Šport'!$U$29</f>
        <v>0</v>
      </c>
      <c r="AA126" s="338">
        <f>'[3]10. Šport'!$V$29</f>
        <v>0</v>
      </c>
      <c r="AB126" s="315">
        <f t="shared" ref="AB126:AB132" si="301">SUM(AC126:AE126)</f>
        <v>73400</v>
      </c>
      <c r="AC126" s="309">
        <f>'[3]10. Šport'!$W$29</f>
        <v>73400</v>
      </c>
      <c r="AD126" s="309">
        <f>'[3]10. Šport'!$X$29</f>
        <v>0</v>
      </c>
      <c r="AE126" s="338">
        <f>'[3]10. Šport'!$Y$29</f>
        <v>0</v>
      </c>
      <c r="AF126" s="315">
        <f t="shared" ref="AF126:AF132" si="302">SUM(AG126:AI126)</f>
        <v>75900</v>
      </c>
      <c r="AG126" s="309">
        <f>'[3]10. Šport'!$Z$29</f>
        <v>75900</v>
      </c>
      <c r="AH126" s="309">
        <f>'[3]10. Šport'!$AA$29</f>
        <v>0</v>
      </c>
      <c r="AI126" s="310">
        <f>'[3]10. Šport'!$AB$29</f>
        <v>0</v>
      </c>
    </row>
    <row r="127" spans="1:35" ht="15.75" x14ac:dyDescent="0.25">
      <c r="A127" s="155"/>
      <c r="B127" s="342">
        <v>3</v>
      </c>
      <c r="C127" s="344" t="s">
        <v>303</v>
      </c>
      <c r="D127" s="317">
        <f t="shared" si="296"/>
        <v>15938.67</v>
      </c>
      <c r="E127" s="307">
        <f>'[1]10. Šport'!$T$38</f>
        <v>15938.67</v>
      </c>
      <c r="F127" s="307">
        <f>'[1]10. Šport'!$U$38</f>
        <v>0</v>
      </c>
      <c r="G127" s="326">
        <f>'[1]10. Šport'!$V$38</f>
        <v>0</v>
      </c>
      <c r="H127" s="315">
        <f t="shared" si="297"/>
        <v>51711.19</v>
      </c>
      <c r="I127" s="309">
        <f>'[2]10. Šport'!$H$45</f>
        <v>16311.189999999999</v>
      </c>
      <c r="J127" s="309">
        <f>'[2]10. Šport'!$I$45</f>
        <v>35400</v>
      </c>
      <c r="K127" s="338">
        <f>'[2]10. Šport'!$J$45</f>
        <v>0</v>
      </c>
      <c r="L127" s="315">
        <f t="shared" si="298"/>
        <v>21460</v>
      </c>
      <c r="M127" s="309">
        <f>'[3]10. Šport'!$K$45</f>
        <v>21460</v>
      </c>
      <c r="N127" s="309">
        <f>'[3]10. Šport'!$L$45</f>
        <v>0</v>
      </c>
      <c r="O127" s="310">
        <f>'[3]10. Šport'!$M$45</f>
        <v>0</v>
      </c>
      <c r="P127" s="339">
        <f>SUM(Q127:S127)</f>
        <v>12164.2</v>
      </c>
      <c r="Q127" s="309">
        <f>'[3]10. Šport'!$N$45</f>
        <v>12164.2</v>
      </c>
      <c r="R127" s="309">
        <f>'[3]10. Šport'!$O$45</f>
        <v>0</v>
      </c>
      <c r="S127" s="310">
        <f>'[3]10. Šport'!$P$45</f>
        <v>0</v>
      </c>
      <c r="T127" s="477">
        <f t="shared" si="299"/>
        <v>19500</v>
      </c>
      <c r="U127" s="483">
        <f>'[3]10. Šport'!$Q$45</f>
        <v>19500</v>
      </c>
      <c r="V127" s="483">
        <f>'[3]10. Šport'!$R$45</f>
        <v>0</v>
      </c>
      <c r="W127" s="449">
        <f>'[3]10. Šport'!$S$45</f>
        <v>0</v>
      </c>
      <c r="X127" s="315">
        <f t="shared" si="300"/>
        <v>20200</v>
      </c>
      <c r="Y127" s="309">
        <f>'[3]10. Šport'!$T$45</f>
        <v>20200</v>
      </c>
      <c r="Z127" s="309">
        <f>'[3]10. Šport'!$U$45</f>
        <v>0</v>
      </c>
      <c r="AA127" s="338">
        <f>'[3]10. Šport'!$V$45</f>
        <v>0</v>
      </c>
      <c r="AB127" s="315">
        <f t="shared" si="301"/>
        <v>40600</v>
      </c>
      <c r="AC127" s="309">
        <f>'[3]10. Šport'!$W$45</f>
        <v>20600</v>
      </c>
      <c r="AD127" s="309">
        <f>'[3]10. Šport'!$X$45</f>
        <v>20000</v>
      </c>
      <c r="AE127" s="338">
        <f>'[3]10. Šport'!$Y$45</f>
        <v>0</v>
      </c>
      <c r="AF127" s="315">
        <f t="shared" si="302"/>
        <v>21600</v>
      </c>
      <c r="AG127" s="309">
        <f>'[3]10. Šport'!$Z$45</f>
        <v>21600</v>
      </c>
      <c r="AH127" s="309">
        <f>'[3]10. Šport'!$AA$45</f>
        <v>0</v>
      </c>
      <c r="AI127" s="310">
        <f>'[3]10. Šport'!$AB$45</f>
        <v>0</v>
      </c>
    </row>
    <row r="128" spans="1:35" ht="15.75" x14ac:dyDescent="0.25">
      <c r="A128" s="155"/>
      <c r="B128" s="342">
        <v>4</v>
      </c>
      <c r="C128" s="344" t="s">
        <v>304</v>
      </c>
      <c r="D128" s="317">
        <f t="shared" si="296"/>
        <v>104386.53</v>
      </c>
      <c r="E128" s="307">
        <f>'[1]10. Šport'!$T$46</f>
        <v>104386.53</v>
      </c>
      <c r="F128" s="307">
        <f>'[1]10. Šport'!$U$46</f>
        <v>0</v>
      </c>
      <c r="G128" s="326">
        <f>'[1]10. Šport'!$V$46</f>
        <v>0</v>
      </c>
      <c r="H128" s="315">
        <f t="shared" si="297"/>
        <v>392754.87</v>
      </c>
      <c r="I128" s="309">
        <f>'[2]10. Šport'!$H$55</f>
        <v>127282.05</v>
      </c>
      <c r="J128" s="309">
        <f>'[2]10. Šport'!$I$55</f>
        <v>265472.82</v>
      </c>
      <c r="K128" s="338">
        <f>'[2]10. Šport'!$J$55</f>
        <v>0</v>
      </c>
      <c r="L128" s="315">
        <f t="shared" si="298"/>
        <v>163940</v>
      </c>
      <c r="M128" s="309">
        <f>'[3]10. Šport'!$K$55</f>
        <v>163940</v>
      </c>
      <c r="N128" s="309">
        <f>'[3]10. Šport'!$L$55</f>
        <v>0</v>
      </c>
      <c r="O128" s="310">
        <f>'[3]10. Šport'!$M$55</f>
        <v>0</v>
      </c>
      <c r="P128" s="339">
        <f t="shared" ref="P128:P132" si="303">SUM(Q128:S128)</f>
        <v>118344.73999999999</v>
      </c>
      <c r="Q128" s="309">
        <f>'[3]10. Šport'!$N$55</f>
        <v>118344.73999999999</v>
      </c>
      <c r="R128" s="309">
        <f>'[3]10. Šport'!$O$55</f>
        <v>0</v>
      </c>
      <c r="S128" s="310">
        <f>'[3]10. Šport'!$P$55</f>
        <v>0</v>
      </c>
      <c r="T128" s="477">
        <f t="shared" si="299"/>
        <v>172340</v>
      </c>
      <c r="U128" s="483">
        <f>'[3]10. Šport'!$Q$55</f>
        <v>172340</v>
      </c>
      <c r="V128" s="483">
        <f>'[3]10. Šport'!$R$55</f>
        <v>0</v>
      </c>
      <c r="W128" s="449">
        <f>'[3]10. Šport'!$S$55</f>
        <v>0</v>
      </c>
      <c r="X128" s="315">
        <f t="shared" si="300"/>
        <v>199590</v>
      </c>
      <c r="Y128" s="309">
        <f>'[3]10. Šport'!$T$55</f>
        <v>199590</v>
      </c>
      <c r="Z128" s="309">
        <f>'[3]10. Šport'!$U$55</f>
        <v>0</v>
      </c>
      <c r="AA128" s="338">
        <f>'[3]10. Šport'!$V$55</f>
        <v>0</v>
      </c>
      <c r="AB128" s="315">
        <f t="shared" si="301"/>
        <v>170590</v>
      </c>
      <c r="AC128" s="309">
        <f>'[3]10. Šport'!$W$55</f>
        <v>170590</v>
      </c>
      <c r="AD128" s="309">
        <f>'[3]10. Šport'!$X$55</f>
        <v>0</v>
      </c>
      <c r="AE128" s="338">
        <f>'[3]10. Šport'!$Y$55</f>
        <v>0</v>
      </c>
      <c r="AF128" s="315">
        <f t="shared" si="302"/>
        <v>168750</v>
      </c>
      <c r="AG128" s="309">
        <f>'[3]10. Šport'!$Z$55</f>
        <v>168750</v>
      </c>
      <c r="AH128" s="309">
        <f>'[3]10. Šport'!$AA$55</f>
        <v>0</v>
      </c>
      <c r="AI128" s="310">
        <f>'[3]10. Šport'!$AB$55</f>
        <v>0</v>
      </c>
    </row>
    <row r="129" spans="1:35" ht="15.75" x14ac:dyDescent="0.25">
      <c r="A129" s="155"/>
      <c r="B129" s="342">
        <v>5</v>
      </c>
      <c r="C129" s="344" t="s">
        <v>305</v>
      </c>
      <c r="D129" s="317">
        <f t="shared" si="296"/>
        <v>3188.62</v>
      </c>
      <c r="E129" s="307">
        <f>'[1]10. Šport'!$T$60</f>
        <v>3188.62</v>
      </c>
      <c r="F129" s="307">
        <f>'[1]10. Šport'!$U$60</f>
        <v>0</v>
      </c>
      <c r="G129" s="326">
        <f>'[1]10. Šport'!$V$60</f>
        <v>0</v>
      </c>
      <c r="H129" s="315">
        <f t="shared" si="297"/>
        <v>7639.5599999999995</v>
      </c>
      <c r="I129" s="309">
        <f>'[2]10. Šport'!$H$73</f>
        <v>7639.5599999999995</v>
      </c>
      <c r="J129" s="309">
        <f>'[2]10. Šport'!$I$73</f>
        <v>0</v>
      </c>
      <c r="K129" s="338">
        <f>'[2]10. Šport'!$J$73</f>
        <v>0</v>
      </c>
      <c r="L129" s="315">
        <f t="shared" si="298"/>
        <v>10750</v>
      </c>
      <c r="M129" s="309">
        <f>'[3]10. Šport'!$K$73</f>
        <v>10750</v>
      </c>
      <c r="N129" s="309">
        <f>'[3]10. Šport'!$L$73</f>
        <v>0</v>
      </c>
      <c r="O129" s="310">
        <f>'[3]10. Šport'!$M$73</f>
        <v>0</v>
      </c>
      <c r="P129" s="339">
        <f t="shared" si="303"/>
        <v>5750.83</v>
      </c>
      <c r="Q129" s="309">
        <f>'[3]10. Šport'!$N$73</f>
        <v>5750.83</v>
      </c>
      <c r="R129" s="309">
        <f>'[3]10. Šport'!$O$73</f>
        <v>0</v>
      </c>
      <c r="S129" s="310">
        <f>'[3]10. Šport'!$P$73</f>
        <v>0</v>
      </c>
      <c r="T129" s="477">
        <f t="shared" si="299"/>
        <v>8500</v>
      </c>
      <c r="U129" s="483">
        <f>'[3]10. Šport'!$Q$73</f>
        <v>8500</v>
      </c>
      <c r="V129" s="483">
        <f>'[3]10. Šport'!$R$73</f>
        <v>0</v>
      </c>
      <c r="W129" s="449">
        <f>'[3]10. Šport'!$S$73</f>
        <v>0</v>
      </c>
      <c r="X129" s="315">
        <f t="shared" si="300"/>
        <v>10750</v>
      </c>
      <c r="Y129" s="309">
        <f>'[3]10. Šport'!$T$73</f>
        <v>10750</v>
      </c>
      <c r="Z129" s="309">
        <f>'[3]10. Šport'!$U$73</f>
        <v>0</v>
      </c>
      <c r="AA129" s="338">
        <f>'[3]10. Šport'!$V$73</f>
        <v>0</v>
      </c>
      <c r="AB129" s="315">
        <f t="shared" si="301"/>
        <v>11100</v>
      </c>
      <c r="AC129" s="309">
        <f>'[3]10. Šport'!$W$73</f>
        <v>11100</v>
      </c>
      <c r="AD129" s="309">
        <f>'[3]10. Šport'!$X$73</f>
        <v>0</v>
      </c>
      <c r="AE129" s="338">
        <f>'[3]10. Šport'!$Y$73</f>
        <v>0</v>
      </c>
      <c r="AF129" s="315">
        <f t="shared" si="302"/>
        <v>12100</v>
      </c>
      <c r="AG129" s="309">
        <f>'[3]10. Šport'!$Z$73</f>
        <v>12100</v>
      </c>
      <c r="AH129" s="309">
        <f>'[3]10. Šport'!$AA$73</f>
        <v>0</v>
      </c>
      <c r="AI129" s="310">
        <f>'[3]10. Šport'!$AB$73</f>
        <v>0</v>
      </c>
    </row>
    <row r="130" spans="1:35" ht="15.75" x14ac:dyDescent="0.25">
      <c r="A130" s="155"/>
      <c r="B130" s="360">
        <v>6</v>
      </c>
      <c r="C130" s="361" t="s">
        <v>387</v>
      </c>
      <c r="D130" s="317">
        <f t="shared" si="296"/>
        <v>873.85</v>
      </c>
      <c r="E130" s="311">
        <f>'[1]10. Šport'!$T$67</f>
        <v>873.85</v>
      </c>
      <c r="F130" s="311">
        <f>'[1]10. Šport'!$U$67</f>
        <v>0</v>
      </c>
      <c r="G130" s="327">
        <f>'[1]10. Šport'!$V$67</f>
        <v>0</v>
      </c>
      <c r="H130" s="315">
        <f t="shared" si="297"/>
        <v>485.13</v>
      </c>
      <c r="I130" s="309">
        <f>'[2]10. Šport'!$H$80</f>
        <v>485.13</v>
      </c>
      <c r="J130" s="309">
        <f>'[2]10. Šport'!$I$80</f>
        <v>0</v>
      </c>
      <c r="K130" s="338">
        <f>'[2]10. Šport'!$J$80</f>
        <v>0</v>
      </c>
      <c r="L130" s="315">
        <f t="shared" si="298"/>
        <v>1320</v>
      </c>
      <c r="M130" s="309">
        <f>'[3]10. Šport'!$K$80</f>
        <v>1320</v>
      </c>
      <c r="N130" s="309">
        <f>'[3]10. Šport'!$L$80</f>
        <v>0</v>
      </c>
      <c r="O130" s="310">
        <f>'[3]10. Šport'!$M$80</f>
        <v>0</v>
      </c>
      <c r="P130" s="339">
        <f t="shared" si="303"/>
        <v>172.96</v>
      </c>
      <c r="Q130" s="309">
        <f>'[3]10. Šport'!$N$80</f>
        <v>172.96</v>
      </c>
      <c r="R130" s="309">
        <f>'[3]10. Šport'!$O$80</f>
        <v>0</v>
      </c>
      <c r="S130" s="310">
        <f>'[3]10. Šport'!$P$80</f>
        <v>0</v>
      </c>
      <c r="T130" s="477">
        <f t="shared" si="299"/>
        <v>500</v>
      </c>
      <c r="U130" s="485">
        <f>'[3]10. Šport'!$Q$80</f>
        <v>500</v>
      </c>
      <c r="V130" s="485">
        <f>'[3]10. Šport'!$R$80</f>
        <v>0</v>
      </c>
      <c r="W130" s="463">
        <f>'[3]10. Šport'!$S$80</f>
        <v>0</v>
      </c>
      <c r="X130" s="315">
        <f>SUM(Y130:AA130)</f>
        <v>1400</v>
      </c>
      <c r="Y130" s="309">
        <f>'[3]10. Šport'!$T$80</f>
        <v>1400</v>
      </c>
      <c r="Z130" s="309">
        <f>'[3]10. Šport'!$U$80</f>
        <v>0</v>
      </c>
      <c r="AA130" s="338">
        <f>'[3]10. Šport'!$V$80</f>
        <v>0</v>
      </c>
      <c r="AB130" s="315">
        <f t="shared" si="301"/>
        <v>1400</v>
      </c>
      <c r="AC130" s="309">
        <f>'[3]10. Šport'!$W$80</f>
        <v>1400</v>
      </c>
      <c r="AD130" s="309">
        <f>'[3]10. Šport'!$X$80</f>
        <v>0</v>
      </c>
      <c r="AE130" s="338">
        <f>'[3]10. Šport'!$Y$80</f>
        <v>0</v>
      </c>
      <c r="AF130" s="315">
        <f t="shared" si="302"/>
        <v>1400</v>
      </c>
      <c r="AG130" s="309">
        <f>'[3]10. Šport'!$Z$80</f>
        <v>1400</v>
      </c>
      <c r="AH130" s="309">
        <f>'[3]10. Šport'!$AA$80</f>
        <v>0</v>
      </c>
      <c r="AI130" s="310">
        <f>'[3]10. Šport'!$AB$80</f>
        <v>0</v>
      </c>
    </row>
    <row r="131" spans="1:35" ht="15.75" x14ac:dyDescent="0.25">
      <c r="A131" s="155"/>
      <c r="B131" s="360">
        <v>7</v>
      </c>
      <c r="C131" s="361" t="s">
        <v>564</v>
      </c>
      <c r="D131" s="526"/>
      <c r="E131" s="311"/>
      <c r="F131" s="311"/>
      <c r="G131" s="327"/>
      <c r="H131" s="336"/>
      <c r="I131" s="337"/>
      <c r="J131" s="337"/>
      <c r="K131" s="490"/>
      <c r="L131" s="336">
        <f>SUM(M131:O131)</f>
        <v>30450</v>
      </c>
      <c r="M131" s="309">
        <f>'[3]10. Šport'!$K$85</f>
        <v>30450</v>
      </c>
      <c r="N131" s="309">
        <f>'[3]10. Šport'!$L$85</f>
        <v>0</v>
      </c>
      <c r="O131" s="310">
        <f>'[3]10. Šport'!$M$85</f>
        <v>0</v>
      </c>
      <c r="P131" s="339">
        <f>SUM(Q131:S131)</f>
        <v>0</v>
      </c>
      <c r="Q131" s="309">
        <f>'[3]10. Šport'!$N$85</f>
        <v>0</v>
      </c>
      <c r="R131" s="309">
        <f>'[3]10. Šport'!$O$85</f>
        <v>0</v>
      </c>
      <c r="S131" s="310">
        <f>'[3]10. Šport'!$P$85</f>
        <v>0</v>
      </c>
      <c r="T131" s="477">
        <f>SUM(U131:W131)</f>
        <v>20000</v>
      </c>
      <c r="U131" s="485">
        <f>'[3]10. Šport'!$Q$85</f>
        <v>20000</v>
      </c>
      <c r="V131" s="485">
        <f>'[3]10. Šport'!$R$85</f>
        <v>0</v>
      </c>
      <c r="W131" s="463">
        <f>'[3]10. Šport'!$S$85</f>
        <v>0</v>
      </c>
      <c r="X131" s="315">
        <f>SUM(Y131:AA131)</f>
        <v>33450</v>
      </c>
      <c r="Y131" s="309">
        <f>'[3]10. Šport'!$T$85</f>
        <v>33450</v>
      </c>
      <c r="Z131" s="309">
        <f>'[3]10. Šport'!$U$85</f>
        <v>0</v>
      </c>
      <c r="AA131" s="309">
        <f>'[3]10. Šport'!$V$85</f>
        <v>0</v>
      </c>
      <c r="AB131" s="315">
        <f>SUM(AC131:AE131)</f>
        <v>63200</v>
      </c>
      <c r="AC131" s="309">
        <f>'[3]10. Šport'!$W$85</f>
        <v>33200</v>
      </c>
      <c r="AD131" s="309">
        <f>'[3]10. Šport'!$X$85</f>
        <v>30000</v>
      </c>
      <c r="AE131" s="309">
        <f>'[3]10. Šport'!$Y$85</f>
        <v>0</v>
      </c>
      <c r="AF131" s="315">
        <f t="shared" si="302"/>
        <v>66700</v>
      </c>
      <c r="AG131" s="309">
        <f>'[3]10. Šport'!$Z$85</f>
        <v>31700</v>
      </c>
      <c r="AH131" s="309">
        <f>'[3]10. Šport'!$AA$85</f>
        <v>35000</v>
      </c>
      <c r="AI131" s="309">
        <f>'[3]10. Šport'!$AB$85</f>
        <v>0</v>
      </c>
    </row>
    <row r="132" spans="1:35" ht="16.5" thickBot="1" x14ac:dyDescent="0.3">
      <c r="A132" s="155"/>
      <c r="B132" s="350" t="s">
        <v>306</v>
      </c>
      <c r="C132" s="346" t="s">
        <v>307</v>
      </c>
      <c r="D132" s="447">
        <f>SUM(E132:G132)</f>
        <v>88250</v>
      </c>
      <c r="E132" s="448">
        <f>'[1]10. Šport'!$T$72</f>
        <v>88250</v>
      </c>
      <c r="F132" s="448">
        <f>'[1]10. Šport'!$U$72</f>
        <v>0</v>
      </c>
      <c r="G132" s="464">
        <f>'[1]10. Šport'!$V$72</f>
        <v>0</v>
      </c>
      <c r="H132" s="336">
        <f t="shared" si="297"/>
        <v>54800</v>
      </c>
      <c r="I132" s="337">
        <f>'[2]10. Šport'!$H$91</f>
        <v>54800</v>
      </c>
      <c r="J132" s="337">
        <f>'[2]10. Šport'!$I$91</f>
        <v>0</v>
      </c>
      <c r="K132" s="490">
        <f>'[2]10. Šport'!$J$91</f>
        <v>0</v>
      </c>
      <c r="L132" s="336">
        <f t="shared" ref="L132" si="304">SUM(M132:O132)</f>
        <v>60000</v>
      </c>
      <c r="M132" s="337">
        <f>'[3]10. Šport'!$K$92</f>
        <v>60000</v>
      </c>
      <c r="N132" s="337">
        <f>'[3]10. Šport'!$L$92</f>
        <v>0</v>
      </c>
      <c r="O132" s="378">
        <f>'[3]10. Šport'!$M$92</f>
        <v>0</v>
      </c>
      <c r="P132" s="451">
        <f t="shared" si="303"/>
        <v>43320</v>
      </c>
      <c r="Q132" s="329">
        <f>'[3]10. Šport'!$N$92</f>
        <v>43320</v>
      </c>
      <c r="R132" s="329">
        <f>'[3]10. Šport'!$O$92</f>
        <v>0</v>
      </c>
      <c r="S132" s="330">
        <f>'[3]10. Šport'!$P$92</f>
        <v>0</v>
      </c>
      <c r="T132" s="478">
        <f t="shared" si="299"/>
        <v>60000</v>
      </c>
      <c r="U132" s="484">
        <f>'[3]10. Šport'!$Q$92</f>
        <v>60000</v>
      </c>
      <c r="V132" s="484">
        <f>'[3]10. Šport'!$R$92</f>
        <v>0</v>
      </c>
      <c r="W132" s="462">
        <f>'[3]10. Šport'!$S$92</f>
        <v>0</v>
      </c>
      <c r="X132" s="336">
        <f t="shared" si="300"/>
        <v>60000</v>
      </c>
      <c r="Y132" s="337">
        <f>'[3]10. Šport'!$T$92</f>
        <v>60000</v>
      </c>
      <c r="Z132" s="337">
        <f>'[3]10. Šport'!$U$92</f>
        <v>0</v>
      </c>
      <c r="AA132" s="490">
        <f>'[3]10. Šport'!$V$92</f>
        <v>0</v>
      </c>
      <c r="AB132" s="336">
        <f t="shared" si="301"/>
        <v>60000</v>
      </c>
      <c r="AC132" s="337">
        <f>'[3]10. Šport'!$W$92</f>
        <v>60000</v>
      </c>
      <c r="AD132" s="337">
        <f>'[3]10. Šport'!$X$92</f>
        <v>0</v>
      </c>
      <c r="AE132" s="490">
        <f>'[3]10. Šport'!$Y$92</f>
        <v>0</v>
      </c>
      <c r="AF132" s="336">
        <f t="shared" si="302"/>
        <v>60000</v>
      </c>
      <c r="AG132" s="337">
        <f>'[3]10. Šport'!$Z$92</f>
        <v>60000</v>
      </c>
      <c r="AH132" s="337">
        <f>'[3]10. Šport'!$AA$92</f>
        <v>0</v>
      </c>
      <c r="AI132" s="378">
        <f>'[3]10. Šport'!$AB$92</f>
        <v>0</v>
      </c>
    </row>
    <row r="133" spans="1:35" s="157" customFormat="1" ht="15.75" x14ac:dyDescent="0.25">
      <c r="B133" s="347" t="s">
        <v>308</v>
      </c>
      <c r="C133" s="359"/>
      <c r="D133" s="374">
        <f>D134+D135+D141+D140</f>
        <v>683090.10999999987</v>
      </c>
      <c r="E133" s="375">
        <f>E134+E135+E140+E141</f>
        <v>663120.90999999992</v>
      </c>
      <c r="F133" s="375">
        <f>F134+F135+F140+F141</f>
        <v>19969.2</v>
      </c>
      <c r="G133" s="467">
        <f>G134+G135+G140+G141</f>
        <v>0</v>
      </c>
      <c r="H133" s="332">
        <f>H134+H135+H140+H141</f>
        <v>708210.42</v>
      </c>
      <c r="I133" s="333">
        <f t="shared" ref="I133:K133" si="305">I134+I135+I140+I141</f>
        <v>704319.18</v>
      </c>
      <c r="J133" s="333">
        <f t="shared" si="305"/>
        <v>3891.24</v>
      </c>
      <c r="K133" s="433">
        <f t="shared" si="305"/>
        <v>0</v>
      </c>
      <c r="L133" s="332">
        <f>L134+L135+L140+L141</f>
        <v>1367131</v>
      </c>
      <c r="M133" s="333">
        <f t="shared" ref="M133:O133" si="306">M134+M135+M140+M141</f>
        <v>803131</v>
      </c>
      <c r="N133" s="333">
        <f t="shared" si="306"/>
        <v>564000</v>
      </c>
      <c r="O133" s="334">
        <f t="shared" si="306"/>
        <v>0</v>
      </c>
      <c r="P133" s="482">
        <f>P134+P135+P140+P141</f>
        <v>510723.42</v>
      </c>
      <c r="Q133" s="482">
        <f t="shared" ref="Q133:S133" si="307">Q134+Q135+Q140+Q141</f>
        <v>510723.42</v>
      </c>
      <c r="R133" s="482">
        <f t="shared" si="307"/>
        <v>0</v>
      </c>
      <c r="S133" s="461">
        <f t="shared" si="307"/>
        <v>0</v>
      </c>
      <c r="T133" s="316">
        <f>T134+T135+T141+T140</f>
        <v>767510</v>
      </c>
      <c r="U133" s="446">
        <f>U134+U135+U140+U141</f>
        <v>767510</v>
      </c>
      <c r="V133" s="446">
        <f>V134+V135+V140+V141</f>
        <v>0</v>
      </c>
      <c r="W133" s="377">
        <f>W134+W135+W140+W141</f>
        <v>0</v>
      </c>
      <c r="X133" s="332">
        <f>X134+X135+X140+X141</f>
        <v>1544945</v>
      </c>
      <c r="Y133" s="333">
        <f t="shared" ref="Y133:AA133" si="308">Y134+Y135+Y140+Y141</f>
        <v>812945</v>
      </c>
      <c r="Z133" s="333">
        <f t="shared" si="308"/>
        <v>732000</v>
      </c>
      <c r="AA133" s="334">
        <f t="shared" si="308"/>
        <v>0</v>
      </c>
      <c r="AB133" s="332">
        <f>AB134+AB135+AB140+AB141</f>
        <v>854505</v>
      </c>
      <c r="AC133" s="333">
        <f t="shared" ref="AC133:AE133" si="309">AC134+AC135+AC140+AC141</f>
        <v>814505</v>
      </c>
      <c r="AD133" s="333">
        <f t="shared" si="309"/>
        <v>40000</v>
      </c>
      <c r="AE133" s="433">
        <f t="shared" si="309"/>
        <v>0</v>
      </c>
      <c r="AF133" s="332">
        <f>AF134+AF135+AF140+AF141</f>
        <v>869935</v>
      </c>
      <c r="AG133" s="333">
        <f t="shared" ref="AG133:AI133" si="310">AG134+AG135+AG140+AG141</f>
        <v>829935</v>
      </c>
      <c r="AH133" s="333">
        <f t="shared" si="310"/>
        <v>40000</v>
      </c>
      <c r="AI133" s="334">
        <f t="shared" si="310"/>
        <v>0</v>
      </c>
    </row>
    <row r="134" spans="1:35" ht="15.75" x14ac:dyDescent="0.25">
      <c r="A134" s="155"/>
      <c r="B134" s="355" t="s">
        <v>309</v>
      </c>
      <c r="C134" s="344" t="s">
        <v>310</v>
      </c>
      <c r="D134" s="308">
        <f>SUM(E134:G134)</f>
        <v>8325.2000000000007</v>
      </c>
      <c r="E134" s="307">
        <f>'[1]11. Kultúra'!$T$4</f>
        <v>8325.2000000000007</v>
      </c>
      <c r="F134" s="307">
        <f>'[1]11. Kultúra'!$U$4</f>
        <v>0</v>
      </c>
      <c r="G134" s="326">
        <f>'[1]11. Kultúra'!$V$4</f>
        <v>0</v>
      </c>
      <c r="H134" s="315">
        <f>SUM(I134:K134)</f>
        <v>12590.36</v>
      </c>
      <c r="I134" s="309">
        <f>'[2]11. Kultúra'!$H$4</f>
        <v>12590.36</v>
      </c>
      <c r="J134" s="309">
        <f>'[2]11. Kultúra'!$I$4</f>
        <v>0</v>
      </c>
      <c r="K134" s="338">
        <f>'[2]11. Kultúra'!$J$4</f>
        <v>0</v>
      </c>
      <c r="L134" s="315">
        <f>SUM(M134:O134)</f>
        <v>17605</v>
      </c>
      <c r="M134" s="309">
        <f>'[3]11. Kultúra'!$K$4</f>
        <v>17605</v>
      </c>
      <c r="N134" s="309">
        <f>'[3]11. Kultúra'!$L$4</f>
        <v>0</v>
      </c>
      <c r="O134" s="310">
        <f>'[3]11. Kultúra'!$M$4</f>
        <v>0</v>
      </c>
      <c r="P134" s="483">
        <f>SUM(Q134:S134)</f>
        <v>10188.299999999999</v>
      </c>
      <c r="Q134" s="483">
        <f>'[3]11. Kultúra'!$N$4</f>
        <v>10188.299999999999</v>
      </c>
      <c r="R134" s="483">
        <f>'[3]11. Kultúra'!$O$4</f>
        <v>0</v>
      </c>
      <c r="S134" s="449">
        <f>'[3]11. Kultúra'!$P$4</f>
        <v>0</v>
      </c>
      <c r="T134" s="477">
        <f>SUM(U134:W134)</f>
        <v>14000</v>
      </c>
      <c r="U134" s="483">
        <f>'[3]11. Kultúra'!$Q$4</f>
        <v>14000</v>
      </c>
      <c r="V134" s="483">
        <f>'[3]11. Kultúra'!$R$4</f>
        <v>0</v>
      </c>
      <c r="W134" s="449">
        <f>'[3]11. Kultúra'!$S$4</f>
        <v>0</v>
      </c>
      <c r="X134" s="315">
        <f>SUM(Y134:AA134)</f>
        <v>16605</v>
      </c>
      <c r="Y134" s="309">
        <f>'[3]11. Kultúra'!$T$4</f>
        <v>16605</v>
      </c>
      <c r="Z134" s="309">
        <f>'[3]11. Kultúra'!$U$4</f>
        <v>0</v>
      </c>
      <c r="AA134" s="310">
        <f>'[3]11. Kultúra'!$V$4</f>
        <v>0</v>
      </c>
      <c r="AB134" s="315">
        <f>SUM(AC134:AE134)</f>
        <v>18600</v>
      </c>
      <c r="AC134" s="309">
        <f>'[3]11. Kultúra'!$W$4</f>
        <v>18600</v>
      </c>
      <c r="AD134" s="309">
        <f>'[3]11. Kultúra'!$X$4</f>
        <v>0</v>
      </c>
      <c r="AE134" s="338">
        <f>'[3]11. Kultúra'!$Y$4</f>
        <v>0</v>
      </c>
      <c r="AF134" s="315">
        <f>SUM(AG134:AI134)</f>
        <v>19600</v>
      </c>
      <c r="AG134" s="309">
        <f>'[3]11. Kultúra'!$Z$4</f>
        <v>19600</v>
      </c>
      <c r="AH134" s="309">
        <f>'[3]11. Kultúra'!$AA$4</f>
        <v>0</v>
      </c>
      <c r="AI134" s="310">
        <f>'[3]11. Kultúra'!$AB$4</f>
        <v>0</v>
      </c>
    </row>
    <row r="135" spans="1:35" ht="15.75" x14ac:dyDescent="0.25">
      <c r="A135" s="155"/>
      <c r="B135" s="355" t="s">
        <v>311</v>
      </c>
      <c r="C135" s="344" t="s">
        <v>312</v>
      </c>
      <c r="D135" s="308">
        <f t="shared" ref="D135:W135" si="311">SUM(D136:D139)</f>
        <v>663807.90999999992</v>
      </c>
      <c r="E135" s="307">
        <f t="shared" si="311"/>
        <v>643838.71</v>
      </c>
      <c r="F135" s="307">
        <f t="shared" si="311"/>
        <v>19969.2</v>
      </c>
      <c r="G135" s="326">
        <f t="shared" si="311"/>
        <v>0</v>
      </c>
      <c r="H135" s="315">
        <f>SUM(H136:H139)</f>
        <v>690200.06</v>
      </c>
      <c r="I135" s="309">
        <f t="shared" ref="I135:K135" si="312">SUM(I136:I139)</f>
        <v>686308.82000000007</v>
      </c>
      <c r="J135" s="309">
        <f t="shared" si="312"/>
        <v>3891.24</v>
      </c>
      <c r="K135" s="338">
        <f t="shared" si="312"/>
        <v>0</v>
      </c>
      <c r="L135" s="315">
        <f>SUM(L136:L139)</f>
        <v>1337026</v>
      </c>
      <c r="M135" s="309">
        <f t="shared" ref="M135:O135" si="313">SUM(M136:M139)</f>
        <v>773026</v>
      </c>
      <c r="N135" s="309">
        <f t="shared" si="313"/>
        <v>564000</v>
      </c>
      <c r="O135" s="310">
        <f t="shared" si="313"/>
        <v>0</v>
      </c>
      <c r="P135" s="483">
        <f>SUM(P136:P139)</f>
        <v>490535.12</v>
      </c>
      <c r="Q135" s="483">
        <f t="shared" ref="Q135:S135" si="314">SUM(Q136:Q139)</f>
        <v>490535.12</v>
      </c>
      <c r="R135" s="483">
        <f t="shared" si="314"/>
        <v>0</v>
      </c>
      <c r="S135" s="449">
        <f t="shared" si="314"/>
        <v>0</v>
      </c>
      <c r="T135" s="317">
        <f t="shared" si="311"/>
        <v>743510</v>
      </c>
      <c r="U135" s="307">
        <f t="shared" si="311"/>
        <v>743510</v>
      </c>
      <c r="V135" s="307">
        <f t="shared" si="311"/>
        <v>0</v>
      </c>
      <c r="W135" s="318">
        <f t="shared" si="311"/>
        <v>0</v>
      </c>
      <c r="X135" s="315">
        <f>SUM(X136:X139)</f>
        <v>1505340</v>
      </c>
      <c r="Y135" s="309">
        <f t="shared" ref="Y135:AA135" si="315">SUM(Y136:Y139)</f>
        <v>773340</v>
      </c>
      <c r="Z135" s="309">
        <f t="shared" si="315"/>
        <v>732000</v>
      </c>
      <c r="AA135" s="310">
        <f t="shared" si="315"/>
        <v>0</v>
      </c>
      <c r="AB135" s="315">
        <f>SUM(AB136:AB139)</f>
        <v>822905</v>
      </c>
      <c r="AC135" s="309">
        <f t="shared" ref="AC135:AE135" si="316">SUM(AC136:AC139)</f>
        <v>782905</v>
      </c>
      <c r="AD135" s="309">
        <f t="shared" si="316"/>
        <v>40000</v>
      </c>
      <c r="AE135" s="338">
        <f t="shared" si="316"/>
        <v>0</v>
      </c>
      <c r="AF135" s="315">
        <f>SUM(AF136:AF139)</f>
        <v>837335</v>
      </c>
      <c r="AG135" s="309">
        <f t="shared" ref="AG135:AI135" si="317">SUM(AG136:AG139)</f>
        <v>797335</v>
      </c>
      <c r="AH135" s="309">
        <f t="shared" si="317"/>
        <v>40000</v>
      </c>
      <c r="AI135" s="310">
        <f t="shared" si="317"/>
        <v>0</v>
      </c>
    </row>
    <row r="136" spans="1:35" ht="15.75" x14ac:dyDescent="0.25">
      <c r="A136" s="155"/>
      <c r="B136" s="342">
        <v>1</v>
      </c>
      <c r="C136" s="344" t="s">
        <v>313</v>
      </c>
      <c r="D136" s="308">
        <f t="shared" ref="D136:D141" si="318">SUM(E136:G136)</f>
        <v>128921.63</v>
      </c>
      <c r="E136" s="307">
        <f>'[1]11. Kultúra'!$T$16</f>
        <v>128921.63</v>
      </c>
      <c r="F136" s="307">
        <f>'[1]11. Kultúra'!$U$16</f>
        <v>0</v>
      </c>
      <c r="G136" s="326">
        <f>'[1]11. Kultúra'!$V$16</f>
        <v>0</v>
      </c>
      <c r="H136" s="315">
        <f>SUM(I136:K136)</f>
        <v>139313.45000000001</v>
      </c>
      <c r="I136" s="309">
        <f>'[2]11. Kultúra'!$H$18</f>
        <v>139313.45000000001</v>
      </c>
      <c r="J136" s="309">
        <f>'[2]11. Kultúra'!$I$18</f>
        <v>0</v>
      </c>
      <c r="K136" s="338">
        <f>'[2]11. Kultúra'!$J$18</f>
        <v>0</v>
      </c>
      <c r="L136" s="315">
        <f>SUM(M136:O136)</f>
        <v>144500</v>
      </c>
      <c r="M136" s="309">
        <f>'[3]11. Kultúra'!$K$18</f>
        <v>144500</v>
      </c>
      <c r="N136" s="309">
        <f>'[3]11. Kultúra'!$L$18</f>
        <v>0</v>
      </c>
      <c r="O136" s="310">
        <f>'[3]11. Kultúra'!$M$18</f>
        <v>0</v>
      </c>
      <c r="P136" s="483">
        <f>SUM(Q136:S136)</f>
        <v>90943.61</v>
      </c>
      <c r="Q136" s="483">
        <f>'[3]11. Kultúra'!$N$18</f>
        <v>90943.61</v>
      </c>
      <c r="R136" s="483">
        <f>'[3]11. Kultúra'!$O$18</f>
        <v>0</v>
      </c>
      <c r="S136" s="449">
        <f>'[3]11. Kultúra'!$P$18</f>
        <v>0</v>
      </c>
      <c r="T136" s="477">
        <f>SUM(U136:W136)</f>
        <v>144500</v>
      </c>
      <c r="U136" s="483">
        <f>'[3]11. Kultúra'!$Q$18</f>
        <v>144500</v>
      </c>
      <c r="V136" s="483">
        <f>'[3]11. Kultúra'!$R$18</f>
        <v>0</v>
      </c>
      <c r="W136" s="449">
        <f>'[3]11. Kultúra'!$S$18</f>
        <v>0</v>
      </c>
      <c r="X136" s="315">
        <f>SUM(Y136:AA136)</f>
        <v>147500</v>
      </c>
      <c r="Y136" s="309">
        <f>'[3]11. Kultúra'!$T$18</f>
        <v>147500</v>
      </c>
      <c r="Z136" s="309">
        <f>'[3]11. Kultúra'!$U$18</f>
        <v>0</v>
      </c>
      <c r="AA136" s="310">
        <f>'[3]11. Kultúra'!$V$18</f>
        <v>0</v>
      </c>
      <c r="AB136" s="315">
        <f>SUM(AC136:AE136)</f>
        <v>147500</v>
      </c>
      <c r="AC136" s="309">
        <f>'[3]11. Kultúra'!$W$18</f>
        <v>147500</v>
      </c>
      <c r="AD136" s="309">
        <f>'[3]11. Kultúra'!$X$18</f>
        <v>0</v>
      </c>
      <c r="AE136" s="338">
        <f>'[3]11. Kultúra'!$Y$18</f>
        <v>0</v>
      </c>
      <c r="AF136" s="315">
        <f>SUM(AG136:AI136)</f>
        <v>152500</v>
      </c>
      <c r="AG136" s="309">
        <f>'[3]11. Kultúra'!$Z$18</f>
        <v>152500</v>
      </c>
      <c r="AH136" s="309">
        <f>'[3]11. Kultúra'!$AA$18</f>
        <v>0</v>
      </c>
      <c r="AI136" s="310">
        <f>'[3]11. Kultúra'!$AB$18</f>
        <v>0</v>
      </c>
    </row>
    <row r="137" spans="1:35" ht="15.75" x14ac:dyDescent="0.25">
      <c r="A137" s="155"/>
      <c r="B137" s="342">
        <v>2</v>
      </c>
      <c r="C137" s="344" t="s">
        <v>314</v>
      </c>
      <c r="D137" s="308">
        <f t="shared" si="318"/>
        <v>517.18999999999994</v>
      </c>
      <c r="E137" s="307">
        <f>'[1]11. Kultúra'!$T$23</f>
        <v>517.18999999999994</v>
      </c>
      <c r="F137" s="307">
        <f>'[1]11. Kultúra'!$U$23</f>
        <v>0</v>
      </c>
      <c r="G137" s="326">
        <f>'[1]11. Kultúra'!$V$23</f>
        <v>0</v>
      </c>
      <c r="H137" s="315">
        <f t="shared" ref="H137:H141" si="319">SUM(I137:K137)</f>
        <v>7902.09</v>
      </c>
      <c r="I137" s="309">
        <f>'[2]11. Kultúra'!$H$25</f>
        <v>4010.85</v>
      </c>
      <c r="J137" s="309">
        <f>'[2]11. Kultúra'!$I$25</f>
        <v>3891.24</v>
      </c>
      <c r="K137" s="338">
        <f>'[2]11. Kultúra'!$J$25</f>
        <v>0</v>
      </c>
      <c r="L137" s="315">
        <f t="shared" ref="L137:L141" si="320">SUM(M137:O137)</f>
        <v>6250</v>
      </c>
      <c r="M137" s="309">
        <f>'[3]11. Kultúra'!$K$25</f>
        <v>6250</v>
      </c>
      <c r="N137" s="309">
        <f>'[3]11. Kultúra'!$L$25</f>
        <v>0</v>
      </c>
      <c r="O137" s="310">
        <f>'[3]11. Kultúra'!$M$25</f>
        <v>0</v>
      </c>
      <c r="P137" s="483">
        <f t="shared" ref="P137:P141" si="321">SUM(Q137:S137)</f>
        <v>595.01</v>
      </c>
      <c r="Q137" s="483">
        <f>'[3]11. Kultúra'!$N$25</f>
        <v>595.01</v>
      </c>
      <c r="R137" s="483">
        <f>'[3]11. Kultúra'!$O$25</f>
        <v>0</v>
      </c>
      <c r="S137" s="449">
        <f>'[3]11. Kultúra'!$P$25</f>
        <v>0</v>
      </c>
      <c r="T137" s="477">
        <f t="shared" ref="T137:T141" si="322">SUM(U137:W137)</f>
        <v>2000</v>
      </c>
      <c r="U137" s="483">
        <f>'[3]11. Kultúra'!$Q$25</f>
        <v>2000</v>
      </c>
      <c r="V137" s="483">
        <f>'[3]11. Kultúra'!$R$25</f>
        <v>0</v>
      </c>
      <c r="W137" s="449">
        <f>'[3]11. Kultúra'!$S$25</f>
        <v>0</v>
      </c>
      <c r="X137" s="315">
        <f t="shared" ref="X137:X141" si="323">SUM(Y137:AA137)</f>
        <v>8750</v>
      </c>
      <c r="Y137" s="309">
        <f>'[3]11. Kultúra'!$T$25</f>
        <v>8750</v>
      </c>
      <c r="Z137" s="309">
        <f>'[3]11. Kultúra'!$U$25</f>
        <v>0</v>
      </c>
      <c r="AA137" s="310">
        <f>'[3]11. Kultúra'!$V$25</f>
        <v>0</v>
      </c>
      <c r="AB137" s="315">
        <f t="shared" ref="AB137:AB141" si="324">SUM(AC137:AE137)</f>
        <v>7750</v>
      </c>
      <c r="AC137" s="309">
        <f>'[3]11. Kultúra'!$W$25</f>
        <v>7750</v>
      </c>
      <c r="AD137" s="309">
        <f>'[3]11. Kultúra'!$X$25</f>
        <v>0</v>
      </c>
      <c r="AE137" s="338">
        <f>'[3]11. Kultúra'!$Y$25</f>
        <v>0</v>
      </c>
      <c r="AF137" s="315">
        <f t="shared" ref="AF137:AF141" si="325">SUM(AG137:AI137)</f>
        <v>6750</v>
      </c>
      <c r="AG137" s="309">
        <f>'[3]11. Kultúra'!$Z$25</f>
        <v>6750</v>
      </c>
      <c r="AH137" s="309">
        <f>'[3]11. Kultúra'!$AA$25</f>
        <v>0</v>
      </c>
      <c r="AI137" s="310">
        <f>'[3]11. Kultúra'!$AB$25</f>
        <v>0</v>
      </c>
    </row>
    <row r="138" spans="1:35" ht="15.75" x14ac:dyDescent="0.25">
      <c r="A138" s="155"/>
      <c r="B138" s="342">
        <v>3</v>
      </c>
      <c r="C138" s="344" t="s">
        <v>315</v>
      </c>
      <c r="D138" s="308">
        <f t="shared" si="318"/>
        <v>515817.5799999999</v>
      </c>
      <c r="E138" s="307">
        <f>'[1]11. Kultúra'!$T$33</f>
        <v>495848.37999999989</v>
      </c>
      <c r="F138" s="307">
        <f>'[1]11. Kultúra'!$U$33</f>
        <v>19969.2</v>
      </c>
      <c r="G138" s="326">
        <f>'[1]11. Kultúra'!$V$33</f>
        <v>0</v>
      </c>
      <c r="H138" s="315">
        <f t="shared" si="319"/>
        <v>528015.86</v>
      </c>
      <c r="I138" s="309">
        <f>'[2]11. Kultúra'!$H$35</f>
        <v>528015.86</v>
      </c>
      <c r="J138" s="309">
        <f>'[2]11. Kultúra'!$I$35</f>
        <v>0</v>
      </c>
      <c r="K138" s="338">
        <f>'[2]11. Kultúra'!$J$35</f>
        <v>0</v>
      </c>
      <c r="L138" s="315">
        <f t="shared" si="320"/>
        <v>600556</v>
      </c>
      <c r="M138" s="309">
        <f>'[3]11. Kultúra'!$K$35</f>
        <v>600556</v>
      </c>
      <c r="N138" s="309">
        <f>'[3]11. Kultúra'!$L$35</f>
        <v>0</v>
      </c>
      <c r="O138" s="310">
        <f>'[3]11. Kultúra'!$M$35</f>
        <v>0</v>
      </c>
      <c r="P138" s="483">
        <f t="shared" si="321"/>
        <v>391196.17</v>
      </c>
      <c r="Q138" s="483">
        <f>'[3]11. Kultúra'!$N$35</f>
        <v>391196.17</v>
      </c>
      <c r="R138" s="483">
        <f>'[3]11. Kultúra'!$O$35</f>
        <v>0</v>
      </c>
      <c r="S138" s="449">
        <f>'[3]11. Kultúra'!$P$35</f>
        <v>0</v>
      </c>
      <c r="T138" s="477">
        <f t="shared" si="322"/>
        <v>580010</v>
      </c>
      <c r="U138" s="483">
        <f>'[3]11. Kultúra'!$Q$35</f>
        <v>580010</v>
      </c>
      <c r="V138" s="483">
        <f>'[3]11. Kultúra'!$R$35</f>
        <v>0</v>
      </c>
      <c r="W138" s="449">
        <f>'[3]11. Kultúra'!$S$35</f>
        <v>0</v>
      </c>
      <c r="X138" s="315">
        <f t="shared" si="323"/>
        <v>684370</v>
      </c>
      <c r="Y138" s="309">
        <f>'[3]11. Kultúra'!$T$35</f>
        <v>584370</v>
      </c>
      <c r="Z138" s="309">
        <f>'[3]11. Kultúra'!$U$35</f>
        <v>100000</v>
      </c>
      <c r="AA138" s="310">
        <f>'[3]11. Kultúra'!$V$35</f>
        <v>0</v>
      </c>
      <c r="AB138" s="315">
        <f t="shared" si="324"/>
        <v>635885</v>
      </c>
      <c r="AC138" s="309">
        <f>'[3]11. Kultúra'!$W$35</f>
        <v>595885</v>
      </c>
      <c r="AD138" s="309">
        <f>'[3]11. Kultúra'!$X$35</f>
        <v>40000</v>
      </c>
      <c r="AE138" s="338">
        <f>'[3]11. Kultúra'!$Y$35</f>
        <v>0</v>
      </c>
      <c r="AF138" s="315">
        <f t="shared" si="325"/>
        <v>646765</v>
      </c>
      <c r="AG138" s="309">
        <f>'[3]11. Kultúra'!$Z$35</f>
        <v>606765</v>
      </c>
      <c r="AH138" s="309">
        <f>'[3]11. Kultúra'!$AA$35</f>
        <v>40000</v>
      </c>
      <c r="AI138" s="310">
        <f>'[3]11. Kultúra'!$AB$35</f>
        <v>0</v>
      </c>
    </row>
    <row r="139" spans="1:35" ht="15.75" x14ac:dyDescent="0.25">
      <c r="A139" s="155"/>
      <c r="B139" s="342">
        <v>4</v>
      </c>
      <c r="C139" s="344" t="s">
        <v>316</v>
      </c>
      <c r="D139" s="308">
        <f t="shared" si="318"/>
        <v>18551.509999999998</v>
      </c>
      <c r="E139" s="307">
        <f>'[1]11. Kultúra'!$T$105</f>
        <v>18551.509999999998</v>
      </c>
      <c r="F139" s="307">
        <f>'[1]11. Kultúra'!$U$105</f>
        <v>0</v>
      </c>
      <c r="G139" s="326">
        <f>'[1]11. Kultúra'!$V$105</f>
        <v>0</v>
      </c>
      <c r="H139" s="315">
        <f t="shared" si="319"/>
        <v>14968.659999999998</v>
      </c>
      <c r="I139" s="309">
        <f>'[2]11. Kultúra'!$H$110</f>
        <v>14968.659999999998</v>
      </c>
      <c r="J139" s="309">
        <f>'[2]11. Kultúra'!$I$110</f>
        <v>0</v>
      </c>
      <c r="K139" s="338">
        <f>'[2]11. Kultúra'!$J$110</f>
        <v>0</v>
      </c>
      <c r="L139" s="315">
        <f t="shared" si="320"/>
        <v>585720</v>
      </c>
      <c r="M139" s="309">
        <f>'[3]11. Kultúra'!$K$113</f>
        <v>21720</v>
      </c>
      <c r="N139" s="309">
        <f>'[3]11. Kultúra'!$L$113</f>
        <v>564000</v>
      </c>
      <c r="O139" s="310">
        <f>'[3]11. Kultúra'!$M$113</f>
        <v>0</v>
      </c>
      <c r="P139" s="483">
        <f t="shared" si="321"/>
        <v>7800.33</v>
      </c>
      <c r="Q139" s="483">
        <f>'[3]11. Kultúra'!$N$113</f>
        <v>7800.33</v>
      </c>
      <c r="R139" s="483">
        <f>'[3]11. Kultúra'!$O$113</f>
        <v>0</v>
      </c>
      <c r="S139" s="449">
        <f>'[3]11. Kultúra'!$P$113</f>
        <v>0</v>
      </c>
      <c r="T139" s="477">
        <f t="shared" si="322"/>
        <v>17000</v>
      </c>
      <c r="U139" s="483">
        <f>'[3]11. Kultúra'!$Q$113</f>
        <v>17000</v>
      </c>
      <c r="V139" s="483">
        <f>'[3]11. Kultúra'!$R$113</f>
        <v>0</v>
      </c>
      <c r="W139" s="449">
        <f>'[3]11. Kultúra'!$S$113</f>
        <v>0</v>
      </c>
      <c r="X139" s="315">
        <f t="shared" si="323"/>
        <v>664720</v>
      </c>
      <c r="Y139" s="309">
        <f>'[3]11. Kultúra'!$T$113</f>
        <v>32720</v>
      </c>
      <c r="Z139" s="309">
        <f>'[3]11. Kultúra'!$U$113</f>
        <v>632000</v>
      </c>
      <c r="AA139" s="310">
        <f>'[3]11. Kultúra'!$V$113</f>
        <v>0</v>
      </c>
      <c r="AB139" s="315">
        <f t="shared" si="324"/>
        <v>31770</v>
      </c>
      <c r="AC139" s="309">
        <f>'[3]11. Kultúra'!$W$113</f>
        <v>31770</v>
      </c>
      <c r="AD139" s="309">
        <f>'[3]11. Kultúra'!$X$113</f>
        <v>0</v>
      </c>
      <c r="AE139" s="338">
        <f>'[3]11. Kultúra'!$Y$113</f>
        <v>0</v>
      </c>
      <c r="AF139" s="315">
        <f t="shared" si="325"/>
        <v>31320</v>
      </c>
      <c r="AG139" s="309">
        <f>'[3]11. Kultúra'!$Z$113</f>
        <v>31320</v>
      </c>
      <c r="AH139" s="309">
        <f>'[3]11. Kultúra'!$AA$113</f>
        <v>0</v>
      </c>
      <c r="AI139" s="310">
        <f>'[3]11. Kultúra'!$AB$113</f>
        <v>0</v>
      </c>
    </row>
    <row r="140" spans="1:35" ht="15.75" x14ac:dyDescent="0.25">
      <c r="A140" s="155"/>
      <c r="B140" s="355" t="s">
        <v>317</v>
      </c>
      <c r="C140" s="344" t="s">
        <v>318</v>
      </c>
      <c r="D140" s="308">
        <f t="shared" si="318"/>
        <v>5957</v>
      </c>
      <c r="E140" s="307">
        <f>'[1]11. Kultúra'!$T$118</f>
        <v>5957</v>
      </c>
      <c r="F140" s="307">
        <f>'[1]11. Kultúra'!$U$118</f>
        <v>0</v>
      </c>
      <c r="G140" s="326">
        <f>'[1]11. Kultúra'!$V$118</f>
        <v>0</v>
      </c>
      <c r="H140" s="315">
        <f t="shared" si="319"/>
        <v>420</v>
      </c>
      <c r="I140" s="309">
        <f>'[2]11. Kultúra'!$H$122</f>
        <v>420</v>
      </c>
      <c r="J140" s="309">
        <f>'[2]11. Kultúra'!$I$122</f>
        <v>0</v>
      </c>
      <c r="K140" s="338">
        <f>'[2]11. Kultúra'!$J$122</f>
        <v>0</v>
      </c>
      <c r="L140" s="315">
        <f t="shared" si="320"/>
        <v>2500</v>
      </c>
      <c r="M140" s="309">
        <f>'[3]11. Kultúra'!$K$125</f>
        <v>2500</v>
      </c>
      <c r="N140" s="309">
        <f>'[3]11. Kultúra'!$L$125</f>
        <v>0</v>
      </c>
      <c r="O140" s="310">
        <f>'[3]11. Kultúra'!$M$125</f>
        <v>0</v>
      </c>
      <c r="P140" s="483">
        <f t="shared" si="321"/>
        <v>0</v>
      </c>
      <c r="Q140" s="483">
        <f>'[3]11. Kultúra'!$N$125</f>
        <v>0</v>
      </c>
      <c r="R140" s="483">
        <f>'[3]11. Kultúra'!$O$125</f>
        <v>0</v>
      </c>
      <c r="S140" s="449">
        <f>'[3]11. Kultúra'!$P$125</f>
        <v>0</v>
      </c>
      <c r="T140" s="477">
        <f t="shared" si="322"/>
        <v>0</v>
      </c>
      <c r="U140" s="483">
        <f>'[3]11. Kultúra'!$Q$125</f>
        <v>0</v>
      </c>
      <c r="V140" s="483">
        <f>'[3]11. Kultúra'!$R$125</f>
        <v>0</v>
      </c>
      <c r="W140" s="449">
        <f>'[3]11. Kultúra'!$S$125</f>
        <v>0</v>
      </c>
      <c r="X140" s="315">
        <f t="shared" si="323"/>
        <v>13000</v>
      </c>
      <c r="Y140" s="309">
        <f>'[3]11. Kultúra'!$T$125</f>
        <v>13000</v>
      </c>
      <c r="Z140" s="309">
        <f>'[3]11. Kultúra'!$U$125</f>
        <v>0</v>
      </c>
      <c r="AA140" s="310">
        <f>'[3]11. Kultúra'!$V$125</f>
        <v>0</v>
      </c>
      <c r="AB140" s="315">
        <f t="shared" si="324"/>
        <v>3000</v>
      </c>
      <c r="AC140" s="309">
        <f>'[3]11. Kultúra'!$W$125</f>
        <v>3000</v>
      </c>
      <c r="AD140" s="309">
        <f>'[3]11. Kultúra'!$X$125</f>
        <v>0</v>
      </c>
      <c r="AE140" s="338">
        <f>'[3]11. Kultúra'!$Y$125</f>
        <v>0</v>
      </c>
      <c r="AF140" s="315">
        <f t="shared" si="325"/>
        <v>3000</v>
      </c>
      <c r="AG140" s="309">
        <f>'[3]11. Kultúra'!$Z$125</f>
        <v>3000</v>
      </c>
      <c r="AH140" s="309">
        <f>'[3]11. Kultúra'!$AA$125</f>
        <v>0</v>
      </c>
      <c r="AI140" s="310">
        <f>'[3]11. Kultúra'!$AB$125</f>
        <v>0</v>
      </c>
    </row>
    <row r="141" spans="1:35" ht="16.5" thickBot="1" x14ac:dyDescent="0.3">
      <c r="A141" s="155"/>
      <c r="B141" s="350" t="s">
        <v>319</v>
      </c>
      <c r="C141" s="346" t="s">
        <v>320</v>
      </c>
      <c r="D141" s="313">
        <f t="shared" si="318"/>
        <v>5000</v>
      </c>
      <c r="E141" s="314">
        <f>'[1]11. Kultúra'!$T$121</f>
        <v>5000</v>
      </c>
      <c r="F141" s="314">
        <f>'[1]11. Kultúra'!$U$121</f>
        <v>0</v>
      </c>
      <c r="G141" s="465">
        <f>'[1]11. Kultúra'!$V$121</f>
        <v>0</v>
      </c>
      <c r="H141" s="336">
        <f t="shared" si="319"/>
        <v>5000</v>
      </c>
      <c r="I141" s="494">
        <f>'[2]11. Kultúra'!$H$125</f>
        <v>5000</v>
      </c>
      <c r="J141" s="494">
        <f>'[2]11. Kultúra'!$I$125</f>
        <v>0</v>
      </c>
      <c r="K141" s="522">
        <f>'[2]11. Kultúra'!$J$125</f>
        <v>0</v>
      </c>
      <c r="L141" s="336">
        <f t="shared" si="320"/>
        <v>10000</v>
      </c>
      <c r="M141" s="494">
        <f>'[3]11. Kultúra'!$K$128</f>
        <v>10000</v>
      </c>
      <c r="N141" s="494">
        <f>'[3]11. Kultúra'!$L$128</f>
        <v>0</v>
      </c>
      <c r="O141" s="495">
        <f>'[3]11. Kultúra'!$M$128</f>
        <v>0</v>
      </c>
      <c r="P141" s="485">
        <f t="shared" si="321"/>
        <v>10000</v>
      </c>
      <c r="Q141" s="496">
        <f>'[3]11. Kultúra'!$N$128</f>
        <v>10000</v>
      </c>
      <c r="R141" s="496">
        <f>'[3]11. Kultúra'!$O$128</f>
        <v>0</v>
      </c>
      <c r="S141" s="497">
        <f>'[3]11. Kultúra'!$P$128</f>
        <v>0</v>
      </c>
      <c r="T141" s="478">
        <f t="shared" si="322"/>
        <v>10000</v>
      </c>
      <c r="U141" s="486">
        <f>'[3]11. Kultúra'!$Q$128</f>
        <v>10000</v>
      </c>
      <c r="V141" s="486">
        <f>'[3]11. Kultúra'!$R$128</f>
        <v>0</v>
      </c>
      <c r="W141" s="468">
        <f>'[3]11. Kultúra'!$S$128</f>
        <v>0</v>
      </c>
      <c r="X141" s="336">
        <f t="shared" si="323"/>
        <v>10000</v>
      </c>
      <c r="Y141" s="494">
        <f>'[3]11. Kultúra'!$T$128</f>
        <v>10000</v>
      </c>
      <c r="Z141" s="494">
        <f>'[3]11. Kultúra'!$U$128</f>
        <v>0</v>
      </c>
      <c r="AA141" s="495">
        <f>'[3]11. Kultúra'!$V$128</f>
        <v>0</v>
      </c>
      <c r="AB141" s="336">
        <f t="shared" si="324"/>
        <v>10000</v>
      </c>
      <c r="AC141" s="494">
        <f>'[3]11. Kultúra'!$W$128</f>
        <v>10000</v>
      </c>
      <c r="AD141" s="494">
        <f>'[3]11. Kultúra'!$X$128</f>
        <v>0</v>
      </c>
      <c r="AE141" s="522">
        <f>'[3]11. Kultúra'!$Y$128</f>
        <v>0</v>
      </c>
      <c r="AF141" s="336">
        <f t="shared" si="325"/>
        <v>10000</v>
      </c>
      <c r="AG141" s="494">
        <f>'[3]11. Kultúra'!$Z$128</f>
        <v>10000</v>
      </c>
      <c r="AH141" s="494">
        <f>'[3]11. Kultúra'!$AA$128</f>
        <v>0</v>
      </c>
      <c r="AI141" s="495">
        <f>'[3]11. Kultúra'!$AB$128</f>
        <v>0</v>
      </c>
    </row>
    <row r="142" spans="1:35" s="157" customFormat="1" ht="15.75" x14ac:dyDescent="0.25">
      <c r="B142" s="347" t="s">
        <v>321</v>
      </c>
      <c r="C142" s="359"/>
      <c r="D142" s="306">
        <f t="shared" ref="D142:W142" si="326">D143+D148+D149+D150+D151+D152+D153</f>
        <v>308101.49</v>
      </c>
      <c r="E142" s="305">
        <f t="shared" si="326"/>
        <v>174600.59999999998</v>
      </c>
      <c r="F142" s="305">
        <f t="shared" si="326"/>
        <v>133500.88999999998</v>
      </c>
      <c r="G142" s="331">
        <f t="shared" si="326"/>
        <v>0</v>
      </c>
      <c r="H142" s="332">
        <f>H143+H148+H149+H150+H151+H152+H153</f>
        <v>466225.95999999996</v>
      </c>
      <c r="I142" s="333">
        <f t="shared" ref="I142:K142" si="327">I143+I148+I149+I150+I151+I152+I153</f>
        <v>406314.85</v>
      </c>
      <c r="J142" s="333">
        <f t="shared" si="327"/>
        <v>59911.11</v>
      </c>
      <c r="K142" s="433">
        <f t="shared" si="327"/>
        <v>0</v>
      </c>
      <c r="L142" s="332">
        <f>L143+L148+L149+L150+L151+L152+L153</f>
        <v>1509830</v>
      </c>
      <c r="M142" s="333">
        <f t="shared" ref="M142:O142" si="328">M143+M148+M149+M150+M151+M152+M153</f>
        <v>419630</v>
      </c>
      <c r="N142" s="333">
        <f t="shared" si="328"/>
        <v>1090200</v>
      </c>
      <c r="O142" s="334">
        <f t="shared" si="328"/>
        <v>0</v>
      </c>
      <c r="P142" s="450">
        <f>P143+P148+P149+P150+P151+P152+P153</f>
        <v>278147.81999999995</v>
      </c>
      <c r="Q142" s="333">
        <f t="shared" ref="Q142:S142" si="329">Q143+Q148+Q149+Q150+Q151+Q152+Q153</f>
        <v>239523.58999999997</v>
      </c>
      <c r="R142" s="333">
        <f t="shared" si="329"/>
        <v>38624.229999999996</v>
      </c>
      <c r="S142" s="334">
        <f t="shared" si="329"/>
        <v>0</v>
      </c>
      <c r="T142" s="316">
        <f t="shared" si="326"/>
        <v>553400</v>
      </c>
      <c r="U142" s="446">
        <f t="shared" si="326"/>
        <v>390800</v>
      </c>
      <c r="V142" s="446">
        <f t="shared" si="326"/>
        <v>162600</v>
      </c>
      <c r="W142" s="377">
        <f t="shared" si="326"/>
        <v>0</v>
      </c>
      <c r="X142" s="332">
        <f>X143+X148+X149+X150+X151+X152+X153</f>
        <v>1373020</v>
      </c>
      <c r="Y142" s="333">
        <f t="shared" ref="Y142:AA142" si="330">Y143+Y148+Y149+Y150+Y151+Y152+Y153</f>
        <v>447820</v>
      </c>
      <c r="Z142" s="333">
        <f t="shared" si="330"/>
        <v>925200</v>
      </c>
      <c r="AA142" s="433">
        <f t="shared" si="330"/>
        <v>0</v>
      </c>
      <c r="AB142" s="332">
        <f>AB143+AB148+AB149+AB150+AB151+AB152+AB153</f>
        <v>585320</v>
      </c>
      <c r="AC142" s="333">
        <f t="shared" ref="AC142:AE142" si="331">AC143+AC148+AC149+AC150+AC151+AC152+AC153</f>
        <v>455320</v>
      </c>
      <c r="AD142" s="333">
        <f t="shared" si="331"/>
        <v>130000</v>
      </c>
      <c r="AE142" s="433">
        <f t="shared" si="331"/>
        <v>0</v>
      </c>
      <c r="AF142" s="332">
        <f>AF143+AF148+AF149+AF150+AF151+AF152+AF153</f>
        <v>632320</v>
      </c>
      <c r="AG142" s="333">
        <f t="shared" ref="AG142:AI142" si="332">AG143+AG148+AG149+AG150+AG151+AG152+AG153</f>
        <v>462320</v>
      </c>
      <c r="AH142" s="333">
        <f t="shared" si="332"/>
        <v>170000</v>
      </c>
      <c r="AI142" s="334">
        <f t="shared" si="332"/>
        <v>0</v>
      </c>
    </row>
    <row r="143" spans="1:35" ht="15.75" x14ac:dyDescent="0.25">
      <c r="A143" s="155"/>
      <c r="B143" s="355" t="s">
        <v>322</v>
      </c>
      <c r="C143" s="344" t="s">
        <v>323</v>
      </c>
      <c r="D143" s="308">
        <f t="shared" ref="D143:W143" si="333">SUM(D144:D147)</f>
        <v>121886.62</v>
      </c>
      <c r="E143" s="307">
        <f t="shared" si="333"/>
        <v>121886.62</v>
      </c>
      <c r="F143" s="307">
        <f t="shared" si="333"/>
        <v>0</v>
      </c>
      <c r="G143" s="326">
        <f t="shared" si="333"/>
        <v>0</v>
      </c>
      <c r="H143" s="315">
        <f>SUM(H144:H147)</f>
        <v>334201.38</v>
      </c>
      <c r="I143" s="309">
        <f t="shared" ref="I143:K143" si="334">SUM(I144:I147)</f>
        <v>329393.23</v>
      </c>
      <c r="J143" s="309">
        <f t="shared" si="334"/>
        <v>4808.1499999999996</v>
      </c>
      <c r="K143" s="338">
        <f t="shared" si="334"/>
        <v>0</v>
      </c>
      <c r="L143" s="315">
        <f>SUM(L144:L147)</f>
        <v>859600</v>
      </c>
      <c r="M143" s="309">
        <f t="shared" ref="M143:O143" si="335">SUM(M144:M147)</f>
        <v>336600</v>
      </c>
      <c r="N143" s="309">
        <f t="shared" si="335"/>
        <v>523000</v>
      </c>
      <c r="O143" s="310">
        <f t="shared" si="335"/>
        <v>0</v>
      </c>
      <c r="P143" s="339">
        <f>SUM(P144:P147)</f>
        <v>200887.12999999998</v>
      </c>
      <c r="Q143" s="309">
        <f t="shared" ref="Q143:S143" si="336">SUM(Q144:Q147)</f>
        <v>200887.12999999998</v>
      </c>
      <c r="R143" s="309">
        <f t="shared" si="336"/>
        <v>0</v>
      </c>
      <c r="S143" s="310">
        <f t="shared" si="336"/>
        <v>0</v>
      </c>
      <c r="T143" s="317">
        <f t="shared" si="333"/>
        <v>317600</v>
      </c>
      <c r="U143" s="307">
        <f t="shared" si="333"/>
        <v>317600</v>
      </c>
      <c r="V143" s="307">
        <f t="shared" si="333"/>
        <v>0</v>
      </c>
      <c r="W143" s="318">
        <f t="shared" si="333"/>
        <v>0</v>
      </c>
      <c r="X143" s="315">
        <f>SUM(X144:X147)</f>
        <v>877350</v>
      </c>
      <c r="Y143" s="309">
        <f t="shared" ref="Y143:AA143" si="337">SUM(Y144:Y147)</f>
        <v>354350</v>
      </c>
      <c r="Z143" s="309">
        <f t="shared" si="337"/>
        <v>523000</v>
      </c>
      <c r="AA143" s="338">
        <f t="shared" si="337"/>
        <v>0</v>
      </c>
      <c r="AB143" s="315">
        <f>SUM(AB144:AB147)</f>
        <v>365350</v>
      </c>
      <c r="AC143" s="309">
        <f t="shared" ref="AC143:AE143" si="338">SUM(AC144:AC147)</f>
        <v>365350</v>
      </c>
      <c r="AD143" s="309">
        <f t="shared" si="338"/>
        <v>0</v>
      </c>
      <c r="AE143" s="338">
        <f t="shared" si="338"/>
        <v>0</v>
      </c>
      <c r="AF143" s="315">
        <f>SUM(AF144:AF147)</f>
        <v>371350</v>
      </c>
      <c r="AG143" s="309">
        <f t="shared" ref="AG143:AI143" si="339">SUM(AG144:AG147)</f>
        <v>371350</v>
      </c>
      <c r="AH143" s="309">
        <f t="shared" si="339"/>
        <v>0</v>
      </c>
      <c r="AI143" s="310">
        <f t="shared" si="339"/>
        <v>0</v>
      </c>
    </row>
    <row r="144" spans="1:35" ht="15.75" x14ac:dyDescent="0.25">
      <c r="A144" s="155"/>
      <c r="B144" s="342">
        <v>1</v>
      </c>
      <c r="C144" s="344" t="s">
        <v>324</v>
      </c>
      <c r="D144" s="308">
        <f t="shared" ref="D144:D153" si="340">SUM(E144:G144)</f>
        <v>119851.41</v>
      </c>
      <c r="E144" s="307">
        <f>'[1]12. Prostredie pre život'!$T$5</f>
        <v>119851.41</v>
      </c>
      <c r="F144" s="307">
        <f>'[1]12. Prostredie pre život'!$U$5</f>
        <v>0</v>
      </c>
      <c r="G144" s="326">
        <f>'[1]12. Prostredie pre život'!$V$5</f>
        <v>0</v>
      </c>
      <c r="H144" s="315">
        <f>SUM(I144:K144)</f>
        <v>325533.99</v>
      </c>
      <c r="I144" s="309">
        <f>'[2]12. Prostredie pre život'!$H$5</f>
        <v>325533.99</v>
      </c>
      <c r="J144" s="309">
        <f>'[2]12. Prostredie pre život'!$I$5</f>
        <v>0</v>
      </c>
      <c r="K144" s="338">
        <f>'[2]12. Prostredie pre život'!$J$5</f>
        <v>0</v>
      </c>
      <c r="L144" s="315">
        <f>SUM(M144:O144)</f>
        <v>332100</v>
      </c>
      <c r="M144" s="309">
        <f>'[3]12. Prostredie pre život'!$K$5</f>
        <v>332100</v>
      </c>
      <c r="N144" s="309">
        <f>'[3]12. Prostredie pre život'!$L$5</f>
        <v>0</v>
      </c>
      <c r="O144" s="310">
        <f>'[3]12. Prostredie pre život'!$M$5</f>
        <v>0</v>
      </c>
      <c r="P144" s="339">
        <f>SUM(Q144:S144)</f>
        <v>199523.72999999998</v>
      </c>
      <c r="Q144" s="309">
        <f>'[3]12. Prostredie pre život'!$N$5</f>
        <v>199523.72999999998</v>
      </c>
      <c r="R144" s="309">
        <f>'[3]12. Prostredie pre život'!$O$5</f>
        <v>0</v>
      </c>
      <c r="S144" s="310">
        <f>'[3]12. Prostredie pre život'!$P$5</f>
        <v>0</v>
      </c>
      <c r="T144" s="477">
        <f>SUM(U144:W144)</f>
        <v>315000</v>
      </c>
      <c r="U144" s="483">
        <f>'[3]12. Prostredie pre život'!$Q$5</f>
        <v>315000</v>
      </c>
      <c r="V144" s="483">
        <f>'[3]12. Prostredie pre život'!$R$5</f>
        <v>0</v>
      </c>
      <c r="W144" s="449">
        <f>'[3]12. Prostredie pre život'!$S$5</f>
        <v>0</v>
      </c>
      <c r="X144" s="315">
        <f>SUM(Y144:AA144)</f>
        <v>349500</v>
      </c>
      <c r="Y144" s="309">
        <f>'[3]12. Prostredie pre život'!$T$5</f>
        <v>349500</v>
      </c>
      <c r="Z144" s="309">
        <f>'[3]12. Prostredie pre život'!$U$5</f>
        <v>0</v>
      </c>
      <c r="AA144" s="338">
        <f>'[3]12. Prostredie pre život'!$V$5</f>
        <v>0</v>
      </c>
      <c r="AB144" s="315">
        <f>SUM(AC144:AE144)</f>
        <v>359500</v>
      </c>
      <c r="AC144" s="309">
        <f>'[3]12. Prostredie pre život'!$W$5</f>
        <v>359500</v>
      </c>
      <c r="AD144" s="309">
        <f>'[3]12. Prostredie pre život'!$X$5</f>
        <v>0</v>
      </c>
      <c r="AE144" s="338">
        <f>'[3]12. Prostredie pre život'!$Y$5</f>
        <v>0</v>
      </c>
      <c r="AF144" s="315">
        <f>SUM(AG144:AI144)</f>
        <v>365500</v>
      </c>
      <c r="AG144" s="309">
        <f>'[3]12. Prostredie pre život'!$Z$5</f>
        <v>365500</v>
      </c>
      <c r="AH144" s="309">
        <f>'[3]12. Prostredie pre život'!$AA$5</f>
        <v>0</v>
      </c>
      <c r="AI144" s="310">
        <f>'[3]12. Prostredie pre život'!$AB$5</f>
        <v>0</v>
      </c>
    </row>
    <row r="145" spans="1:35" ht="15.75" x14ac:dyDescent="0.25">
      <c r="A145" s="155"/>
      <c r="B145" s="342">
        <v>2</v>
      </c>
      <c r="C145" s="344" t="s">
        <v>325</v>
      </c>
      <c r="D145" s="308">
        <f t="shared" si="340"/>
        <v>1000</v>
      </c>
      <c r="E145" s="307">
        <f>'[1]12. Prostredie pre život'!$T$18</f>
        <v>1000</v>
      </c>
      <c r="F145" s="307">
        <f>'[1]12. Prostredie pre život'!$U$18</f>
        <v>0</v>
      </c>
      <c r="G145" s="326">
        <f>'[1]12. Prostredie pre život'!$V$18</f>
        <v>0</v>
      </c>
      <c r="H145" s="315">
        <f t="shared" ref="H145:H153" si="341">SUM(I145:K145)</f>
        <v>1070</v>
      </c>
      <c r="I145" s="309">
        <f>'[2]12. Prostredie pre život'!$H$18</f>
        <v>1070</v>
      </c>
      <c r="J145" s="309">
        <f>'[2]12. Prostredie pre život'!$I$18</f>
        <v>0</v>
      </c>
      <c r="K145" s="338">
        <f>'[2]12. Prostredie pre život'!$J$18</f>
        <v>0</v>
      </c>
      <c r="L145" s="315">
        <f t="shared" ref="L145:L153" si="342">SUM(M145:O145)</f>
        <v>1000</v>
      </c>
      <c r="M145" s="309">
        <f>'[3]12. Prostredie pre život'!$K$20</f>
        <v>1000</v>
      </c>
      <c r="N145" s="309">
        <f>'[3]12. Prostredie pre život'!$L$20</f>
        <v>0</v>
      </c>
      <c r="O145" s="310">
        <f>'[3]12. Prostredie pre život'!$M$20</f>
        <v>0</v>
      </c>
      <c r="P145" s="339">
        <f t="shared" ref="P145:P153" si="343">SUM(Q145:S145)</f>
        <v>0</v>
      </c>
      <c r="Q145" s="309">
        <f>'[3]12. Prostredie pre život'!$N$20</f>
        <v>0</v>
      </c>
      <c r="R145" s="309">
        <f>'[3]12. Prostredie pre život'!$O$20</f>
        <v>0</v>
      </c>
      <c r="S145" s="310">
        <f>'[3]12. Prostredie pre život'!$P$20</f>
        <v>0</v>
      </c>
      <c r="T145" s="477">
        <f t="shared" ref="T145:T153" si="344">SUM(U145:W145)</f>
        <v>1000</v>
      </c>
      <c r="U145" s="483">
        <f>'[3]12. Prostredie pre život'!$Q$20</f>
        <v>1000</v>
      </c>
      <c r="V145" s="483">
        <f>'[3]12. Prostredie pre život'!$R$20</f>
        <v>0</v>
      </c>
      <c r="W145" s="449">
        <f>'[3]12. Prostredie pre život'!$S$20</f>
        <v>0</v>
      </c>
      <c r="X145" s="315">
        <f t="shared" ref="X145:X153" si="345">SUM(Y145:AA145)</f>
        <v>1000</v>
      </c>
      <c r="Y145" s="309">
        <f>'[3]12. Prostredie pre život'!$T$20</f>
        <v>1000</v>
      </c>
      <c r="Z145" s="309">
        <f>'[3]12. Prostredie pre život'!$U$20</f>
        <v>0</v>
      </c>
      <c r="AA145" s="338">
        <f>'[3]12. Prostredie pre život'!$V$20</f>
        <v>0</v>
      </c>
      <c r="AB145" s="315">
        <f t="shared" ref="AB145:AB153" si="346">SUM(AC145:AE145)</f>
        <v>1000</v>
      </c>
      <c r="AC145" s="309">
        <f>'[3]12. Prostredie pre život'!$W$20</f>
        <v>1000</v>
      </c>
      <c r="AD145" s="309">
        <f>'[3]12. Prostredie pre život'!$X$20</f>
        <v>0</v>
      </c>
      <c r="AE145" s="338">
        <f>'[3]12. Prostredie pre život'!$Y$20</f>
        <v>0</v>
      </c>
      <c r="AF145" s="315">
        <f t="shared" ref="AF145:AF153" si="347">SUM(AG145:AI145)</f>
        <v>1000</v>
      </c>
      <c r="AG145" s="309">
        <f>'[3]12. Prostredie pre život'!$Z$20</f>
        <v>1000</v>
      </c>
      <c r="AH145" s="309">
        <f>'[3]12. Prostredie pre život'!$AA$20</f>
        <v>0</v>
      </c>
      <c r="AI145" s="310">
        <f>'[3]12. Prostredie pre život'!$AB$20</f>
        <v>0</v>
      </c>
    </row>
    <row r="146" spans="1:35" ht="15.75" x14ac:dyDescent="0.25">
      <c r="A146" s="155"/>
      <c r="B146" s="342">
        <v>3</v>
      </c>
      <c r="C146" s="344" t="s">
        <v>326</v>
      </c>
      <c r="D146" s="308">
        <f t="shared" si="340"/>
        <v>714.81</v>
      </c>
      <c r="E146" s="307">
        <f>'[1]12. Prostredie pre život'!$T$20</f>
        <v>714.81</v>
      </c>
      <c r="F146" s="307">
        <f>'[1]12. Prostredie pre život'!$U$20</f>
        <v>0</v>
      </c>
      <c r="G146" s="326">
        <f>'[1]12. Prostredie pre život'!$V$20</f>
        <v>0</v>
      </c>
      <c r="H146" s="315">
        <f t="shared" si="341"/>
        <v>7242.19</v>
      </c>
      <c r="I146" s="309">
        <f>'[2]12. Prostredie pre život'!$H$20</f>
        <v>2434.04</v>
      </c>
      <c r="J146" s="309">
        <f>'[2]12. Prostredie pre život'!$I$20</f>
        <v>4808.1499999999996</v>
      </c>
      <c r="K146" s="338">
        <f>'[2]12. Prostredie pre život'!$J$20</f>
        <v>0</v>
      </c>
      <c r="L146" s="315">
        <f t="shared" si="342"/>
        <v>526000</v>
      </c>
      <c r="M146" s="309">
        <f>'[3]12. Prostredie pre život'!$K$22</f>
        <v>3000</v>
      </c>
      <c r="N146" s="309">
        <f>'[3]12. Prostredie pre život'!$L$22</f>
        <v>523000</v>
      </c>
      <c r="O146" s="310">
        <f>'[3]12. Prostredie pre život'!$M$22</f>
        <v>0</v>
      </c>
      <c r="P146" s="339">
        <f t="shared" si="343"/>
        <v>1037</v>
      </c>
      <c r="Q146" s="309">
        <f>'[3]12. Prostredie pre život'!$N$22</f>
        <v>1037</v>
      </c>
      <c r="R146" s="309">
        <f>'[3]12. Prostredie pre život'!$O$22</f>
        <v>0</v>
      </c>
      <c r="S146" s="310">
        <f>'[3]12. Prostredie pre život'!$P$22</f>
        <v>0</v>
      </c>
      <c r="T146" s="477">
        <f t="shared" si="344"/>
        <v>1100</v>
      </c>
      <c r="U146" s="483">
        <f>'[3]12. Prostredie pre život'!$Q$22</f>
        <v>1100</v>
      </c>
      <c r="V146" s="483">
        <f>'[3]12. Prostredie pre život'!$R$22</f>
        <v>0</v>
      </c>
      <c r="W146" s="449">
        <f>'[3]12. Prostredie pre život'!$S$22</f>
        <v>0</v>
      </c>
      <c r="X146" s="315">
        <f t="shared" si="345"/>
        <v>526000</v>
      </c>
      <c r="Y146" s="309">
        <f>'[3]12. Prostredie pre život'!$T$22</f>
        <v>3000</v>
      </c>
      <c r="Z146" s="309">
        <f>'[3]12. Prostredie pre život'!$U$22</f>
        <v>523000</v>
      </c>
      <c r="AA146" s="338">
        <f>'[3]12. Prostredie pre život'!$V$22</f>
        <v>0</v>
      </c>
      <c r="AB146" s="315">
        <f t="shared" si="346"/>
        <v>4000</v>
      </c>
      <c r="AC146" s="309">
        <f>'[3]12. Prostredie pre život'!$W$22</f>
        <v>4000</v>
      </c>
      <c r="AD146" s="309">
        <f>'[3]12. Prostredie pre život'!$X$22</f>
        <v>0</v>
      </c>
      <c r="AE146" s="338">
        <f>'[3]12. Prostredie pre život'!$Y$22</f>
        <v>0</v>
      </c>
      <c r="AF146" s="315">
        <f t="shared" si="347"/>
        <v>4000</v>
      </c>
      <c r="AG146" s="309">
        <f>'[3]12. Prostredie pre život'!$Z$22</f>
        <v>4000</v>
      </c>
      <c r="AH146" s="309">
        <f>'[3]12. Prostredie pre život'!$AA$22</f>
        <v>0</v>
      </c>
      <c r="AI146" s="310">
        <f>'[3]12. Prostredie pre život'!$AB$22</f>
        <v>0</v>
      </c>
    </row>
    <row r="147" spans="1:35" ht="15.75" x14ac:dyDescent="0.25">
      <c r="A147" s="155"/>
      <c r="B147" s="342">
        <v>4</v>
      </c>
      <c r="C147" s="344" t="s">
        <v>327</v>
      </c>
      <c r="D147" s="308">
        <f t="shared" si="340"/>
        <v>320.39999999999998</v>
      </c>
      <c r="E147" s="307">
        <f>'[1]12. Prostredie pre život'!$T$35</f>
        <v>320.39999999999998</v>
      </c>
      <c r="F147" s="307">
        <f>'[1]12. Prostredie pre život'!$U$35</f>
        <v>0</v>
      </c>
      <c r="G147" s="326">
        <f>'[1]12. Prostredie pre život'!$V$35</f>
        <v>0</v>
      </c>
      <c r="H147" s="315">
        <f t="shared" si="341"/>
        <v>355.2</v>
      </c>
      <c r="I147" s="309">
        <f>'[2]12. Prostredie pre život'!$H$37</f>
        <v>355.2</v>
      </c>
      <c r="J147" s="309">
        <f>'[2]12. Prostredie pre život'!$I$37</f>
        <v>0</v>
      </c>
      <c r="K147" s="338">
        <f>'[2]12. Prostredie pre život'!$J$37</f>
        <v>0</v>
      </c>
      <c r="L147" s="315">
        <f t="shared" si="342"/>
        <v>500</v>
      </c>
      <c r="M147" s="309">
        <f>'[3]12. Prostredie pre život'!$K$39</f>
        <v>500</v>
      </c>
      <c r="N147" s="309">
        <f>'[3]12. Prostredie pre život'!$L$39</f>
        <v>0</v>
      </c>
      <c r="O147" s="310">
        <f>'[3]12. Prostredie pre život'!$M$39</f>
        <v>0</v>
      </c>
      <c r="P147" s="339">
        <f t="shared" si="343"/>
        <v>326.39999999999998</v>
      </c>
      <c r="Q147" s="309">
        <f>'[3]12. Prostredie pre život'!$N$39</f>
        <v>326.39999999999998</v>
      </c>
      <c r="R147" s="309">
        <f>'[3]12. Prostredie pre život'!$O$39</f>
        <v>0</v>
      </c>
      <c r="S147" s="310">
        <f>'[3]12. Prostredie pre život'!$P$39</f>
        <v>0</v>
      </c>
      <c r="T147" s="477">
        <f t="shared" si="344"/>
        <v>500</v>
      </c>
      <c r="U147" s="483">
        <f>'[3]12. Prostredie pre život'!$Q$39</f>
        <v>500</v>
      </c>
      <c r="V147" s="483">
        <f>'[3]12. Prostredie pre život'!$R$39</f>
        <v>0</v>
      </c>
      <c r="W147" s="449">
        <f>'[3]12. Prostredie pre život'!$S$39</f>
        <v>0</v>
      </c>
      <c r="X147" s="315">
        <f t="shared" si="345"/>
        <v>850</v>
      </c>
      <c r="Y147" s="309">
        <f>'[3]12. Prostredie pre život'!$T$39</f>
        <v>850</v>
      </c>
      <c r="Z147" s="309">
        <f>'[3]12. Prostredie pre život'!$U$39</f>
        <v>0</v>
      </c>
      <c r="AA147" s="338">
        <f>'[3]12. Prostredie pre život'!$V$39</f>
        <v>0</v>
      </c>
      <c r="AB147" s="315">
        <f t="shared" si="346"/>
        <v>850</v>
      </c>
      <c r="AC147" s="309">
        <f>'[3]12. Prostredie pre život'!$W$39</f>
        <v>850</v>
      </c>
      <c r="AD147" s="309">
        <f>'[3]12. Prostredie pre život'!$X$39</f>
        <v>0</v>
      </c>
      <c r="AE147" s="338">
        <f>'[3]12. Prostredie pre život'!$Y$39</f>
        <v>0</v>
      </c>
      <c r="AF147" s="315">
        <f t="shared" si="347"/>
        <v>850</v>
      </c>
      <c r="AG147" s="309">
        <f>'[3]12. Prostredie pre život'!$Z$39</f>
        <v>850</v>
      </c>
      <c r="AH147" s="309">
        <f>'[3]12. Prostredie pre život'!$AA$39</f>
        <v>0</v>
      </c>
      <c r="AI147" s="310">
        <f>'[3]12. Prostredie pre život'!$AB$39</f>
        <v>0</v>
      </c>
    </row>
    <row r="148" spans="1:35" ht="15.75" x14ac:dyDescent="0.25">
      <c r="A148" s="155"/>
      <c r="B148" s="355" t="s">
        <v>328</v>
      </c>
      <c r="C148" s="344" t="s">
        <v>329</v>
      </c>
      <c r="D148" s="308">
        <f t="shared" si="340"/>
        <v>3419.1</v>
      </c>
      <c r="E148" s="307">
        <f>'[1]12. Prostredie pre život'!$T$39</f>
        <v>3419.1</v>
      </c>
      <c r="F148" s="307">
        <f>'[1]12. Prostredie pre život'!$U$39</f>
        <v>0</v>
      </c>
      <c r="G148" s="326">
        <f>'[1]12. Prostredie pre život'!$V$39</f>
        <v>0</v>
      </c>
      <c r="H148" s="315">
        <f t="shared" si="341"/>
        <v>3614.3199999999997</v>
      </c>
      <c r="I148" s="309">
        <f>'[2]12. Prostredie pre život'!$H$41</f>
        <v>3614.3199999999997</v>
      </c>
      <c r="J148" s="309">
        <f>'[2]12. Prostredie pre život'!$I$41</f>
        <v>0</v>
      </c>
      <c r="K148" s="338">
        <f>'[2]12. Prostredie pre život'!$J$41</f>
        <v>0</v>
      </c>
      <c r="L148" s="315">
        <f t="shared" si="342"/>
        <v>5000</v>
      </c>
      <c r="M148" s="309">
        <f>'[3]12. Prostredie pre život'!$K$43</f>
        <v>5000</v>
      </c>
      <c r="N148" s="309">
        <f>'[3]12. Prostredie pre život'!$L$43</f>
        <v>0</v>
      </c>
      <c r="O148" s="310">
        <f>'[3]12. Prostredie pre život'!$M$43</f>
        <v>0</v>
      </c>
      <c r="P148" s="339">
        <f t="shared" si="343"/>
        <v>1400</v>
      </c>
      <c r="Q148" s="309">
        <f>'[3]12. Prostredie pre život'!$N$43</f>
        <v>1400</v>
      </c>
      <c r="R148" s="309">
        <f>'[3]12. Prostredie pre život'!$O$43</f>
        <v>0</v>
      </c>
      <c r="S148" s="310">
        <f>'[3]12. Prostredie pre život'!$P$43</f>
        <v>0</v>
      </c>
      <c r="T148" s="477">
        <f t="shared" si="344"/>
        <v>2000</v>
      </c>
      <c r="U148" s="483">
        <f>'[3]12. Prostredie pre život'!$Q$43</f>
        <v>2000</v>
      </c>
      <c r="V148" s="483">
        <f>'[3]12. Prostredie pre život'!$R$43</f>
        <v>0</v>
      </c>
      <c r="W148" s="449">
        <f>'[3]12. Prostredie pre život'!$S$43</f>
        <v>0</v>
      </c>
      <c r="X148" s="315">
        <f t="shared" si="345"/>
        <v>5000</v>
      </c>
      <c r="Y148" s="309">
        <f>'[3]12. Prostredie pre život'!$T$43</f>
        <v>5000</v>
      </c>
      <c r="Z148" s="309">
        <f>'[3]12. Prostredie pre život'!$U$43</f>
        <v>0</v>
      </c>
      <c r="AA148" s="338">
        <f>'[3]12. Prostredie pre život'!$V$43</f>
        <v>0</v>
      </c>
      <c r="AB148" s="315">
        <f t="shared" si="346"/>
        <v>4000</v>
      </c>
      <c r="AC148" s="309">
        <f>'[3]12. Prostredie pre život'!$W$43</f>
        <v>4000</v>
      </c>
      <c r="AD148" s="309">
        <f>'[3]12. Prostredie pre život'!$X$43</f>
        <v>0</v>
      </c>
      <c r="AE148" s="338">
        <f>'[3]12. Prostredie pre život'!$Y$43</f>
        <v>0</v>
      </c>
      <c r="AF148" s="315">
        <f t="shared" si="347"/>
        <v>5000</v>
      </c>
      <c r="AG148" s="309">
        <f>'[3]12. Prostredie pre život'!$Z$43</f>
        <v>5000</v>
      </c>
      <c r="AH148" s="309">
        <f>'[3]12. Prostredie pre život'!$AA$43</f>
        <v>0</v>
      </c>
      <c r="AI148" s="310">
        <f>'[3]12. Prostredie pre život'!$AB$43</f>
        <v>0</v>
      </c>
    </row>
    <row r="149" spans="1:35" ht="15.75" x14ac:dyDescent="0.25">
      <c r="A149" s="158"/>
      <c r="B149" s="362" t="s">
        <v>330</v>
      </c>
      <c r="C149" s="344" t="s">
        <v>331</v>
      </c>
      <c r="D149" s="308">
        <f t="shared" si="340"/>
        <v>119113.43</v>
      </c>
      <c r="E149" s="307">
        <f>'[1]12. Prostredie pre život'!$T$42</f>
        <v>14044.150000000001</v>
      </c>
      <c r="F149" s="307">
        <f>'[1]12. Prostredie pre život'!$U$42</f>
        <v>105069.28</v>
      </c>
      <c r="G149" s="326">
        <f>'[1]12. Prostredie pre život'!$V$42</f>
        <v>0</v>
      </c>
      <c r="H149" s="315">
        <f t="shared" si="341"/>
        <v>38386.36</v>
      </c>
      <c r="I149" s="309">
        <f>'[2]12. Prostredie pre život'!$H$44</f>
        <v>13540.400000000001</v>
      </c>
      <c r="J149" s="309">
        <f>'[2]12. Prostredie pre život'!$I$44</f>
        <v>24845.96</v>
      </c>
      <c r="K149" s="338">
        <f>'[2]12. Prostredie pre život'!$J$44</f>
        <v>0</v>
      </c>
      <c r="L149" s="315">
        <f t="shared" si="342"/>
        <v>478060</v>
      </c>
      <c r="M149" s="309">
        <f>'[3]12. Prostredie pre život'!$K$46</f>
        <v>26860</v>
      </c>
      <c r="N149" s="309">
        <f>'[3]12. Prostredie pre život'!$L$46</f>
        <v>451200</v>
      </c>
      <c r="O149" s="310">
        <f>'[3]12. Prostredie pre život'!$M$46</f>
        <v>0</v>
      </c>
      <c r="P149" s="339">
        <f t="shared" si="343"/>
        <v>11125.49</v>
      </c>
      <c r="Q149" s="309">
        <f>'[3]12. Prostredie pre život'!$N$46</f>
        <v>8596.49</v>
      </c>
      <c r="R149" s="309">
        <f>'[3]12. Prostredie pre život'!$O$46</f>
        <v>2529</v>
      </c>
      <c r="S149" s="310">
        <f>'[3]12. Prostredie pre život'!$P$46</f>
        <v>0</v>
      </c>
      <c r="T149" s="477">
        <f t="shared" si="344"/>
        <v>124000</v>
      </c>
      <c r="U149" s="483">
        <f>'[3]12. Prostredie pre život'!$Q$46</f>
        <v>24000</v>
      </c>
      <c r="V149" s="483">
        <f>'[3]12. Prostredie pre život'!$R$46</f>
        <v>100000</v>
      </c>
      <c r="W149" s="449">
        <f>'[3]12. Prostredie pre život'!$S$46</f>
        <v>0</v>
      </c>
      <c r="X149" s="315">
        <f t="shared" si="345"/>
        <v>379500</v>
      </c>
      <c r="Y149" s="309">
        <f>'[3]12. Prostredie pre život'!$T$46</f>
        <v>30300</v>
      </c>
      <c r="Z149" s="309">
        <f>'[3]12. Prostredie pre život'!$U$46</f>
        <v>349200</v>
      </c>
      <c r="AA149" s="338">
        <f>'[3]12. Prostredie pre život'!$V$46</f>
        <v>0</v>
      </c>
      <c r="AB149" s="315">
        <f t="shared" si="346"/>
        <v>51300</v>
      </c>
      <c r="AC149" s="309">
        <f>'[3]12. Prostredie pre život'!$W$46</f>
        <v>26300</v>
      </c>
      <c r="AD149" s="309">
        <f>'[3]12. Prostredie pre život'!$X$46</f>
        <v>25000</v>
      </c>
      <c r="AE149" s="338">
        <f>'[3]12. Prostredie pre život'!$Y$46</f>
        <v>0</v>
      </c>
      <c r="AF149" s="315">
        <f t="shared" si="347"/>
        <v>41300</v>
      </c>
      <c r="AG149" s="309">
        <f>'[3]12. Prostredie pre život'!$Z$46</f>
        <v>26300</v>
      </c>
      <c r="AH149" s="309">
        <f>'[3]12. Prostredie pre život'!$AA$46</f>
        <v>15000</v>
      </c>
      <c r="AI149" s="310">
        <f>'[3]12. Prostredie pre život'!$AB$46</f>
        <v>0</v>
      </c>
    </row>
    <row r="150" spans="1:35" ht="15.75" x14ac:dyDescent="0.25">
      <c r="A150" s="158"/>
      <c r="B150" s="362" t="s">
        <v>332</v>
      </c>
      <c r="C150" s="344" t="s">
        <v>333</v>
      </c>
      <c r="D150" s="308">
        <f t="shared" si="340"/>
        <v>609.27</v>
      </c>
      <c r="E150" s="307">
        <f>'[1]12. Prostredie pre život'!$T$53</f>
        <v>609.27</v>
      </c>
      <c r="F150" s="307">
        <f>'[1]12. Prostredie pre život'!$U$53</f>
        <v>0</v>
      </c>
      <c r="G150" s="326">
        <f>'[1]12. Prostredie pre život'!$V$53</f>
        <v>0</v>
      </c>
      <c r="H150" s="315">
        <f t="shared" si="341"/>
        <v>486.61</v>
      </c>
      <c r="I150" s="309">
        <f>'[2]12. Prostredie pre život'!$H$58</f>
        <v>486.61</v>
      </c>
      <c r="J150" s="309">
        <f>'[2]12. Prostredie pre život'!$I$58</f>
        <v>0</v>
      </c>
      <c r="K150" s="338">
        <f>'[2]12. Prostredie pre život'!$J$58</f>
        <v>0</v>
      </c>
      <c r="L150" s="315">
        <f t="shared" si="342"/>
        <v>700</v>
      </c>
      <c r="M150" s="309">
        <f>'[3]12. Prostredie pre život'!$K$63</f>
        <v>700</v>
      </c>
      <c r="N150" s="309">
        <f>'[3]12. Prostredie pre život'!$L$63</f>
        <v>0</v>
      </c>
      <c r="O150" s="310">
        <f>'[3]12. Prostredie pre život'!$M$63</f>
        <v>0</v>
      </c>
      <c r="P150" s="339">
        <f t="shared" si="343"/>
        <v>157.06</v>
      </c>
      <c r="Q150" s="309">
        <f>'[3]12. Prostredie pre život'!$N$63</f>
        <v>157.06</v>
      </c>
      <c r="R150" s="309">
        <f>'[3]12. Prostredie pre život'!$O$63</f>
        <v>0</v>
      </c>
      <c r="S150" s="310">
        <f>'[3]12. Prostredie pre život'!$P$63</f>
        <v>0</v>
      </c>
      <c r="T150" s="477">
        <f t="shared" si="344"/>
        <v>700</v>
      </c>
      <c r="U150" s="483">
        <f>'[3]12. Prostredie pre život'!$Q$63</f>
        <v>700</v>
      </c>
      <c r="V150" s="483">
        <f>'[3]12. Prostredie pre život'!$R$63</f>
        <v>0</v>
      </c>
      <c r="W150" s="449">
        <f>'[3]12. Prostredie pre život'!$S$63</f>
        <v>0</v>
      </c>
      <c r="X150" s="315">
        <f t="shared" si="345"/>
        <v>700</v>
      </c>
      <c r="Y150" s="309">
        <f>'[3]12. Prostredie pre život'!$T$63</f>
        <v>700</v>
      </c>
      <c r="Z150" s="309">
        <f>'[3]12. Prostredie pre život'!$U$63</f>
        <v>0</v>
      </c>
      <c r="AA150" s="338">
        <f>'[3]12. Prostredie pre život'!$V$63</f>
        <v>0</v>
      </c>
      <c r="AB150" s="315">
        <f t="shared" si="346"/>
        <v>700</v>
      </c>
      <c r="AC150" s="309">
        <f>'[3]12. Prostredie pre život'!$W$63</f>
        <v>700</v>
      </c>
      <c r="AD150" s="309">
        <f>'[3]12. Prostredie pre život'!$X$63</f>
        <v>0</v>
      </c>
      <c r="AE150" s="338">
        <f>'[3]12. Prostredie pre život'!$Y$63</f>
        <v>0</v>
      </c>
      <c r="AF150" s="315">
        <f t="shared" si="347"/>
        <v>700</v>
      </c>
      <c r="AG150" s="309">
        <f>'[3]12. Prostredie pre život'!$Z$63</f>
        <v>700</v>
      </c>
      <c r="AH150" s="309">
        <f>'[3]12. Prostredie pre život'!$AA$63</f>
        <v>0</v>
      </c>
      <c r="AI150" s="310">
        <f>'[3]12. Prostredie pre život'!$AB$63</f>
        <v>0</v>
      </c>
    </row>
    <row r="151" spans="1:35" ht="15.75" x14ac:dyDescent="0.25">
      <c r="A151" s="158"/>
      <c r="B151" s="362" t="s">
        <v>334</v>
      </c>
      <c r="C151" s="344" t="s">
        <v>335</v>
      </c>
      <c r="D151" s="308">
        <f t="shared" si="340"/>
        <v>23097.64</v>
      </c>
      <c r="E151" s="307">
        <f>'[1]12. Prostredie pre život'!$T$55</f>
        <v>23097.64</v>
      </c>
      <c r="F151" s="307">
        <f>'[1]12. Prostredie pre život'!$U$55</f>
        <v>0</v>
      </c>
      <c r="G151" s="326">
        <f>'[1]12. Prostredie pre život'!$V$55</f>
        <v>0</v>
      </c>
      <c r="H151" s="315">
        <f t="shared" si="341"/>
        <v>27003.919999999998</v>
      </c>
      <c r="I151" s="309">
        <f>'[2]12. Prostredie pre život'!$H$60</f>
        <v>27003.919999999998</v>
      </c>
      <c r="J151" s="309">
        <f>'[2]12. Prostredie pre život'!$I$60</f>
        <v>0</v>
      </c>
      <c r="K151" s="338">
        <f>'[2]12. Prostredie pre život'!$J$60</f>
        <v>0</v>
      </c>
      <c r="L151" s="315">
        <f t="shared" si="342"/>
        <v>26000</v>
      </c>
      <c r="M151" s="309">
        <f>'[3]12. Prostredie pre život'!$K$65</f>
        <v>26000</v>
      </c>
      <c r="N151" s="309">
        <f>'[3]12. Prostredie pre život'!$L$65</f>
        <v>0</v>
      </c>
      <c r="O151" s="310">
        <f>'[3]12. Prostredie pre život'!$M$65</f>
        <v>0</v>
      </c>
      <c r="P151" s="339">
        <f t="shared" si="343"/>
        <v>15568.49</v>
      </c>
      <c r="Q151" s="309">
        <f>'[3]12. Prostredie pre život'!$N$65</f>
        <v>15568.49</v>
      </c>
      <c r="R151" s="309">
        <f>'[3]12. Prostredie pre život'!$O$65</f>
        <v>0</v>
      </c>
      <c r="S151" s="310">
        <f>'[3]12. Prostredie pre život'!$P$65</f>
        <v>0</v>
      </c>
      <c r="T151" s="477">
        <f t="shared" si="344"/>
        <v>24500</v>
      </c>
      <c r="U151" s="483">
        <f>'[3]12. Prostredie pre život'!$Q$65</f>
        <v>24500</v>
      </c>
      <c r="V151" s="483">
        <f>'[3]12. Prostredie pre život'!$R$65</f>
        <v>0</v>
      </c>
      <c r="W151" s="449">
        <f>'[3]12. Prostredie pre život'!$S$65</f>
        <v>0</v>
      </c>
      <c r="X151" s="315">
        <f t="shared" si="345"/>
        <v>26000</v>
      </c>
      <c r="Y151" s="309">
        <f>'[3]12. Prostredie pre život'!$T$65</f>
        <v>26000</v>
      </c>
      <c r="Z151" s="309">
        <f>'[3]12. Prostredie pre život'!$U$65</f>
        <v>0</v>
      </c>
      <c r="AA151" s="338">
        <f>'[3]12. Prostredie pre život'!$V$65</f>
        <v>0</v>
      </c>
      <c r="AB151" s="315">
        <f t="shared" si="346"/>
        <v>26500</v>
      </c>
      <c r="AC151" s="309">
        <f>'[3]12. Prostredie pre život'!$W$65</f>
        <v>26500</v>
      </c>
      <c r="AD151" s="309">
        <f>'[3]12. Prostredie pre život'!$X$65</f>
        <v>0</v>
      </c>
      <c r="AE151" s="338">
        <f>'[3]12. Prostredie pre život'!$Y$65</f>
        <v>0</v>
      </c>
      <c r="AF151" s="315">
        <f t="shared" si="347"/>
        <v>26500</v>
      </c>
      <c r="AG151" s="309">
        <f>'[3]12. Prostredie pre život'!$Z$65</f>
        <v>26500</v>
      </c>
      <c r="AH151" s="309">
        <f>'[3]12. Prostredie pre život'!$AA$65</f>
        <v>0</v>
      </c>
      <c r="AI151" s="310">
        <f>'[3]12. Prostredie pre život'!$AB$65</f>
        <v>0</v>
      </c>
    </row>
    <row r="152" spans="1:35" ht="15.75" x14ac:dyDescent="0.25">
      <c r="A152" s="158"/>
      <c r="B152" s="363" t="s">
        <v>336</v>
      </c>
      <c r="C152" s="361" t="s">
        <v>337</v>
      </c>
      <c r="D152" s="312">
        <f t="shared" si="340"/>
        <v>34599.549999999996</v>
      </c>
      <c r="E152" s="311">
        <f>'[1]12. Prostredie pre život'!$T$59</f>
        <v>11543.819999999998</v>
      </c>
      <c r="F152" s="311">
        <f>'[1]12. Prostredie pre život'!$U$59</f>
        <v>23055.73</v>
      </c>
      <c r="G152" s="327">
        <f>'[1]12. Prostredie pre život'!$V$59</f>
        <v>0</v>
      </c>
      <c r="H152" s="315">
        <f t="shared" si="341"/>
        <v>56814.17</v>
      </c>
      <c r="I152" s="309">
        <f>'[2]12. Prostredie pre život'!$H$64</f>
        <v>32276.370000000003</v>
      </c>
      <c r="J152" s="309">
        <f>'[2]12. Prostredie pre život'!$I$64</f>
        <v>24537.8</v>
      </c>
      <c r="K152" s="338">
        <f>'[2]12. Prostredie pre život'!$J$64</f>
        <v>0</v>
      </c>
      <c r="L152" s="315">
        <f t="shared" si="342"/>
        <v>135470</v>
      </c>
      <c r="M152" s="309">
        <f>'[3]12. Prostredie pre život'!$K$69</f>
        <v>24470</v>
      </c>
      <c r="N152" s="309">
        <f>'[3]12. Prostredie pre život'!$L$69</f>
        <v>111000</v>
      </c>
      <c r="O152" s="310">
        <f>'[3]12. Prostredie pre život'!$M$69</f>
        <v>0</v>
      </c>
      <c r="P152" s="339">
        <f t="shared" si="343"/>
        <v>49009.649999999994</v>
      </c>
      <c r="Q152" s="309">
        <f>'[3]12. Prostredie pre život'!$N$69</f>
        <v>12914.42</v>
      </c>
      <c r="R152" s="309">
        <f>'[3]12. Prostredie pre život'!$O$69</f>
        <v>36095.229999999996</v>
      </c>
      <c r="S152" s="310">
        <f>'[3]12. Prostredie pre život'!$P$69</f>
        <v>0</v>
      </c>
      <c r="T152" s="477">
        <f t="shared" si="344"/>
        <v>79600</v>
      </c>
      <c r="U152" s="485">
        <f>'[3]12. Prostredie pre život'!$Q$69</f>
        <v>22000</v>
      </c>
      <c r="V152" s="485">
        <f>'[3]12. Prostredie pre život'!$R$69</f>
        <v>57600</v>
      </c>
      <c r="W152" s="463">
        <f>'[3]12. Prostredie pre život'!$S$69</f>
        <v>0</v>
      </c>
      <c r="X152" s="315">
        <f t="shared" si="345"/>
        <v>78470</v>
      </c>
      <c r="Y152" s="309">
        <f>'[3]12. Prostredie pre život'!$T$69</f>
        <v>31470</v>
      </c>
      <c r="Z152" s="309">
        <f>'[3]12. Prostredie pre život'!$U$69</f>
        <v>47000</v>
      </c>
      <c r="AA152" s="338">
        <f>'[3]12. Prostredie pre život'!$V$69</f>
        <v>0</v>
      </c>
      <c r="AB152" s="315">
        <f t="shared" si="346"/>
        <v>132470</v>
      </c>
      <c r="AC152" s="309">
        <f>'[3]12. Prostredie pre život'!$W$69</f>
        <v>32470</v>
      </c>
      <c r="AD152" s="309">
        <f>'[3]12. Prostredie pre život'!$X$69</f>
        <v>100000</v>
      </c>
      <c r="AE152" s="338">
        <f>'[3]12. Prostredie pre život'!$Y$69</f>
        <v>0</v>
      </c>
      <c r="AF152" s="315">
        <f t="shared" si="347"/>
        <v>182470</v>
      </c>
      <c r="AG152" s="309">
        <f>'[3]12. Prostredie pre život'!$Z$69</f>
        <v>32470</v>
      </c>
      <c r="AH152" s="309">
        <f>'[3]12. Prostredie pre život'!$AA$69</f>
        <v>150000</v>
      </c>
      <c r="AI152" s="310">
        <f>'[3]12. Prostredie pre život'!$AB$69</f>
        <v>0</v>
      </c>
    </row>
    <row r="153" spans="1:35" ht="16.5" thickBot="1" x14ac:dyDescent="0.3">
      <c r="A153" s="158"/>
      <c r="B153" s="364" t="s">
        <v>338</v>
      </c>
      <c r="C153" s="346" t="s">
        <v>425</v>
      </c>
      <c r="D153" s="312">
        <f t="shared" si="340"/>
        <v>5375.88</v>
      </c>
      <c r="E153" s="311">
        <f>'[1]12. Prostredie pre život'!$T$79</f>
        <v>0</v>
      </c>
      <c r="F153" s="311">
        <f>'[1]12. Prostredie pre život'!$U$79</f>
        <v>5375.88</v>
      </c>
      <c r="G153" s="327">
        <f>'[1]12. Prostredie pre život'!$V$79</f>
        <v>0</v>
      </c>
      <c r="H153" s="336">
        <f t="shared" si="341"/>
        <v>5719.2</v>
      </c>
      <c r="I153" s="337">
        <f>'[2]12. Prostredie pre život'!$H$86</f>
        <v>0</v>
      </c>
      <c r="J153" s="337">
        <f>'[2]12. Prostredie pre život'!$I$86</f>
        <v>5719.2</v>
      </c>
      <c r="K153" s="490">
        <f>'[2]12. Prostredie pre život'!$J$86</f>
        <v>0</v>
      </c>
      <c r="L153" s="336">
        <f t="shared" si="342"/>
        <v>5000</v>
      </c>
      <c r="M153" s="337">
        <f>'[3]12. Prostredie pre život'!$K$93</f>
        <v>0</v>
      </c>
      <c r="N153" s="337">
        <f>'[3]12. Prostredie pre život'!$L$93</f>
        <v>5000</v>
      </c>
      <c r="O153" s="378">
        <f>'[3]12. Prostredie pre život'!$M$93</f>
        <v>0</v>
      </c>
      <c r="P153" s="451">
        <f t="shared" si="343"/>
        <v>0</v>
      </c>
      <c r="Q153" s="329">
        <f>'[3]12. Prostredie pre život'!$N$93</f>
        <v>0</v>
      </c>
      <c r="R153" s="329">
        <f>'[3]12. Prostredie pre život'!$O$93</f>
        <v>0</v>
      </c>
      <c r="S153" s="330">
        <f>'[3]12. Prostredie pre život'!$P$93</f>
        <v>0</v>
      </c>
      <c r="T153" s="478">
        <f t="shared" si="344"/>
        <v>5000</v>
      </c>
      <c r="U153" s="484">
        <f>'[3]12. Prostredie pre život'!$Q$93</f>
        <v>0</v>
      </c>
      <c r="V153" s="484">
        <f>'[3]12. Prostredie pre život'!$R$93</f>
        <v>5000</v>
      </c>
      <c r="W153" s="462">
        <f>'[3]12. Prostredie pre život'!$S$93</f>
        <v>0</v>
      </c>
      <c r="X153" s="336">
        <f t="shared" si="345"/>
        <v>6000</v>
      </c>
      <c r="Y153" s="337">
        <f>'[3]12. Prostredie pre život'!$T$93</f>
        <v>0</v>
      </c>
      <c r="Z153" s="337">
        <f>'[3]12. Prostredie pre život'!$U$93</f>
        <v>6000</v>
      </c>
      <c r="AA153" s="490">
        <f>'[3]12. Prostredie pre život'!$V$93</f>
        <v>0</v>
      </c>
      <c r="AB153" s="336">
        <f t="shared" si="346"/>
        <v>5000</v>
      </c>
      <c r="AC153" s="337">
        <f>'[3]12. Prostredie pre život'!$W$93</f>
        <v>0</v>
      </c>
      <c r="AD153" s="337">
        <f>'[3]12. Prostredie pre život'!$X$93</f>
        <v>5000</v>
      </c>
      <c r="AE153" s="490">
        <f>'[3]12. Prostredie pre život'!$Y$93</f>
        <v>0</v>
      </c>
      <c r="AF153" s="336">
        <f t="shared" si="347"/>
        <v>5000</v>
      </c>
      <c r="AG153" s="337">
        <f>'[3]12. Prostredie pre život'!$Z$93</f>
        <v>0</v>
      </c>
      <c r="AH153" s="337">
        <f>'[3]12. Prostredie pre život'!$AA$93</f>
        <v>5000</v>
      </c>
      <c r="AI153" s="378">
        <f>'[3]12. Prostredie pre život'!$AB$93</f>
        <v>0</v>
      </c>
    </row>
    <row r="154" spans="1:35" s="157" customFormat="1" ht="15.75" x14ac:dyDescent="0.25">
      <c r="A154" s="159"/>
      <c r="B154" s="365" t="s">
        <v>340</v>
      </c>
      <c r="C154" s="366" t="s">
        <v>341</v>
      </c>
      <c r="D154" s="332">
        <f t="shared" ref="D154:W154" si="348">D155+D159+D164+D169+D173+D174+D175+D177+D178</f>
        <v>1307995.3899999999</v>
      </c>
      <c r="E154" s="333">
        <f t="shared" si="348"/>
        <v>957906.04</v>
      </c>
      <c r="F154" s="333">
        <f t="shared" si="348"/>
        <v>92155</v>
      </c>
      <c r="G154" s="433">
        <f t="shared" si="348"/>
        <v>257934.35</v>
      </c>
      <c r="H154" s="332">
        <f>H155+H159+H164+H169+H173+H174+H175+H177+H178</f>
        <v>1193340.27</v>
      </c>
      <c r="I154" s="333">
        <f t="shared" ref="I154:K154" si="349">I155+I159+I164+I169+I173+I174+I175+I177+I178</f>
        <v>1192005.6300000001</v>
      </c>
      <c r="J154" s="333">
        <f t="shared" si="349"/>
        <v>1334.64</v>
      </c>
      <c r="K154" s="433">
        <f t="shared" si="349"/>
        <v>0</v>
      </c>
      <c r="L154" s="332">
        <f>L155+L159+L164+L169+L173+L174+L175+L177+L178</f>
        <v>1659499</v>
      </c>
      <c r="M154" s="333">
        <f t="shared" ref="M154:O154" si="350">M155+M159+M164+M169+M173+M174+M175+M177+M178</f>
        <v>1628499</v>
      </c>
      <c r="N154" s="333">
        <f t="shared" si="350"/>
        <v>31000</v>
      </c>
      <c r="O154" s="334">
        <f t="shared" si="350"/>
        <v>0</v>
      </c>
      <c r="P154" s="450">
        <f>P155+P159+P164+P169+P173+P174+P175+P177+P178</f>
        <v>1052035.8</v>
      </c>
      <c r="Q154" s="450">
        <f t="shared" ref="Q154:S154" si="351">Q155+Q159+Q164+Q169+Q173+Q174+Q175+Q177+Q178</f>
        <v>1048819.2000000002</v>
      </c>
      <c r="R154" s="450">
        <f t="shared" si="351"/>
        <v>3216.6</v>
      </c>
      <c r="S154" s="469">
        <f t="shared" si="351"/>
        <v>0</v>
      </c>
      <c r="T154" s="332">
        <f t="shared" si="348"/>
        <v>1688994</v>
      </c>
      <c r="U154" s="333">
        <f t="shared" si="348"/>
        <v>1659734</v>
      </c>
      <c r="V154" s="333">
        <f t="shared" si="348"/>
        <v>29260</v>
      </c>
      <c r="W154" s="334">
        <f t="shared" si="348"/>
        <v>0</v>
      </c>
      <c r="X154" s="332">
        <f>X155+X159+X164+X169+X173+X174+X175+X177+X178</f>
        <v>1656855</v>
      </c>
      <c r="Y154" s="333">
        <f t="shared" ref="Y154:AA154" si="352">Y155+Y159+Y164+Y169+Y173+Y174+Y175+Y177+Y178</f>
        <v>1651855</v>
      </c>
      <c r="Z154" s="333">
        <f t="shared" si="352"/>
        <v>5000</v>
      </c>
      <c r="AA154" s="334">
        <f t="shared" si="352"/>
        <v>0</v>
      </c>
      <c r="AB154" s="332">
        <f>AB155+AB159+AB164+AB169+AB173+AB174+AB175+AB177+AB178</f>
        <v>1727715</v>
      </c>
      <c r="AC154" s="333">
        <f t="shared" ref="AC154:AE154" si="353">AC155+AC159+AC164+AC169+AC173+AC174+AC175+AC177+AC178</f>
        <v>1717715</v>
      </c>
      <c r="AD154" s="333">
        <f t="shared" si="353"/>
        <v>10000</v>
      </c>
      <c r="AE154" s="433">
        <f t="shared" si="353"/>
        <v>0</v>
      </c>
      <c r="AF154" s="332">
        <f>AF155+AF159+AF164+AF169+AF173+AF174+AF175+AF177+AF178</f>
        <v>1860265</v>
      </c>
      <c r="AG154" s="333">
        <f t="shared" ref="AG154:AI154" si="354">AG155+AG159+AG164+AG169+AG173+AG174+AG175+AG177+AG178</f>
        <v>1850265</v>
      </c>
      <c r="AH154" s="333">
        <f t="shared" si="354"/>
        <v>10000</v>
      </c>
      <c r="AI154" s="334">
        <f t="shared" si="354"/>
        <v>0</v>
      </c>
    </row>
    <row r="155" spans="1:35" ht="15.75" x14ac:dyDescent="0.25">
      <c r="A155" s="158"/>
      <c r="B155" s="355" t="s">
        <v>342</v>
      </c>
      <c r="C155" s="344" t="s">
        <v>343</v>
      </c>
      <c r="D155" s="315">
        <f t="shared" ref="D155:W155" si="355">SUM(D156:D158)</f>
        <v>4700</v>
      </c>
      <c r="E155" s="309">
        <f t="shared" si="355"/>
        <v>4700</v>
      </c>
      <c r="F155" s="309">
        <f t="shared" si="355"/>
        <v>0</v>
      </c>
      <c r="G155" s="338">
        <f t="shared" si="355"/>
        <v>0</v>
      </c>
      <c r="H155" s="315">
        <f>SUM(H156:H158)</f>
        <v>15010.32</v>
      </c>
      <c r="I155" s="309">
        <f t="shared" ref="I155:K155" si="356">SUM(I156:I158)</f>
        <v>15010.32</v>
      </c>
      <c r="J155" s="309">
        <f t="shared" si="356"/>
        <v>0</v>
      </c>
      <c r="K155" s="338">
        <f t="shared" si="356"/>
        <v>0</v>
      </c>
      <c r="L155" s="315">
        <f>SUM(L156:L158)</f>
        <v>13694</v>
      </c>
      <c r="M155" s="309">
        <f t="shared" ref="M155:O155" si="357">SUM(M156:M158)</f>
        <v>13694</v>
      </c>
      <c r="N155" s="309">
        <f t="shared" si="357"/>
        <v>0</v>
      </c>
      <c r="O155" s="310">
        <f t="shared" si="357"/>
        <v>0</v>
      </c>
      <c r="P155" s="339">
        <f>SUM(P156:P158)</f>
        <v>7066.52</v>
      </c>
      <c r="Q155" s="339">
        <f t="shared" ref="Q155:S155" si="358">SUM(Q156:Q158)</f>
        <v>7066.52</v>
      </c>
      <c r="R155" s="339">
        <f t="shared" si="358"/>
        <v>0</v>
      </c>
      <c r="S155" s="470">
        <f t="shared" si="358"/>
        <v>0</v>
      </c>
      <c r="T155" s="315">
        <f t="shared" si="355"/>
        <v>24350</v>
      </c>
      <c r="U155" s="309">
        <f t="shared" si="355"/>
        <v>24350</v>
      </c>
      <c r="V155" s="309">
        <f t="shared" si="355"/>
        <v>0</v>
      </c>
      <c r="W155" s="310">
        <f t="shared" si="355"/>
        <v>0</v>
      </c>
      <c r="X155" s="315">
        <f>SUM(X156:X158)</f>
        <v>28880</v>
      </c>
      <c r="Y155" s="309">
        <f t="shared" ref="Y155:AA155" si="359">SUM(Y156:Y158)</f>
        <v>28880</v>
      </c>
      <c r="Z155" s="309">
        <f t="shared" si="359"/>
        <v>0</v>
      </c>
      <c r="AA155" s="310">
        <f t="shared" si="359"/>
        <v>0</v>
      </c>
      <c r="AB155" s="315">
        <f>SUM(AB156:AB158)</f>
        <v>30790</v>
      </c>
      <c r="AC155" s="309">
        <f t="shared" ref="AC155:AE155" si="360">SUM(AC156:AC158)</f>
        <v>30790</v>
      </c>
      <c r="AD155" s="309">
        <f t="shared" si="360"/>
        <v>0</v>
      </c>
      <c r="AE155" s="338">
        <f t="shared" si="360"/>
        <v>0</v>
      </c>
      <c r="AF155" s="315">
        <f>SUM(AF156:AF158)</f>
        <v>32020</v>
      </c>
      <c r="AG155" s="309">
        <f t="shared" ref="AG155:AI155" si="361">SUM(AG156:AG158)</f>
        <v>32020</v>
      </c>
      <c r="AH155" s="309">
        <f t="shared" si="361"/>
        <v>0</v>
      </c>
      <c r="AI155" s="310">
        <f t="shared" si="361"/>
        <v>0</v>
      </c>
    </row>
    <row r="156" spans="1:35" ht="15.75" x14ac:dyDescent="0.25">
      <c r="A156" s="158"/>
      <c r="B156" s="342">
        <v>1</v>
      </c>
      <c r="C156" s="344" t="s">
        <v>344</v>
      </c>
      <c r="D156" s="315">
        <f>SUM(E156:G156)</f>
        <v>4700</v>
      </c>
      <c r="E156" s="309">
        <f>'[1]13. Sociálna starostlivosť'!$T$5</f>
        <v>4700</v>
      </c>
      <c r="F156" s="309">
        <f>'[1]13. Sociálna starostlivosť'!$U$5</f>
        <v>0</v>
      </c>
      <c r="G156" s="338">
        <f>'[1]13. Sociálna starostlivosť'!$V$5</f>
        <v>0</v>
      </c>
      <c r="H156" s="315">
        <f>SUM(I156:K156)</f>
        <v>12870</v>
      </c>
      <c r="I156" s="309">
        <f>'[2]13. Sociálna starostlivosť'!$H$5</f>
        <v>12870</v>
      </c>
      <c r="J156" s="309">
        <f>'[2]13. Sociálna starostlivosť'!$I$5</f>
        <v>0</v>
      </c>
      <c r="K156" s="338">
        <f>'[2]13. Sociálna starostlivosť'!$J$5</f>
        <v>0</v>
      </c>
      <c r="L156" s="315">
        <f>SUM(M156:O156)</f>
        <v>10170</v>
      </c>
      <c r="M156" s="309">
        <f>'[3]13. Sociálna starostlivosť'!$K$5</f>
        <v>10170</v>
      </c>
      <c r="N156" s="309">
        <f>'[3]13. Sociálna starostlivosť'!$L$5</f>
        <v>0</v>
      </c>
      <c r="O156" s="310">
        <f>'[3]13. Sociálna starostlivosť'!$M$5</f>
        <v>0</v>
      </c>
      <c r="P156" s="339">
        <f>SUM(Q156:S156)</f>
        <v>6355</v>
      </c>
      <c r="Q156" s="339">
        <f>'[3]13. Sociálna starostlivosť'!$N$5</f>
        <v>6355</v>
      </c>
      <c r="R156" s="339">
        <f>'[3]13. Sociálna starostlivosť'!$O$5</f>
        <v>0</v>
      </c>
      <c r="S156" s="470">
        <f>'[3]13. Sociálna starostlivosť'!$P$5</f>
        <v>0</v>
      </c>
      <c r="T156" s="315">
        <f>SUM(U156:W156)</f>
        <v>20850</v>
      </c>
      <c r="U156" s="339">
        <f>'[3]13. Sociálna starostlivosť'!$Q$5</f>
        <v>20850</v>
      </c>
      <c r="V156" s="339">
        <f>'[3]13. Sociálna starostlivosť'!$R$5</f>
        <v>0</v>
      </c>
      <c r="W156" s="470">
        <f>'[3]13. Sociálna starostlivosť'!$S$5</f>
        <v>0</v>
      </c>
      <c r="X156" s="315">
        <f>SUM(Y156:AA156)</f>
        <v>24880</v>
      </c>
      <c r="Y156" s="309">
        <f>'[3]13. Sociálna starostlivosť'!$T$5</f>
        <v>24880</v>
      </c>
      <c r="Z156" s="309">
        <f>'[3]13. Sociálna starostlivosť'!$U$5</f>
        <v>0</v>
      </c>
      <c r="AA156" s="310">
        <f>'[3]13. Sociálna starostlivosť'!$V$5</f>
        <v>0</v>
      </c>
      <c r="AB156" s="315">
        <f>SUM(AC156:AE156)</f>
        <v>25790</v>
      </c>
      <c r="AC156" s="309">
        <f>'[3]13. Sociálna starostlivosť'!$W$5</f>
        <v>25790</v>
      </c>
      <c r="AD156" s="309">
        <f>'[3]13. Sociálna starostlivosť'!$X$5</f>
        <v>0</v>
      </c>
      <c r="AE156" s="338">
        <f>'[3]13. Sociálna starostlivosť'!$Y$5</f>
        <v>0</v>
      </c>
      <c r="AF156" s="315">
        <f>SUM(AG156:AI156)</f>
        <v>27020</v>
      </c>
      <c r="AG156" s="309">
        <f>'[3]13. Sociálna starostlivosť'!$Z$5</f>
        <v>27020</v>
      </c>
      <c r="AH156" s="309">
        <f>'[3]13. Sociálna starostlivosť'!$AA$5</f>
        <v>0</v>
      </c>
      <c r="AI156" s="310">
        <f>'[3]13. Sociálna starostlivosť'!$AB$5</f>
        <v>0</v>
      </c>
    </row>
    <row r="157" spans="1:35" ht="15.75" x14ac:dyDescent="0.25">
      <c r="A157" s="158"/>
      <c r="B157" s="342">
        <v>2</v>
      </c>
      <c r="C157" s="344" t="s">
        <v>345</v>
      </c>
      <c r="D157" s="315">
        <f>SUM(E157:G157)</f>
        <v>0</v>
      </c>
      <c r="E157" s="309">
        <f>'[1]13. Sociálna starostlivosť'!$T$7</f>
        <v>0</v>
      </c>
      <c r="F157" s="309">
        <f>'[1]13. Sociálna starostlivosť'!$U$7</f>
        <v>0</v>
      </c>
      <c r="G157" s="338">
        <f>'[1]13. Sociálna starostlivosť'!$V$7</f>
        <v>0</v>
      </c>
      <c r="H157" s="315">
        <f t="shared" ref="H157:H158" si="362">SUM(I157:K157)</f>
        <v>0</v>
      </c>
      <c r="I157" s="309">
        <f>'[3]13. Sociálna starostlivosť'!$H$7</f>
        <v>0</v>
      </c>
      <c r="J157" s="309">
        <f>'[3]13. Sociálna starostlivosť'!$I$7</f>
        <v>0</v>
      </c>
      <c r="K157" s="309">
        <f>'[3]13. Sociálna starostlivosť'!$J$7</f>
        <v>0</v>
      </c>
      <c r="L157" s="315">
        <f t="shared" ref="L157:L158" si="363">SUM(M157:O157)</f>
        <v>0</v>
      </c>
      <c r="M157" s="309">
        <f>'[3]13. Sociálna starostlivosť'!$K$7</f>
        <v>0</v>
      </c>
      <c r="N157" s="309">
        <f>'[3]13. Sociálna starostlivosť'!$L$7</f>
        <v>0</v>
      </c>
      <c r="O157" s="310">
        <f>'[3]13. Sociálna starostlivosť'!$M$7</f>
        <v>0</v>
      </c>
      <c r="P157" s="339">
        <f t="shared" ref="P157:P158" si="364">SUM(Q157:S157)</f>
        <v>0</v>
      </c>
      <c r="Q157" s="339">
        <f>'[3]13. Sociálna starostlivosť'!$N$7</f>
        <v>0</v>
      </c>
      <c r="R157" s="339">
        <f>'[3]13. Sociálna starostlivosť'!$O$7</f>
        <v>0</v>
      </c>
      <c r="S157" s="470">
        <f>'[3]13. Sociálna starostlivosť'!$P$7</f>
        <v>0</v>
      </c>
      <c r="T157" s="315">
        <f t="shared" ref="T157:T158" si="365">SUM(U157:W157)</f>
        <v>0</v>
      </c>
      <c r="U157" s="339">
        <f>'[3]13. Sociálna starostlivosť'!$Q$7</f>
        <v>0</v>
      </c>
      <c r="V157" s="339">
        <f>'[3]13. Sociálna starostlivosť'!$R$7</f>
        <v>0</v>
      </c>
      <c r="W157" s="470">
        <f>'[3]13. Sociálna starostlivosť'!$S$7</f>
        <v>0</v>
      </c>
      <c r="X157" s="315">
        <f>SUM(Y157:AA157)</f>
        <v>0</v>
      </c>
      <c r="Y157" s="309">
        <f>'[3]13. Sociálna starostlivosť'!$T$7</f>
        <v>0</v>
      </c>
      <c r="Z157" s="309">
        <f>'[3]13. Sociálna starostlivosť'!$U$7</f>
        <v>0</v>
      </c>
      <c r="AA157" s="310">
        <f>'[3]13. Sociálna starostlivosť'!$V$7</f>
        <v>0</v>
      </c>
      <c r="AB157" s="315">
        <f t="shared" ref="AB157:AB158" si="366">SUM(AC157:AE157)</f>
        <v>0</v>
      </c>
      <c r="AC157" s="309">
        <f>'[3]13. Sociálna starostlivosť'!$W$7</f>
        <v>0</v>
      </c>
      <c r="AD157" s="309">
        <f>'[3]13. Sociálna starostlivosť'!$X$7</f>
        <v>0</v>
      </c>
      <c r="AE157" s="338">
        <f>'[3]13. Sociálna starostlivosť'!$Y$7</f>
        <v>0</v>
      </c>
      <c r="AF157" s="315">
        <f t="shared" ref="AF157:AF158" si="367">SUM(AG157:AI157)</f>
        <v>0</v>
      </c>
      <c r="AG157" s="309">
        <f>'[3]13. Sociálna starostlivosť'!$Z$7</f>
        <v>0</v>
      </c>
      <c r="AH157" s="309">
        <f>'[3]13. Sociálna starostlivosť'!$AA$7</f>
        <v>0</v>
      </c>
      <c r="AI157" s="310">
        <f>'[3]13. Sociálna starostlivosť'!$AB$7</f>
        <v>0</v>
      </c>
    </row>
    <row r="158" spans="1:35" ht="15.75" x14ac:dyDescent="0.25">
      <c r="A158" s="158"/>
      <c r="B158" s="342">
        <v>3</v>
      </c>
      <c r="C158" s="344" t="s">
        <v>346</v>
      </c>
      <c r="D158" s="315">
        <f>SUM(E158:G158)</f>
        <v>0</v>
      </c>
      <c r="E158" s="309">
        <f>'[1]13. Sociálna starostlivosť'!$T$8</f>
        <v>0</v>
      </c>
      <c r="F158" s="309">
        <f>'[1]13. Sociálna starostlivosť'!$U$8</f>
        <v>0</v>
      </c>
      <c r="G158" s="338">
        <f>'[1]13. Sociálna starostlivosť'!$V$8</f>
        <v>0</v>
      </c>
      <c r="H158" s="315">
        <f t="shared" si="362"/>
        <v>2140.3200000000002</v>
      </c>
      <c r="I158" s="309">
        <f>'[2]13. Sociálna starostlivosť'!$H$8</f>
        <v>2140.3200000000002</v>
      </c>
      <c r="J158" s="309">
        <f>'[2]13. Sociálna starostlivosť'!$I$8</f>
        <v>0</v>
      </c>
      <c r="K158" s="338">
        <f>'[2]13. Sociálna starostlivosť'!$J$8</f>
        <v>0</v>
      </c>
      <c r="L158" s="315">
        <f t="shared" si="363"/>
        <v>3524</v>
      </c>
      <c r="M158" s="309">
        <f>'[3]13. Sociálna starostlivosť'!$K$8</f>
        <v>3524</v>
      </c>
      <c r="N158" s="309">
        <f>'[3]13. Sociálna starostlivosť'!$L$8</f>
        <v>0</v>
      </c>
      <c r="O158" s="310">
        <f>'[3]13. Sociálna starostlivosť'!$M$8</f>
        <v>0</v>
      </c>
      <c r="P158" s="339">
        <f t="shared" si="364"/>
        <v>711.52</v>
      </c>
      <c r="Q158" s="339">
        <f>'[3]13. Sociálna starostlivosť'!$N$8</f>
        <v>711.52</v>
      </c>
      <c r="R158" s="339">
        <f>'[3]13. Sociálna starostlivosť'!$O$8</f>
        <v>0</v>
      </c>
      <c r="S158" s="470">
        <f>'[3]13. Sociálna starostlivosť'!$P$8</f>
        <v>0</v>
      </c>
      <c r="T158" s="315">
        <f t="shared" si="365"/>
        <v>3500</v>
      </c>
      <c r="U158" s="339">
        <f>'[3]13. Sociálna starostlivosť'!$Q$8</f>
        <v>3500</v>
      </c>
      <c r="V158" s="339">
        <f>'[3]13. Sociálna starostlivosť'!$R$8</f>
        <v>0</v>
      </c>
      <c r="W158" s="470">
        <f>'[3]13. Sociálna starostlivosť'!$S$8</f>
        <v>0</v>
      </c>
      <c r="X158" s="315">
        <f t="shared" ref="X158" si="368">SUM(Y158:AA158)</f>
        <v>4000</v>
      </c>
      <c r="Y158" s="309">
        <f>'[3]13. Sociálna starostlivosť'!$T$8</f>
        <v>4000</v>
      </c>
      <c r="Z158" s="309">
        <f>'[3]13. Sociálna starostlivosť'!$U$8</f>
        <v>0</v>
      </c>
      <c r="AA158" s="310">
        <f>'[3]13. Sociálna starostlivosť'!$V$8</f>
        <v>0</v>
      </c>
      <c r="AB158" s="315">
        <f t="shared" si="366"/>
        <v>5000</v>
      </c>
      <c r="AC158" s="309">
        <f>'[3]13. Sociálna starostlivosť'!$W$8</f>
        <v>5000</v>
      </c>
      <c r="AD158" s="309">
        <f>'[3]13. Sociálna starostlivosť'!$X$8</f>
        <v>0</v>
      </c>
      <c r="AE158" s="338">
        <f>'[3]13. Sociálna starostlivosť'!$Y$8</f>
        <v>0</v>
      </c>
      <c r="AF158" s="315">
        <f t="shared" si="367"/>
        <v>5000</v>
      </c>
      <c r="AG158" s="309">
        <f>'[3]13. Sociálna starostlivosť'!$Z$8</f>
        <v>5000</v>
      </c>
      <c r="AH158" s="309">
        <f>'[3]13. Sociálna starostlivosť'!$AA$8</f>
        <v>0</v>
      </c>
      <c r="AI158" s="310">
        <f>'[3]13. Sociálna starostlivosť'!$AB$8</f>
        <v>0</v>
      </c>
    </row>
    <row r="159" spans="1:35" ht="15.75" x14ac:dyDescent="0.25">
      <c r="A159" s="159"/>
      <c r="B159" s="355" t="s">
        <v>347</v>
      </c>
      <c r="C159" s="344" t="s">
        <v>348</v>
      </c>
      <c r="D159" s="315">
        <f t="shared" ref="D159:W159" si="369">SUM(D160:D163)</f>
        <v>231281.06</v>
      </c>
      <c r="E159" s="309">
        <f t="shared" si="369"/>
        <v>231281.06</v>
      </c>
      <c r="F159" s="309">
        <f t="shared" si="369"/>
        <v>0</v>
      </c>
      <c r="G159" s="338">
        <f t="shared" si="369"/>
        <v>0</v>
      </c>
      <c r="H159" s="315">
        <f>SUM(H160:H163)</f>
        <v>161850</v>
      </c>
      <c r="I159" s="309">
        <f t="shared" ref="I159:K159" si="370">SUM(I160:I163)</f>
        <v>161850</v>
      </c>
      <c r="J159" s="309">
        <f t="shared" si="370"/>
        <v>0</v>
      </c>
      <c r="K159" s="338">
        <f t="shared" si="370"/>
        <v>0</v>
      </c>
      <c r="L159" s="315">
        <f>SUM(L160:L163)</f>
        <v>287060</v>
      </c>
      <c r="M159" s="309">
        <f t="shared" ref="M159:O159" si="371">SUM(M160:M163)</f>
        <v>287060</v>
      </c>
      <c r="N159" s="309">
        <f t="shared" si="371"/>
        <v>0</v>
      </c>
      <c r="O159" s="310">
        <f t="shared" si="371"/>
        <v>0</v>
      </c>
      <c r="P159" s="339">
        <f>SUM(P160:P163)</f>
        <v>163829.71999999997</v>
      </c>
      <c r="Q159" s="339">
        <f t="shared" ref="Q159:S159" si="372">SUM(Q160:Q163)</f>
        <v>163829.71999999997</v>
      </c>
      <c r="R159" s="339">
        <f t="shared" si="372"/>
        <v>0</v>
      </c>
      <c r="S159" s="470">
        <f t="shared" si="372"/>
        <v>0</v>
      </c>
      <c r="T159" s="315">
        <f t="shared" si="369"/>
        <v>312050</v>
      </c>
      <c r="U159" s="309">
        <f t="shared" si="369"/>
        <v>312050</v>
      </c>
      <c r="V159" s="309">
        <f t="shared" si="369"/>
        <v>0</v>
      </c>
      <c r="W159" s="310">
        <f t="shared" si="369"/>
        <v>0</v>
      </c>
      <c r="X159" s="315">
        <f>SUM(X160:X163)</f>
        <v>213830</v>
      </c>
      <c r="Y159" s="309">
        <f t="shared" ref="Y159:AA159" si="373">SUM(Y160:Y163)</f>
        <v>213830</v>
      </c>
      <c r="Z159" s="309">
        <f t="shared" si="373"/>
        <v>0</v>
      </c>
      <c r="AA159" s="310">
        <f t="shared" si="373"/>
        <v>0</v>
      </c>
      <c r="AB159" s="315">
        <f>SUM(AB160:AB163)</f>
        <v>243900</v>
      </c>
      <c r="AC159" s="309">
        <f t="shared" ref="AC159:AE159" si="374">SUM(AC160:AC163)</f>
        <v>243900</v>
      </c>
      <c r="AD159" s="309">
        <f t="shared" si="374"/>
        <v>0</v>
      </c>
      <c r="AE159" s="338">
        <f t="shared" si="374"/>
        <v>0</v>
      </c>
      <c r="AF159" s="315">
        <f>SUM(AF160:AF163)</f>
        <v>345400</v>
      </c>
      <c r="AG159" s="309">
        <f t="shared" ref="AG159:AI159" si="375">SUM(AG160:AG163)</f>
        <v>345400</v>
      </c>
      <c r="AH159" s="309">
        <f t="shared" si="375"/>
        <v>0</v>
      </c>
      <c r="AI159" s="310">
        <f t="shared" si="375"/>
        <v>0</v>
      </c>
    </row>
    <row r="160" spans="1:35" ht="15.75" x14ac:dyDescent="0.25">
      <c r="A160" s="159"/>
      <c r="B160" s="342">
        <v>1</v>
      </c>
      <c r="C160" s="344" t="s">
        <v>349</v>
      </c>
      <c r="D160" s="315">
        <f>SUM(E160:G160)</f>
        <v>122610</v>
      </c>
      <c r="E160" s="309">
        <f>'[1]13. Sociálna starostlivosť'!$T$11</f>
        <v>122610</v>
      </c>
      <c r="F160" s="309">
        <f>'[1]13. Sociálna starostlivosť'!$U$11</f>
        <v>0</v>
      </c>
      <c r="G160" s="338">
        <f>'[1]13. Sociálna starostlivosť'!$V$11</f>
        <v>0</v>
      </c>
      <c r="H160" s="315">
        <f>SUM(I160:K160)</f>
        <v>61350</v>
      </c>
      <c r="I160" s="309">
        <f>'[2]13. Sociálna starostlivosť'!$H$14</f>
        <v>61350</v>
      </c>
      <c r="J160" s="309">
        <f>'[2]13. Sociálna starostlivosť'!$I$14</f>
        <v>0</v>
      </c>
      <c r="K160" s="338">
        <f>'[2]13. Sociálna starostlivosť'!$J$14</f>
        <v>0</v>
      </c>
      <c r="L160" s="315">
        <f>SUM(M160:O160)</f>
        <v>189850</v>
      </c>
      <c r="M160" s="309">
        <f>'[3]13. Sociálna starostlivosť'!$K$16</f>
        <v>189850</v>
      </c>
      <c r="N160" s="309">
        <f>'[3]13. Sociálna starostlivosť'!$L$16</f>
        <v>0</v>
      </c>
      <c r="O160" s="310">
        <f>'[3]13. Sociálna starostlivosť'!$M$16</f>
        <v>0</v>
      </c>
      <c r="P160" s="339">
        <f>SUM(Q160:S160)</f>
        <v>102327.03999999999</v>
      </c>
      <c r="Q160" s="339">
        <f>'[3]13. Sociálna starostlivosť'!$N$16</f>
        <v>102327.03999999999</v>
      </c>
      <c r="R160" s="339">
        <f>'[3]13. Sociálna starostlivosť'!$O$16</f>
        <v>0</v>
      </c>
      <c r="S160" s="470">
        <f>'[3]13. Sociálna starostlivosť'!$P$16</f>
        <v>0</v>
      </c>
      <c r="T160" s="315">
        <f>SUM(U160:W160)</f>
        <v>218630</v>
      </c>
      <c r="U160" s="339">
        <f>'[3]13. Sociálna starostlivosť'!$Q$16</f>
        <v>218630</v>
      </c>
      <c r="V160" s="339">
        <f>'[3]13. Sociálna starostlivosť'!$R$16</f>
        <v>0</v>
      </c>
      <c r="W160" s="470">
        <f>'[3]13. Sociálna starostlivosť'!$S$16</f>
        <v>0</v>
      </c>
      <c r="X160" s="315">
        <f>SUM(Y160:AA160)</f>
        <v>102530</v>
      </c>
      <c r="Y160" s="309">
        <f>'[3]13. Sociálna starostlivosť'!$T$16</f>
        <v>102530</v>
      </c>
      <c r="Z160" s="309">
        <f>'[3]13. Sociálna starostlivosť'!$U$16</f>
        <v>0</v>
      </c>
      <c r="AA160" s="310">
        <f>'[3]13. Sociálna starostlivosť'!$V$16</f>
        <v>0</v>
      </c>
      <c r="AB160" s="315">
        <f>SUM(AC160:AE160)</f>
        <v>127430</v>
      </c>
      <c r="AC160" s="309">
        <f>'[3]13. Sociálna starostlivosť'!$W$16</f>
        <v>127430</v>
      </c>
      <c r="AD160" s="309">
        <f>'[3]13. Sociálna starostlivosť'!$X$16</f>
        <v>0</v>
      </c>
      <c r="AE160" s="338">
        <f>'[3]13. Sociálna starostlivosť'!$Y$16</f>
        <v>0</v>
      </c>
      <c r="AF160" s="315">
        <f>SUM(AG160:AI160)</f>
        <v>223390</v>
      </c>
      <c r="AG160" s="309">
        <f>'[3]13. Sociálna starostlivosť'!$Z$16</f>
        <v>223390</v>
      </c>
      <c r="AH160" s="309">
        <f>'[3]13. Sociálna starostlivosť'!$AA$16</f>
        <v>0</v>
      </c>
      <c r="AI160" s="310">
        <f>'[3]13. Sociálna starostlivosť'!$AB$16</f>
        <v>0</v>
      </c>
    </row>
    <row r="161" spans="1:35" ht="15.75" x14ac:dyDescent="0.25">
      <c r="A161" s="159"/>
      <c r="B161" s="342">
        <v>2</v>
      </c>
      <c r="C161" s="344" t="s">
        <v>350</v>
      </c>
      <c r="D161" s="315">
        <f>SUM(E161:G161)</f>
        <v>55020</v>
      </c>
      <c r="E161" s="309">
        <f>'[1]13. Sociálna starostlivosť'!$T$17</f>
        <v>55020</v>
      </c>
      <c r="F161" s="309">
        <f>'[1]13. Sociálna starostlivosť'!$U$17</f>
        <v>0</v>
      </c>
      <c r="G161" s="338">
        <f>'[1]13. Sociálna starostlivosť'!$V$17</f>
        <v>0</v>
      </c>
      <c r="H161" s="315">
        <f t="shared" ref="H161:H163" si="376">SUM(I161:K161)</f>
        <v>57070</v>
      </c>
      <c r="I161" s="309">
        <f>'[2]13. Sociálna starostlivosť'!$H$17</f>
        <v>57070</v>
      </c>
      <c r="J161" s="309">
        <f>'[2]13. Sociálna starostlivosť'!$I$17</f>
        <v>0</v>
      </c>
      <c r="K161" s="338">
        <f>'[2]13. Sociálna starostlivosť'!$J$17</f>
        <v>0</v>
      </c>
      <c r="L161" s="315">
        <f t="shared" ref="L161:L163" si="377">SUM(M161:O161)</f>
        <v>58630</v>
      </c>
      <c r="M161" s="309">
        <f>'[3]13. Sociálna starostlivosť'!$K$19</f>
        <v>58630</v>
      </c>
      <c r="N161" s="309">
        <f>'[3]13. Sociálna starostlivosť'!$L$19</f>
        <v>0</v>
      </c>
      <c r="O161" s="310">
        <f>'[3]13. Sociálna starostlivosť'!$M$19</f>
        <v>0</v>
      </c>
      <c r="P161" s="339">
        <f t="shared" ref="P161:P163" si="378">SUM(Q161:S161)</f>
        <v>36640</v>
      </c>
      <c r="Q161" s="339">
        <f>'[3]13. Sociálna starostlivosť'!$N$19</f>
        <v>36640</v>
      </c>
      <c r="R161" s="339">
        <f>'[3]13. Sociálna starostlivosť'!$O$19</f>
        <v>0</v>
      </c>
      <c r="S161" s="470">
        <f>'[3]13. Sociálna starostlivosť'!$P$19</f>
        <v>0</v>
      </c>
      <c r="T161" s="315">
        <f t="shared" ref="T161:T163" si="379">SUM(U161:W161)</f>
        <v>57710</v>
      </c>
      <c r="U161" s="339">
        <f>'[3]13. Sociálna starostlivosť'!$Q$19</f>
        <v>57710</v>
      </c>
      <c r="V161" s="339">
        <f>'[3]13. Sociálna starostlivosť'!$R$19</f>
        <v>0</v>
      </c>
      <c r="W161" s="470">
        <f>'[3]13. Sociálna starostlivosť'!$S$19</f>
        <v>0</v>
      </c>
      <c r="X161" s="315">
        <f t="shared" ref="X161:X163" si="380">SUM(Y161:AA161)</f>
        <v>64940</v>
      </c>
      <c r="Y161" s="309">
        <f>'[3]13. Sociálna starostlivosť'!$T$19</f>
        <v>64940</v>
      </c>
      <c r="Z161" s="309">
        <f>'[3]13. Sociálna starostlivosť'!$U$19</f>
        <v>0</v>
      </c>
      <c r="AA161" s="310">
        <f>'[3]13. Sociálna starostlivosť'!$V$19</f>
        <v>0</v>
      </c>
      <c r="AB161" s="315">
        <f t="shared" ref="AB161:AB163" si="381">SUM(AC161:AE161)</f>
        <v>68180</v>
      </c>
      <c r="AC161" s="309">
        <f>'[3]13. Sociálna starostlivosť'!$W$19</f>
        <v>68180</v>
      </c>
      <c r="AD161" s="309">
        <f>'[3]13. Sociálna starostlivosť'!$X$19</f>
        <v>0</v>
      </c>
      <c r="AE161" s="338">
        <f>'[3]13. Sociálna starostlivosť'!$Y$19</f>
        <v>0</v>
      </c>
      <c r="AF161" s="315">
        <f t="shared" ref="AF161:AF163" si="382">SUM(AG161:AI161)</f>
        <v>71420</v>
      </c>
      <c r="AG161" s="309">
        <f>'[3]13. Sociálna starostlivosť'!$Z$19</f>
        <v>71420</v>
      </c>
      <c r="AH161" s="309">
        <f>'[3]13. Sociálna starostlivosť'!$AA$19</f>
        <v>0</v>
      </c>
      <c r="AI161" s="310">
        <f>'[3]13. Sociálna starostlivosť'!$AB$19</f>
        <v>0</v>
      </c>
    </row>
    <row r="162" spans="1:35" ht="15.75" x14ac:dyDescent="0.25">
      <c r="A162" s="159"/>
      <c r="B162" s="342">
        <v>3</v>
      </c>
      <c r="C162" s="344" t="s">
        <v>351</v>
      </c>
      <c r="D162" s="315">
        <f>SUM(E162:G162)</f>
        <v>5079.0600000000004</v>
      </c>
      <c r="E162" s="309">
        <f>'[1]13. Sociálna starostlivosť'!$T$19</f>
        <v>5079.0600000000004</v>
      </c>
      <c r="F162" s="309">
        <f>'[1]13. Sociálna starostlivosť'!$U$19</f>
        <v>0</v>
      </c>
      <c r="G162" s="338">
        <f>'[1]13. Sociálna starostlivosť'!$V$19</f>
        <v>0</v>
      </c>
      <c r="H162" s="315">
        <f t="shared" si="376"/>
        <v>0</v>
      </c>
      <c r="I162" s="309">
        <f>'[2]13. Sociálna starostlivosť'!$H$19</f>
        <v>0</v>
      </c>
      <c r="J162" s="309">
        <f>'[2]13. Sociálna starostlivosť'!$I$19</f>
        <v>0</v>
      </c>
      <c r="K162" s="338">
        <f>'[2]13. Sociálna starostlivosť'!$J$19</f>
        <v>0</v>
      </c>
      <c r="L162" s="315">
        <f t="shared" si="377"/>
        <v>0</v>
      </c>
      <c r="M162" s="309">
        <f>'[3]13. Sociálna starostlivosť'!$K$21</f>
        <v>0</v>
      </c>
      <c r="N162" s="309">
        <f>'[3]13. Sociálna starostlivosť'!$L$21</f>
        <v>0</v>
      </c>
      <c r="O162" s="310">
        <f>'[3]13. Sociálna starostlivosť'!$M$21</f>
        <v>0</v>
      </c>
      <c r="P162" s="339">
        <f t="shared" si="378"/>
        <v>0</v>
      </c>
      <c r="Q162" s="339">
        <f>'[3]13. Sociálna starostlivosť'!$N$21</f>
        <v>0</v>
      </c>
      <c r="R162" s="339">
        <f>'[3]13. Sociálna starostlivosť'!$O$21</f>
        <v>0</v>
      </c>
      <c r="S162" s="470">
        <f>'[3]13. Sociálna starostlivosť'!$P$21</f>
        <v>0</v>
      </c>
      <c r="T162" s="315">
        <f t="shared" si="379"/>
        <v>0</v>
      </c>
      <c r="U162" s="339">
        <f>'[3]13. Sociálna starostlivosť'!$Q$21</f>
        <v>0</v>
      </c>
      <c r="V162" s="339">
        <f>'[3]13. Sociálna starostlivosť'!$R$21</f>
        <v>0</v>
      </c>
      <c r="W162" s="470">
        <f>'[3]13. Sociálna starostlivosť'!$S$21</f>
        <v>0</v>
      </c>
      <c r="X162" s="315">
        <f t="shared" si="380"/>
        <v>0</v>
      </c>
      <c r="Y162" s="309">
        <f>'[3]13. Sociálna starostlivosť'!$T$21</f>
        <v>0</v>
      </c>
      <c r="Z162" s="309">
        <f>'[3]13. Sociálna starostlivosť'!$U$21</f>
        <v>0</v>
      </c>
      <c r="AA162" s="310">
        <f>'[3]13. Sociálna starostlivosť'!$V$21</f>
        <v>0</v>
      </c>
      <c r="AB162" s="315">
        <f t="shared" si="381"/>
        <v>0</v>
      </c>
      <c r="AC162" s="309">
        <f>'[3]13. Sociálna starostlivosť'!$W$21</f>
        <v>0</v>
      </c>
      <c r="AD162" s="309">
        <f>'[3]13. Sociálna starostlivosť'!$X$21</f>
        <v>0</v>
      </c>
      <c r="AE162" s="338">
        <f>'[3]13. Sociálna starostlivosť'!$Y$21</f>
        <v>0</v>
      </c>
      <c r="AF162" s="315">
        <f t="shared" si="382"/>
        <v>0</v>
      </c>
      <c r="AG162" s="309">
        <f>'[3]13. Sociálna starostlivosť'!$Z$21</f>
        <v>0</v>
      </c>
      <c r="AH162" s="309">
        <f>'[3]13. Sociálna starostlivosť'!$AA$21</f>
        <v>0</v>
      </c>
      <c r="AI162" s="310">
        <f>'[3]13. Sociálna starostlivosť'!$AB$21</f>
        <v>0</v>
      </c>
    </row>
    <row r="163" spans="1:35" ht="15.75" x14ac:dyDescent="0.25">
      <c r="A163" s="159"/>
      <c r="B163" s="342">
        <v>4</v>
      </c>
      <c r="C163" s="344" t="s">
        <v>352</v>
      </c>
      <c r="D163" s="315">
        <f>SUM(E163:G163)</f>
        <v>48572</v>
      </c>
      <c r="E163" s="309">
        <v>48572</v>
      </c>
      <c r="F163" s="309">
        <f>'[1]13. Sociálna starostlivosť'!$U$21</f>
        <v>0</v>
      </c>
      <c r="G163" s="338">
        <f>'[1]13. Sociálna starostlivosť'!$V$21</f>
        <v>0</v>
      </c>
      <c r="H163" s="315">
        <f t="shared" si="376"/>
        <v>43430</v>
      </c>
      <c r="I163" s="309">
        <f>'[2]13. Sociálna starostlivosť'!$H$21</f>
        <v>43430</v>
      </c>
      <c r="J163" s="309">
        <f>'[2]13. Sociálna starostlivosť'!$I$21</f>
        <v>0</v>
      </c>
      <c r="K163" s="338">
        <f>'[2]13. Sociálna starostlivosť'!$J$21</f>
        <v>0</v>
      </c>
      <c r="L163" s="315">
        <f t="shared" si="377"/>
        <v>38580</v>
      </c>
      <c r="M163" s="309">
        <f>'[3]13. Sociálna starostlivosť'!$K$23</f>
        <v>38580</v>
      </c>
      <c r="N163" s="309">
        <f>'[3]13. Sociálna starostlivosť'!$L$23</f>
        <v>0</v>
      </c>
      <c r="O163" s="310">
        <f>'[3]13. Sociálna starostlivosť'!$M$23</f>
        <v>0</v>
      </c>
      <c r="P163" s="339">
        <f t="shared" si="378"/>
        <v>24862.68</v>
      </c>
      <c r="Q163" s="339">
        <f>'[3]13. Sociálna starostlivosť'!$N$23</f>
        <v>24862.68</v>
      </c>
      <c r="R163" s="339">
        <f>'[3]13. Sociálna starostlivosť'!$O$23</f>
        <v>0</v>
      </c>
      <c r="S163" s="470">
        <f>'[3]13. Sociálna starostlivosť'!$P$23</f>
        <v>0</v>
      </c>
      <c r="T163" s="315">
        <f t="shared" si="379"/>
        <v>35710</v>
      </c>
      <c r="U163" s="339">
        <f>'[3]13. Sociálna starostlivosť'!$Q$23</f>
        <v>35710</v>
      </c>
      <c r="V163" s="339">
        <f>'[3]13. Sociálna starostlivosť'!$R$23</f>
        <v>0</v>
      </c>
      <c r="W163" s="470">
        <f>'[3]13. Sociálna starostlivosť'!$S$23</f>
        <v>0</v>
      </c>
      <c r="X163" s="315">
        <f t="shared" si="380"/>
        <v>46360</v>
      </c>
      <c r="Y163" s="309">
        <f>'[3]13. Sociálna starostlivosť'!$T$23</f>
        <v>46360</v>
      </c>
      <c r="Z163" s="309">
        <f>'[3]13. Sociálna starostlivosť'!$U$23</f>
        <v>0</v>
      </c>
      <c r="AA163" s="310">
        <f>'[3]13. Sociálna starostlivosť'!$V$23</f>
        <v>0</v>
      </c>
      <c r="AB163" s="315">
        <f t="shared" si="381"/>
        <v>48290</v>
      </c>
      <c r="AC163" s="309">
        <f>'[3]13. Sociálna starostlivosť'!$W$23</f>
        <v>48290</v>
      </c>
      <c r="AD163" s="309">
        <f>'[3]13. Sociálna starostlivosť'!$X$23</f>
        <v>0</v>
      </c>
      <c r="AE163" s="338">
        <f>'[3]13. Sociálna starostlivosť'!$Y$23</f>
        <v>0</v>
      </c>
      <c r="AF163" s="315">
        <f t="shared" si="382"/>
        <v>50590</v>
      </c>
      <c r="AG163" s="309">
        <f>'[3]13. Sociálna starostlivosť'!$Z$23</f>
        <v>50590</v>
      </c>
      <c r="AH163" s="309">
        <f>'[3]13. Sociálna starostlivosť'!$AA$23</f>
        <v>0</v>
      </c>
      <c r="AI163" s="310">
        <f>'[3]13. Sociálna starostlivosť'!$AB$23</f>
        <v>0</v>
      </c>
    </row>
    <row r="164" spans="1:35" ht="15.75" x14ac:dyDescent="0.25">
      <c r="A164" s="154"/>
      <c r="B164" s="355" t="s">
        <v>353</v>
      </c>
      <c r="C164" s="344" t="s">
        <v>354</v>
      </c>
      <c r="D164" s="315">
        <f t="shared" ref="D164:W164" si="383">SUM(D165:D168)</f>
        <v>878866.44</v>
      </c>
      <c r="E164" s="309">
        <f t="shared" si="383"/>
        <v>528777.09</v>
      </c>
      <c r="F164" s="309">
        <f t="shared" si="383"/>
        <v>92155</v>
      </c>
      <c r="G164" s="338">
        <f t="shared" si="383"/>
        <v>257934.35</v>
      </c>
      <c r="H164" s="315">
        <f>SUM(H165:H168)</f>
        <v>819092.1</v>
      </c>
      <c r="I164" s="309">
        <f t="shared" ref="I164:K164" si="384">SUM(I165:I168)</f>
        <v>817757.46</v>
      </c>
      <c r="J164" s="309">
        <f t="shared" si="384"/>
        <v>1334.64</v>
      </c>
      <c r="K164" s="338">
        <f t="shared" si="384"/>
        <v>0</v>
      </c>
      <c r="L164" s="315">
        <f>SUM(L165:L168)</f>
        <v>1129344</v>
      </c>
      <c r="M164" s="309">
        <f t="shared" ref="M164:O164" si="385">SUM(M165:M168)</f>
        <v>1098344</v>
      </c>
      <c r="N164" s="309">
        <f t="shared" si="385"/>
        <v>31000</v>
      </c>
      <c r="O164" s="310">
        <f t="shared" si="385"/>
        <v>0</v>
      </c>
      <c r="P164" s="339">
        <f>SUM(P165:P168)</f>
        <v>731862.25</v>
      </c>
      <c r="Q164" s="339">
        <f t="shared" ref="Q164:S164" si="386">SUM(Q165:Q168)</f>
        <v>728645.65</v>
      </c>
      <c r="R164" s="339">
        <f t="shared" si="386"/>
        <v>3216.6</v>
      </c>
      <c r="S164" s="470">
        <f t="shared" si="386"/>
        <v>0</v>
      </c>
      <c r="T164" s="315">
        <f t="shared" si="383"/>
        <v>1110474</v>
      </c>
      <c r="U164" s="309">
        <f t="shared" si="383"/>
        <v>1081214</v>
      </c>
      <c r="V164" s="309">
        <f t="shared" si="383"/>
        <v>29260</v>
      </c>
      <c r="W164" s="310">
        <f t="shared" si="383"/>
        <v>0</v>
      </c>
      <c r="X164" s="315">
        <f>SUM(X165:X168)</f>
        <v>1154970</v>
      </c>
      <c r="Y164" s="309">
        <f t="shared" ref="Y164:AA164" si="387">SUM(Y165:Y168)</f>
        <v>1149970</v>
      </c>
      <c r="Z164" s="309">
        <f t="shared" si="387"/>
        <v>5000</v>
      </c>
      <c r="AA164" s="310">
        <f t="shared" si="387"/>
        <v>0</v>
      </c>
      <c r="AB164" s="315">
        <f>SUM(AB165:AB168)</f>
        <v>1189700</v>
      </c>
      <c r="AC164" s="309">
        <f t="shared" ref="AC164:AE164" si="388">SUM(AC165:AC168)</f>
        <v>1179700</v>
      </c>
      <c r="AD164" s="309">
        <f t="shared" si="388"/>
        <v>10000</v>
      </c>
      <c r="AE164" s="338">
        <f t="shared" si="388"/>
        <v>0</v>
      </c>
      <c r="AF164" s="315">
        <f>SUM(AF165:AF168)</f>
        <v>1207850</v>
      </c>
      <c r="AG164" s="309">
        <f t="shared" ref="AG164:AI164" si="389">SUM(AG165:AG168)</f>
        <v>1197850</v>
      </c>
      <c r="AH164" s="309">
        <f t="shared" si="389"/>
        <v>10000</v>
      </c>
      <c r="AI164" s="310">
        <f t="shared" si="389"/>
        <v>0</v>
      </c>
    </row>
    <row r="165" spans="1:35" ht="15.75" x14ac:dyDescent="0.25">
      <c r="A165" s="155"/>
      <c r="B165" s="342">
        <v>1</v>
      </c>
      <c r="C165" s="344" t="s">
        <v>355</v>
      </c>
      <c r="D165" s="315">
        <f>SUM(E165:G165)</f>
        <v>40850</v>
      </c>
      <c r="E165" s="309">
        <f>'[1]13. Sociálna starostlivosť'!$T$25</f>
        <v>40850</v>
      </c>
      <c r="F165" s="309">
        <f>'[1]13. Sociálna starostlivosť'!$U$25</f>
        <v>0</v>
      </c>
      <c r="G165" s="338">
        <f>'[1]13. Sociálna starostlivosť'!$V$25</f>
        <v>0</v>
      </c>
      <c r="H165" s="315">
        <f>SUM(I165:K165)</f>
        <v>32300</v>
      </c>
      <c r="I165" s="309">
        <f>'[2]13. Sociálna starostlivosť'!$H$25</f>
        <v>32300</v>
      </c>
      <c r="J165" s="309">
        <f>'[2]13. Sociálna starostlivosť'!$I$25</f>
        <v>0</v>
      </c>
      <c r="K165" s="338">
        <f>'[2]13. Sociálna starostlivosť'!$J$25</f>
        <v>0</v>
      </c>
      <c r="L165" s="315">
        <f>SUM(M165:O165)</f>
        <v>40020</v>
      </c>
      <c r="M165" s="309">
        <f>'[3]13. Sociálna starostlivosť'!$K$27</f>
        <v>40020</v>
      </c>
      <c r="N165" s="309">
        <f>'[3]13. Sociálna starostlivosť'!$L$27</f>
        <v>0</v>
      </c>
      <c r="O165" s="310">
        <f>'[3]13. Sociálna starostlivosť'!$M$27</f>
        <v>0</v>
      </c>
      <c r="P165" s="339">
        <f>SUM(Q165:S165)</f>
        <v>21885</v>
      </c>
      <c r="Q165" s="339">
        <f>'[3]13. Sociálna starostlivosť'!$N$27</f>
        <v>21885</v>
      </c>
      <c r="R165" s="339">
        <f>'[3]13. Sociálna starostlivosť'!$O$27</f>
        <v>0</v>
      </c>
      <c r="S165" s="470">
        <f>'[3]13. Sociálna starostlivosť'!$P$27</f>
        <v>0</v>
      </c>
      <c r="T165" s="315">
        <f>SUM(U165:W165)</f>
        <v>39200</v>
      </c>
      <c r="U165" s="339">
        <f>'[3]13. Sociálna starostlivosť'!$Q$27</f>
        <v>39200</v>
      </c>
      <c r="V165" s="339">
        <f>'[3]13. Sociálna starostlivosť'!$R$27</f>
        <v>0</v>
      </c>
      <c r="W165" s="470">
        <f>'[3]13. Sociálna starostlivosť'!$S$27</f>
        <v>0</v>
      </c>
      <c r="X165" s="315">
        <f>SUM(Y165:AA165)</f>
        <v>40230</v>
      </c>
      <c r="Y165" s="309">
        <f>'[3]13. Sociálna starostlivosť'!$T$27</f>
        <v>40230</v>
      </c>
      <c r="Z165" s="309">
        <f>'[3]13. Sociálna starostlivosť'!$U$27</f>
        <v>0</v>
      </c>
      <c r="AA165" s="310">
        <f>'[3]13. Sociálna starostlivosť'!$V$27</f>
        <v>0</v>
      </c>
      <c r="AB165" s="315">
        <f>SUM(AC165:AE165)</f>
        <v>40380</v>
      </c>
      <c r="AC165" s="309">
        <f>'[3]13. Sociálna starostlivosť'!$W$27</f>
        <v>40380</v>
      </c>
      <c r="AD165" s="309">
        <f>'[3]13. Sociálna starostlivosť'!$X$27</f>
        <v>0</v>
      </c>
      <c r="AE165" s="338">
        <f>'[3]13. Sociálna starostlivosť'!$Y$27</f>
        <v>0</v>
      </c>
      <c r="AF165" s="315">
        <f>SUM(AG165:AI165)</f>
        <v>41440</v>
      </c>
      <c r="AG165" s="309">
        <f>'[3]13. Sociálna starostlivosť'!$Z$27</f>
        <v>41440</v>
      </c>
      <c r="AH165" s="309">
        <f>'[3]13. Sociálna starostlivosť'!$AA$27</f>
        <v>0</v>
      </c>
      <c r="AI165" s="310">
        <f>'[3]13. Sociálna starostlivosť'!$AB$27</f>
        <v>0</v>
      </c>
    </row>
    <row r="166" spans="1:35" ht="15.75" x14ac:dyDescent="0.25">
      <c r="A166" s="155"/>
      <c r="B166" s="342">
        <v>2</v>
      </c>
      <c r="C166" s="344" t="s">
        <v>356</v>
      </c>
      <c r="D166" s="315">
        <f>SUM(E166:G166)</f>
        <v>6130</v>
      </c>
      <c r="E166" s="309">
        <f>'[1]13. Sociálna starostlivosť'!$T$27</f>
        <v>6130</v>
      </c>
      <c r="F166" s="309">
        <f>'[1]13. Sociálna starostlivosť'!$U$27</f>
        <v>0</v>
      </c>
      <c r="G166" s="338">
        <f>'[1]13. Sociálna starostlivosť'!$V$27</f>
        <v>0</v>
      </c>
      <c r="H166" s="315">
        <f t="shared" ref="H166:H168" si="390">SUM(I166:K166)</f>
        <v>23460</v>
      </c>
      <c r="I166" s="309">
        <f>'[2]13. Sociálna starostlivosť'!$H$27</f>
        <v>23460</v>
      </c>
      <c r="J166" s="309">
        <f>'[2]13. Sociálna starostlivosť'!$I$27</f>
        <v>0</v>
      </c>
      <c r="K166" s="338">
        <f>'[2]13. Sociálna starostlivosť'!$J$27</f>
        <v>0</v>
      </c>
      <c r="L166" s="315">
        <f t="shared" ref="L166:L168" si="391">SUM(M166:O166)</f>
        <v>0</v>
      </c>
      <c r="M166" s="309">
        <f>'[3]13. Sociálna starostlivosť'!$K$30</f>
        <v>0</v>
      </c>
      <c r="N166" s="309">
        <f>'[3]13. Sociálna starostlivosť'!$L$30</f>
        <v>0</v>
      </c>
      <c r="O166" s="310">
        <f>'[3]13. Sociálna starostlivosť'!$M$30</f>
        <v>0</v>
      </c>
      <c r="P166" s="339">
        <f t="shared" ref="P166:P168" si="392">SUM(Q166:S166)</f>
        <v>0</v>
      </c>
      <c r="Q166" s="339">
        <f>'[3]13. Sociálna starostlivosť'!$N$30</f>
        <v>0</v>
      </c>
      <c r="R166" s="339">
        <f>'[3]13. Sociálna starostlivosť'!$O$30</f>
        <v>0</v>
      </c>
      <c r="S166" s="470">
        <f>'[3]13. Sociálna starostlivosť'!$P$30</f>
        <v>0</v>
      </c>
      <c r="T166" s="315">
        <f t="shared" ref="T166:T168" si="393">SUM(U166:W166)</f>
        <v>0</v>
      </c>
      <c r="U166" s="339">
        <f>'[3]13. Sociálna starostlivosť'!$Q$30</f>
        <v>0</v>
      </c>
      <c r="V166" s="339">
        <f>'[3]13. Sociálna starostlivosť'!$R$30</f>
        <v>0</v>
      </c>
      <c r="W166" s="470">
        <f>'[3]13. Sociálna starostlivosť'!$S$30</f>
        <v>0</v>
      </c>
      <c r="X166" s="315">
        <f t="shared" ref="X166:X168" si="394">SUM(Y166:AA166)</f>
        <v>0</v>
      </c>
      <c r="Y166" s="309">
        <f>'[3]13. Sociálna starostlivosť'!$T$30</f>
        <v>0</v>
      </c>
      <c r="Z166" s="309">
        <f>'[3]13. Sociálna starostlivosť'!$U$30</f>
        <v>0</v>
      </c>
      <c r="AA166" s="310">
        <f>'[3]13. Sociálna starostlivosť'!$V$30</f>
        <v>0</v>
      </c>
      <c r="AB166" s="315">
        <f t="shared" ref="AB166:AB168" si="395">SUM(AC166:AE166)</f>
        <v>0</v>
      </c>
      <c r="AC166" s="309">
        <f>'[3]13. Sociálna starostlivosť'!$W$30</f>
        <v>0</v>
      </c>
      <c r="AD166" s="309">
        <f>'[3]13. Sociálna starostlivosť'!$X$30</f>
        <v>0</v>
      </c>
      <c r="AE166" s="338">
        <f>'[3]13. Sociálna starostlivosť'!$Y$30</f>
        <v>0</v>
      </c>
      <c r="AF166" s="315">
        <f t="shared" ref="AF166:AF168" si="396">SUM(AG166:AI166)</f>
        <v>0</v>
      </c>
      <c r="AG166" s="309">
        <f>'[3]13. Sociálna starostlivosť'!$Z$30</f>
        <v>0</v>
      </c>
      <c r="AH166" s="309">
        <f>'[3]13. Sociálna starostlivosť'!$AA$30</f>
        <v>0</v>
      </c>
      <c r="AI166" s="310">
        <f>'[3]13. Sociálna starostlivosť'!$AB$30</f>
        <v>0</v>
      </c>
    </row>
    <row r="167" spans="1:35" ht="15.75" x14ac:dyDescent="0.25">
      <c r="A167" s="159"/>
      <c r="B167" s="342">
        <v>3</v>
      </c>
      <c r="C167" s="344" t="s">
        <v>493</v>
      </c>
      <c r="D167" s="315">
        <f>SUM(E167:G167)</f>
        <v>733686.44</v>
      </c>
      <c r="E167" s="309">
        <f>'[1]13. Sociálna starostlivosť'!$T$29</f>
        <v>383597.08999999997</v>
      </c>
      <c r="F167" s="309">
        <f>'[1]13. Sociálna starostlivosť'!$U$29</f>
        <v>92155</v>
      </c>
      <c r="G167" s="338">
        <f>'[1]13. Sociálna starostlivosť'!$V$29</f>
        <v>257934.35</v>
      </c>
      <c r="H167" s="315">
        <f t="shared" si="390"/>
        <v>673032.1</v>
      </c>
      <c r="I167" s="309">
        <f>'[2]13. Sociálna starostlivosť'!$H$29</f>
        <v>671697.46</v>
      </c>
      <c r="J167" s="309">
        <f>'[2]13. Sociálna starostlivosť'!$I$29</f>
        <v>1334.64</v>
      </c>
      <c r="K167" s="338">
        <f>'[2]13. Sociálna starostlivosť'!$J$29</f>
        <v>0</v>
      </c>
      <c r="L167" s="315">
        <f t="shared" si="391"/>
        <v>959344</v>
      </c>
      <c r="M167" s="309">
        <f>'[3]13. Sociálna starostlivosť'!$K$32</f>
        <v>928344</v>
      </c>
      <c r="N167" s="309">
        <f>'[3]13. Sociálna starostlivosť'!$L$32</f>
        <v>31000</v>
      </c>
      <c r="O167" s="310">
        <f>'[3]13. Sociálna starostlivosť'!$M$32</f>
        <v>0</v>
      </c>
      <c r="P167" s="339">
        <f t="shared" si="392"/>
        <v>621456.75</v>
      </c>
      <c r="Q167" s="339">
        <f>'[3]13. Sociálna starostlivosť'!$N$32</f>
        <v>618240.15</v>
      </c>
      <c r="R167" s="339">
        <f>'[3]13. Sociálna starostlivosť'!$O$32</f>
        <v>3216.6</v>
      </c>
      <c r="S167" s="470">
        <f>'[3]13. Sociálna starostlivosť'!$P$32</f>
        <v>0</v>
      </c>
      <c r="T167" s="315">
        <f t="shared" si="393"/>
        <v>943104</v>
      </c>
      <c r="U167" s="339">
        <f>'[3]13. Sociálna starostlivosť'!$Q$32</f>
        <v>913844</v>
      </c>
      <c r="V167" s="339">
        <f>'[3]13. Sociálna starostlivosť'!$R$32</f>
        <v>29260</v>
      </c>
      <c r="W167" s="470">
        <f>'[3]13. Sociálna starostlivosť'!$S$32</f>
        <v>0</v>
      </c>
      <c r="X167" s="315">
        <f t="shared" si="394"/>
        <v>946470</v>
      </c>
      <c r="Y167" s="309">
        <f>'[3]13. Sociálna starostlivosť'!$T$32</f>
        <v>941470</v>
      </c>
      <c r="Z167" s="309">
        <f>'[3]13. Sociálna starostlivosť'!$U$32</f>
        <v>5000</v>
      </c>
      <c r="AA167" s="310">
        <f>'[3]13. Sociálna starostlivosť'!$V$32</f>
        <v>0</v>
      </c>
      <c r="AB167" s="315">
        <f t="shared" si="395"/>
        <v>971470</v>
      </c>
      <c r="AC167" s="309">
        <f>'[3]13. Sociálna starostlivosť'!$W$32</f>
        <v>961470</v>
      </c>
      <c r="AD167" s="309">
        <f>'[3]13. Sociálna starostlivosť'!$X$32</f>
        <v>10000</v>
      </c>
      <c r="AE167" s="338">
        <f>'[3]13. Sociálna starostlivosť'!$Y$32</f>
        <v>0</v>
      </c>
      <c r="AF167" s="315">
        <f t="shared" si="396"/>
        <v>981470</v>
      </c>
      <c r="AG167" s="309">
        <f>'[3]13. Sociálna starostlivosť'!$Z$32</f>
        <v>971470</v>
      </c>
      <c r="AH167" s="309">
        <f>'[3]13. Sociálna starostlivosť'!$AA$32</f>
        <v>10000</v>
      </c>
      <c r="AI167" s="310">
        <f>'[3]13. Sociálna starostlivosť'!$AB$32</f>
        <v>0</v>
      </c>
    </row>
    <row r="168" spans="1:35" ht="15.75" x14ac:dyDescent="0.25">
      <c r="A168" s="159"/>
      <c r="B168" s="342">
        <v>4</v>
      </c>
      <c r="C168" s="344" t="s">
        <v>494</v>
      </c>
      <c r="D168" s="315">
        <f>SUM(E168:G168)</f>
        <v>98200</v>
      </c>
      <c r="E168" s="309">
        <f>'[1]13. Sociálna starostlivosť'!$T$46</f>
        <v>98200</v>
      </c>
      <c r="F168" s="309">
        <f>'[1]13. Sociálna starostlivosť'!$U$46</f>
        <v>0</v>
      </c>
      <c r="G168" s="338">
        <f>'[1]13. Sociálna starostlivosť'!$V$46</f>
        <v>0</v>
      </c>
      <c r="H168" s="315">
        <f t="shared" si="390"/>
        <v>90300</v>
      </c>
      <c r="I168" s="309">
        <f>'[2]13. Sociálna starostlivosť'!$H$44</f>
        <v>90300</v>
      </c>
      <c r="J168" s="309">
        <f>'[2]13. Sociálna starostlivosť'!$I$44</f>
        <v>0</v>
      </c>
      <c r="K168" s="338">
        <f>'[2]13. Sociálna starostlivosť'!$J$44</f>
        <v>0</v>
      </c>
      <c r="L168" s="315">
        <f t="shared" si="391"/>
        <v>129980</v>
      </c>
      <c r="M168" s="309">
        <f>'[3]13. Sociálna starostlivosť'!$K$47</f>
        <v>129980</v>
      </c>
      <c r="N168" s="309">
        <f>'[3]13. Sociálna starostlivosť'!$L$47</f>
        <v>0</v>
      </c>
      <c r="O168" s="310">
        <f>'[3]13. Sociálna starostlivosť'!$M$47</f>
        <v>0</v>
      </c>
      <c r="P168" s="339">
        <f t="shared" si="392"/>
        <v>88520.5</v>
      </c>
      <c r="Q168" s="339">
        <f>'[3]13. Sociálna starostlivosť'!$N$47</f>
        <v>88520.5</v>
      </c>
      <c r="R168" s="339">
        <f>'[3]13. Sociálna starostlivosť'!$O$47</f>
        <v>0</v>
      </c>
      <c r="S168" s="470">
        <f>'[3]13. Sociálna starostlivosť'!$P$47</f>
        <v>0</v>
      </c>
      <c r="T168" s="315">
        <f t="shared" si="393"/>
        <v>128170</v>
      </c>
      <c r="U168" s="339">
        <f>'[3]13. Sociálna starostlivosť'!$Q$47</f>
        <v>128170</v>
      </c>
      <c r="V168" s="339">
        <f>'[3]13. Sociálna starostlivosť'!$R$47</f>
        <v>0</v>
      </c>
      <c r="W168" s="470">
        <f>'[3]13. Sociálna starostlivosť'!$S$47</f>
        <v>0</v>
      </c>
      <c r="X168" s="315">
        <f t="shared" si="394"/>
        <v>168270</v>
      </c>
      <c r="Y168" s="309">
        <f>'[3]13. Sociálna starostlivosť'!$T$47</f>
        <v>168270</v>
      </c>
      <c r="Z168" s="309">
        <f>'[3]13. Sociálna starostlivosť'!$U$47</f>
        <v>0</v>
      </c>
      <c r="AA168" s="310">
        <f>'[3]13. Sociálna starostlivosť'!$V$47</f>
        <v>0</v>
      </c>
      <c r="AB168" s="315">
        <f t="shared" si="395"/>
        <v>177850</v>
      </c>
      <c r="AC168" s="309">
        <f>'[3]13. Sociálna starostlivosť'!$W$47</f>
        <v>177850</v>
      </c>
      <c r="AD168" s="309">
        <f>'[3]13. Sociálna starostlivosť'!$X$47</f>
        <v>0</v>
      </c>
      <c r="AE168" s="338">
        <f>'[3]13. Sociálna starostlivosť'!$Y$47</f>
        <v>0</v>
      </c>
      <c r="AF168" s="315">
        <f t="shared" si="396"/>
        <v>184940</v>
      </c>
      <c r="AG168" s="309">
        <f>'[3]13. Sociálna starostlivosť'!$Z$47</f>
        <v>184940</v>
      </c>
      <c r="AH168" s="309">
        <f>'[3]13. Sociálna starostlivosť'!$AA$47</f>
        <v>0</v>
      </c>
      <c r="AI168" s="310">
        <f>'[3]13. Sociálna starostlivosť'!$AB$47</f>
        <v>0</v>
      </c>
    </row>
    <row r="169" spans="1:35" ht="15.75" x14ac:dyDescent="0.25">
      <c r="A169" s="155"/>
      <c r="B169" s="355" t="s">
        <v>358</v>
      </c>
      <c r="C169" s="344" t="s">
        <v>359</v>
      </c>
      <c r="D169" s="315">
        <f t="shared" ref="D169:W169" si="397">SUM(D170:D172)</f>
        <v>55200.160000000003</v>
      </c>
      <c r="E169" s="309">
        <f t="shared" si="397"/>
        <v>55200.160000000003</v>
      </c>
      <c r="F169" s="309">
        <f t="shared" si="397"/>
        <v>0</v>
      </c>
      <c r="G169" s="338">
        <f t="shared" si="397"/>
        <v>0</v>
      </c>
      <c r="H169" s="315">
        <f>SUM(H170:H172)</f>
        <v>76870</v>
      </c>
      <c r="I169" s="309">
        <f t="shared" ref="I169:K169" si="398">SUM(I170:I172)</f>
        <v>76870</v>
      </c>
      <c r="J169" s="309">
        <f t="shared" si="398"/>
        <v>0</v>
      </c>
      <c r="K169" s="338">
        <f t="shared" si="398"/>
        <v>0</v>
      </c>
      <c r="L169" s="315">
        <f>SUM(L170:L172)</f>
        <v>77210</v>
      </c>
      <c r="M169" s="309">
        <f t="shared" ref="M169:O169" si="399">SUM(M170:M172)</f>
        <v>77210</v>
      </c>
      <c r="N169" s="309">
        <f t="shared" si="399"/>
        <v>0</v>
      </c>
      <c r="O169" s="310">
        <f t="shared" si="399"/>
        <v>0</v>
      </c>
      <c r="P169" s="339">
        <f>SUM(P170:P172)</f>
        <v>53560</v>
      </c>
      <c r="Q169" s="339">
        <f t="shared" ref="Q169:S169" si="400">SUM(Q170:Q172)</f>
        <v>53560</v>
      </c>
      <c r="R169" s="339">
        <f t="shared" si="400"/>
        <v>0</v>
      </c>
      <c r="S169" s="470">
        <f t="shared" si="400"/>
        <v>0</v>
      </c>
      <c r="T169" s="315">
        <f t="shared" si="397"/>
        <v>91440</v>
      </c>
      <c r="U169" s="309">
        <f t="shared" si="397"/>
        <v>91440</v>
      </c>
      <c r="V169" s="309">
        <f t="shared" si="397"/>
        <v>0</v>
      </c>
      <c r="W169" s="310">
        <f t="shared" si="397"/>
        <v>0</v>
      </c>
      <c r="X169" s="315">
        <f>SUM(X170:X172)</f>
        <v>97560</v>
      </c>
      <c r="Y169" s="309">
        <f t="shared" ref="Y169:AA169" si="401">SUM(Y170:Y172)</f>
        <v>97560</v>
      </c>
      <c r="Z169" s="309">
        <f t="shared" si="401"/>
        <v>0</v>
      </c>
      <c r="AA169" s="310">
        <f t="shared" si="401"/>
        <v>0</v>
      </c>
      <c r="AB169" s="315">
        <f>SUM(AB170:AB172)</f>
        <v>99750</v>
      </c>
      <c r="AC169" s="309">
        <f t="shared" ref="AC169:AE169" si="402">SUM(AC170:AC172)</f>
        <v>99750</v>
      </c>
      <c r="AD169" s="309">
        <f t="shared" si="402"/>
        <v>0</v>
      </c>
      <c r="AE169" s="338">
        <f t="shared" si="402"/>
        <v>0</v>
      </c>
      <c r="AF169" s="315">
        <f>SUM(AF170:AF172)</f>
        <v>104500</v>
      </c>
      <c r="AG169" s="309">
        <f t="shared" ref="AG169:AI169" si="403">SUM(AG170:AG172)</f>
        <v>104500</v>
      </c>
      <c r="AH169" s="309">
        <f t="shared" si="403"/>
        <v>0</v>
      </c>
      <c r="AI169" s="310">
        <f t="shared" si="403"/>
        <v>0</v>
      </c>
    </row>
    <row r="170" spans="1:35" ht="15.75" x14ac:dyDescent="0.25">
      <c r="A170" s="155"/>
      <c r="B170" s="342">
        <v>1</v>
      </c>
      <c r="C170" s="344" t="s">
        <v>360</v>
      </c>
      <c r="D170" s="315">
        <f>SUM(E170:G170)</f>
        <v>27710.16</v>
      </c>
      <c r="E170" s="309">
        <f>'[1]13. Sociálna starostlivosť'!$T$50</f>
        <v>27710.16</v>
      </c>
      <c r="F170" s="309">
        <f>'[1]13. Sociálna starostlivosť'!$U$50</f>
        <v>0</v>
      </c>
      <c r="G170" s="338">
        <f>'[1]13. Sociálna starostlivosť'!$V$50</f>
        <v>0</v>
      </c>
      <c r="H170" s="315">
        <f>SUM(I170:K170)</f>
        <v>36040</v>
      </c>
      <c r="I170" s="309">
        <f>'[2]13. Sociálna starostlivosť'!$H$48</f>
        <v>36040</v>
      </c>
      <c r="J170" s="309">
        <f>'[2]13. Sociálna starostlivosť'!$I$48</f>
        <v>0</v>
      </c>
      <c r="K170" s="338">
        <f>'[2]13. Sociálna starostlivosť'!$J$48</f>
        <v>0</v>
      </c>
      <c r="L170" s="315">
        <f>SUM(M170:O170)</f>
        <v>36600</v>
      </c>
      <c r="M170" s="309">
        <f>'[3]13. Sociálna starostlivosť'!$K$52</f>
        <v>36600</v>
      </c>
      <c r="N170" s="309">
        <f>'[3]13. Sociálna starostlivosť'!$L$52</f>
        <v>0</v>
      </c>
      <c r="O170" s="310">
        <f>'[3]13. Sociálna starostlivosť'!$M$52</f>
        <v>0</v>
      </c>
      <c r="P170" s="339">
        <f>SUM(Q170:S170)</f>
        <v>25125</v>
      </c>
      <c r="Q170" s="339">
        <f>'[3]13. Sociálna starostlivosť'!$N$52</f>
        <v>25125</v>
      </c>
      <c r="R170" s="339">
        <f>'[3]13. Sociálna starostlivosť'!$O$52</f>
        <v>0</v>
      </c>
      <c r="S170" s="470">
        <f>'[3]13. Sociálna starostlivosť'!$P$52</f>
        <v>0</v>
      </c>
      <c r="T170" s="315">
        <f>SUM(U170:W170)</f>
        <v>41940</v>
      </c>
      <c r="U170" s="339">
        <f>'[3]13. Sociálna starostlivosť'!$Q$52</f>
        <v>41940</v>
      </c>
      <c r="V170" s="339">
        <f>'[3]13. Sociálna starostlivosť'!$R$52</f>
        <v>0</v>
      </c>
      <c r="W170" s="470">
        <f>'[3]13. Sociálna starostlivosť'!$S$52</f>
        <v>0</v>
      </c>
      <c r="X170" s="315">
        <f>SUM(Y170:AA170)</f>
        <v>46620</v>
      </c>
      <c r="Y170" s="309">
        <f>'[3]13. Sociálna starostlivosť'!$T$52</f>
        <v>46620</v>
      </c>
      <c r="Z170" s="309">
        <f>'[3]13. Sociálna starostlivosť'!$U$52</f>
        <v>0</v>
      </c>
      <c r="AA170" s="310">
        <f>'[3]13. Sociálna starostlivosť'!$V$52</f>
        <v>0</v>
      </c>
      <c r="AB170" s="315">
        <f>SUM(AC170:AE170)</f>
        <v>48690</v>
      </c>
      <c r="AC170" s="309">
        <f>'[3]13. Sociálna starostlivosť'!$W$52</f>
        <v>48690</v>
      </c>
      <c r="AD170" s="309">
        <f>'[3]13. Sociálna starostlivosť'!$X$52</f>
        <v>0</v>
      </c>
      <c r="AE170" s="338">
        <f>'[3]13. Sociálna starostlivosť'!$Y$52</f>
        <v>0</v>
      </c>
      <c r="AF170" s="315">
        <f>SUM(AG170:AI170)</f>
        <v>51010</v>
      </c>
      <c r="AG170" s="309">
        <f>'[3]13. Sociálna starostlivosť'!$Z$52</f>
        <v>51010</v>
      </c>
      <c r="AH170" s="309">
        <f>'[3]13. Sociálna starostlivosť'!$AA$52</f>
        <v>0</v>
      </c>
      <c r="AI170" s="310">
        <f>'[3]13. Sociálna starostlivosť'!$AB$52</f>
        <v>0</v>
      </c>
    </row>
    <row r="171" spans="1:35" ht="15.75" x14ac:dyDescent="0.25">
      <c r="A171" s="155"/>
      <c r="B171" s="342">
        <v>2</v>
      </c>
      <c r="C171" s="344" t="s">
        <v>361</v>
      </c>
      <c r="D171" s="315">
        <f>SUM(E171:G171)</f>
        <v>0</v>
      </c>
      <c r="E171" s="309">
        <f>'[1]13. Sociálna starostlivosť'!$T$54</f>
        <v>0</v>
      </c>
      <c r="F171" s="309">
        <f>'[1]13. Sociálna starostlivosť'!$U$54</f>
        <v>0</v>
      </c>
      <c r="G171" s="338">
        <f>'[1]13. Sociálna starostlivosť'!$V$54</f>
        <v>0</v>
      </c>
      <c r="H171" s="315">
        <f t="shared" ref="H171:H174" si="404">SUM(I171:K171)</f>
        <v>640</v>
      </c>
      <c r="I171" s="309">
        <f>'[2]13. Sociálna starostlivosť'!$H$52</f>
        <v>640</v>
      </c>
      <c r="J171" s="309">
        <f>'[2]13. Sociálna starostlivosť'!$I$52</f>
        <v>0</v>
      </c>
      <c r="K171" s="338">
        <f>'[2]13. Sociálna starostlivosť'!$J$52</f>
        <v>0</v>
      </c>
      <c r="L171" s="315">
        <f t="shared" ref="L171:L174" si="405">SUM(M171:O171)</f>
        <v>700</v>
      </c>
      <c r="M171" s="309">
        <f>'[3]13. Sociálna starostlivosť'!$K$56</f>
        <v>700</v>
      </c>
      <c r="N171" s="309">
        <f>'[3]13. Sociálna starostlivosť'!$L$56</f>
        <v>0</v>
      </c>
      <c r="O171" s="310">
        <f>'[3]13. Sociálna starostlivosť'!$M$56</f>
        <v>0</v>
      </c>
      <c r="P171" s="339">
        <f t="shared" ref="P171:P174" si="406">SUM(Q171:S171)</f>
        <v>435</v>
      </c>
      <c r="Q171" s="339">
        <f>'[3]13. Sociálna starostlivosť'!$N$56</f>
        <v>435</v>
      </c>
      <c r="R171" s="339">
        <f>'[3]13. Sociálna starostlivosť'!$O$56</f>
        <v>0</v>
      </c>
      <c r="S171" s="470">
        <f>'[3]13. Sociálna starostlivosť'!$P$56</f>
        <v>0</v>
      </c>
      <c r="T171" s="315">
        <f t="shared" ref="T171:T174" si="407">SUM(U171:W171)</f>
        <v>4900</v>
      </c>
      <c r="U171" s="339">
        <f>'[3]13. Sociálna starostlivosť'!$Q$56</f>
        <v>4900</v>
      </c>
      <c r="V171" s="339">
        <f>'[3]13. Sociálna starostlivosť'!$R$56</f>
        <v>0</v>
      </c>
      <c r="W171" s="470">
        <f>'[3]13. Sociálna starostlivosť'!$S$56</f>
        <v>0</v>
      </c>
      <c r="X171" s="315">
        <f t="shared" ref="X171:X174" si="408">SUM(Y171:AA171)</f>
        <v>2310</v>
      </c>
      <c r="Y171" s="309">
        <f>'[3]13. Sociálna starostlivosť'!$T$56</f>
        <v>2310</v>
      </c>
      <c r="Z171" s="309">
        <f>'[3]13. Sociálna starostlivosť'!$U$56</f>
        <v>0</v>
      </c>
      <c r="AA171" s="310">
        <f>'[3]13. Sociálna starostlivosť'!$V$56</f>
        <v>0</v>
      </c>
      <c r="AB171" s="315">
        <f t="shared" ref="AB171:AB174" si="409">SUM(AC171:AE171)</f>
        <v>0</v>
      </c>
      <c r="AC171" s="309">
        <f>'[3]13. Sociálna starostlivosť'!$W$56</f>
        <v>0</v>
      </c>
      <c r="AD171" s="309">
        <f>'[3]13. Sociálna starostlivosť'!$X$56</f>
        <v>0</v>
      </c>
      <c r="AE171" s="338">
        <f>'[3]13. Sociálna starostlivosť'!$Y$56</f>
        <v>0</v>
      </c>
      <c r="AF171" s="315">
        <f t="shared" ref="AF171:AF174" si="410">SUM(AG171:AI171)</f>
        <v>0</v>
      </c>
      <c r="AG171" s="309">
        <f>'[3]13. Sociálna starostlivosť'!$Z$56</f>
        <v>0</v>
      </c>
      <c r="AH171" s="309">
        <f>'[3]13. Sociálna starostlivosť'!$AA$56</f>
        <v>0</v>
      </c>
      <c r="AI171" s="310">
        <f>'[3]13. Sociálna starostlivosť'!$AB$56</f>
        <v>0</v>
      </c>
    </row>
    <row r="172" spans="1:35" ht="15.75" x14ac:dyDescent="0.25">
      <c r="A172" s="155"/>
      <c r="B172" s="342">
        <v>3</v>
      </c>
      <c r="C172" s="344" t="s">
        <v>362</v>
      </c>
      <c r="D172" s="315">
        <f>SUM(E172:G172)</f>
        <v>27490</v>
      </c>
      <c r="E172" s="309">
        <v>27490</v>
      </c>
      <c r="F172" s="309">
        <f>'[1]13. Sociálna starostlivosť'!$U$56</f>
        <v>0</v>
      </c>
      <c r="G172" s="338">
        <f>'[1]13. Sociálna starostlivosť'!$V$56</f>
        <v>0</v>
      </c>
      <c r="H172" s="315">
        <f t="shared" si="404"/>
        <v>40190</v>
      </c>
      <c r="I172" s="309">
        <f>'[2]13. Sociálna starostlivosť'!$H$54</f>
        <v>40190</v>
      </c>
      <c r="J172" s="309">
        <f>'[2]13. Sociálna starostlivosť'!$I$54</f>
        <v>0</v>
      </c>
      <c r="K172" s="338">
        <f>'[2]13. Sociálna starostlivosť'!$J$54</f>
        <v>0</v>
      </c>
      <c r="L172" s="315">
        <f t="shared" si="405"/>
        <v>39910</v>
      </c>
      <c r="M172" s="309">
        <f>'[3]13. Sociálna starostlivosť'!$K$58</f>
        <v>39910</v>
      </c>
      <c r="N172" s="309">
        <f>'[3]13. Sociálna starostlivosť'!$L$58</f>
        <v>0</v>
      </c>
      <c r="O172" s="310">
        <f>'[3]13. Sociálna starostlivosť'!$M$58</f>
        <v>0</v>
      </c>
      <c r="P172" s="339">
        <f t="shared" si="406"/>
        <v>28000</v>
      </c>
      <c r="Q172" s="339">
        <f>'[3]13. Sociálna starostlivosť'!$N$58</f>
        <v>28000</v>
      </c>
      <c r="R172" s="339">
        <f>'[3]13. Sociálna starostlivosť'!$O$58</f>
        <v>0</v>
      </c>
      <c r="S172" s="470">
        <f>'[3]13. Sociálna starostlivosť'!$P$58</f>
        <v>0</v>
      </c>
      <c r="T172" s="315">
        <f t="shared" si="407"/>
        <v>44600</v>
      </c>
      <c r="U172" s="339">
        <f>'[3]13. Sociálna starostlivosť'!$Q$58</f>
        <v>44600</v>
      </c>
      <c r="V172" s="339">
        <f>'[3]13. Sociálna starostlivosť'!$R$58</f>
        <v>0</v>
      </c>
      <c r="W172" s="470">
        <f>'[3]13. Sociálna starostlivosť'!$S$58</f>
        <v>0</v>
      </c>
      <c r="X172" s="315">
        <f t="shared" si="408"/>
        <v>48630</v>
      </c>
      <c r="Y172" s="309">
        <f>'[3]13. Sociálna starostlivosť'!$T$58</f>
        <v>48630</v>
      </c>
      <c r="Z172" s="309">
        <f>'[3]13. Sociálna starostlivosť'!$U$58</f>
        <v>0</v>
      </c>
      <c r="AA172" s="310">
        <f>'[3]13. Sociálna starostlivosť'!$V$58</f>
        <v>0</v>
      </c>
      <c r="AB172" s="315">
        <f t="shared" si="409"/>
        <v>51060</v>
      </c>
      <c r="AC172" s="309">
        <f>'[3]13. Sociálna starostlivosť'!$W$58</f>
        <v>51060</v>
      </c>
      <c r="AD172" s="309">
        <f>'[3]13. Sociálna starostlivosť'!$X$58</f>
        <v>0</v>
      </c>
      <c r="AE172" s="338">
        <f>'[3]13. Sociálna starostlivosť'!$Y$58</f>
        <v>0</v>
      </c>
      <c r="AF172" s="315">
        <f t="shared" si="410"/>
        <v>53490</v>
      </c>
      <c r="AG172" s="309">
        <f>'[3]13. Sociálna starostlivosť'!$Z$58</f>
        <v>53490</v>
      </c>
      <c r="AH172" s="309">
        <f>'[3]13. Sociálna starostlivosť'!$AA$58</f>
        <v>0</v>
      </c>
      <c r="AI172" s="310">
        <f>'[3]13. Sociálna starostlivosť'!$AB$58</f>
        <v>0</v>
      </c>
    </row>
    <row r="173" spans="1:35" ht="15.75" x14ac:dyDescent="0.25">
      <c r="A173" s="155"/>
      <c r="B173" s="355" t="s">
        <v>363</v>
      </c>
      <c r="C173" s="344" t="s">
        <v>364</v>
      </c>
      <c r="D173" s="315">
        <f>SUM(E173:G173)</f>
        <v>5890</v>
      </c>
      <c r="E173" s="309">
        <f>'[1]13. Sociálna starostlivosť'!$T$59</f>
        <v>5890</v>
      </c>
      <c r="F173" s="309">
        <f>'[1]13. Sociálna starostlivosť'!$U$59</f>
        <v>0</v>
      </c>
      <c r="G173" s="338">
        <f>'[1]13. Sociálna starostlivosť'!$V$59</f>
        <v>0</v>
      </c>
      <c r="H173" s="315">
        <f t="shared" si="404"/>
        <v>4670</v>
      </c>
      <c r="I173" s="309">
        <f>'[2]13. Sociálna starostlivosť'!$H$57</f>
        <v>4670</v>
      </c>
      <c r="J173" s="309">
        <f>'[2]13. Sociálna starostlivosť'!$I$57</f>
        <v>0</v>
      </c>
      <c r="K173" s="338">
        <f>'[2]13. Sociálna starostlivosť'!$J$57</f>
        <v>0</v>
      </c>
      <c r="L173" s="315">
        <f t="shared" si="405"/>
        <v>6190</v>
      </c>
      <c r="M173" s="309">
        <f>'[3]13. Sociálna starostlivosť'!$K$61</f>
        <v>6190</v>
      </c>
      <c r="N173" s="309">
        <f>'[3]13. Sociálna starostlivosť'!$L$61</f>
        <v>0</v>
      </c>
      <c r="O173" s="310">
        <f>'[3]13. Sociálna starostlivosť'!$M$61</f>
        <v>0</v>
      </c>
      <c r="P173" s="339">
        <f t="shared" si="406"/>
        <v>3865</v>
      </c>
      <c r="Q173" s="339">
        <f>'[3]13. Sociálna starostlivosť'!$N$61</f>
        <v>3865</v>
      </c>
      <c r="R173" s="339">
        <f>'[3]13. Sociálna starostlivosť'!$O$61</f>
        <v>0</v>
      </c>
      <c r="S173" s="470">
        <f>'[3]13. Sociálna starostlivosť'!$P$61</f>
        <v>0</v>
      </c>
      <c r="T173" s="315">
        <f t="shared" si="407"/>
        <v>5020</v>
      </c>
      <c r="U173" s="339">
        <f>'[3]13. Sociálna starostlivosť'!$Q$61</f>
        <v>5020</v>
      </c>
      <c r="V173" s="339">
        <f>'[3]13. Sociálna starostlivosť'!$R$61</f>
        <v>0</v>
      </c>
      <c r="W173" s="470">
        <f>'[3]13. Sociálna starostlivosť'!$S$61</f>
        <v>0</v>
      </c>
      <c r="X173" s="315">
        <f t="shared" si="408"/>
        <v>5730</v>
      </c>
      <c r="Y173" s="309">
        <f>'[3]13. Sociálna starostlivosť'!$T$61</f>
        <v>5730</v>
      </c>
      <c r="Z173" s="309">
        <f>'[3]13. Sociálna starostlivosť'!$U$61</f>
        <v>0</v>
      </c>
      <c r="AA173" s="310">
        <f>'[3]13. Sociálna starostlivosť'!$V$61</f>
        <v>0</v>
      </c>
      <c r="AB173" s="315">
        <f t="shared" si="409"/>
        <v>6020</v>
      </c>
      <c r="AC173" s="309">
        <f>'[3]13. Sociálna starostlivosť'!$W$61</f>
        <v>6020</v>
      </c>
      <c r="AD173" s="309">
        <f>'[3]13. Sociálna starostlivosť'!$X$61</f>
        <v>0</v>
      </c>
      <c r="AE173" s="338">
        <f>'[3]13. Sociálna starostlivosť'!$Y$61</f>
        <v>0</v>
      </c>
      <c r="AF173" s="315">
        <f t="shared" si="410"/>
        <v>6220</v>
      </c>
      <c r="AG173" s="309">
        <f>'[3]13. Sociálna starostlivosť'!$Z$61</f>
        <v>6220</v>
      </c>
      <c r="AH173" s="309">
        <f>'[3]13. Sociálna starostlivosť'!$AA$61</f>
        <v>0</v>
      </c>
      <c r="AI173" s="310">
        <f>'[3]13. Sociálna starostlivosť'!$AB$61</f>
        <v>0</v>
      </c>
    </row>
    <row r="174" spans="1:35" ht="15.75" x14ac:dyDescent="0.25">
      <c r="A174" s="158"/>
      <c r="B174" s="355" t="s">
        <v>365</v>
      </c>
      <c r="C174" s="344" t="s">
        <v>366</v>
      </c>
      <c r="D174" s="315">
        <f>SUM(E174:G174)</f>
        <v>10542.039999999999</v>
      </c>
      <c r="E174" s="309">
        <f>'[1]13. Sociálna starostlivosť'!$T$61</f>
        <v>10542.039999999999</v>
      </c>
      <c r="F174" s="309">
        <f>'[1]13. Sociálna starostlivosť'!$U$61</f>
        <v>0</v>
      </c>
      <c r="G174" s="338">
        <f>'[1]13. Sociálna starostlivosť'!$V$61</f>
        <v>0</v>
      </c>
      <c r="H174" s="315">
        <f t="shared" si="404"/>
        <v>510.2</v>
      </c>
      <c r="I174" s="309">
        <f>'[2]13. Sociálna starostlivosť'!$H$59</f>
        <v>510.2</v>
      </c>
      <c r="J174" s="309">
        <f>'[2]13. Sociálna starostlivosť'!$I$59</f>
        <v>0</v>
      </c>
      <c r="K174" s="338">
        <f>'[2]13. Sociálna starostlivosť'!$J$59</f>
        <v>0</v>
      </c>
      <c r="L174" s="315">
        <f t="shared" si="405"/>
        <v>13685</v>
      </c>
      <c r="M174" s="309">
        <f>'[3]13. Sociálna starostlivosť'!$K$63</f>
        <v>13685</v>
      </c>
      <c r="N174" s="309">
        <f>'[3]13. Sociálna starostlivosť'!$L$63</f>
        <v>0</v>
      </c>
      <c r="O174" s="310">
        <f>'[3]13. Sociálna starostlivosť'!$M$63</f>
        <v>0</v>
      </c>
      <c r="P174" s="339">
        <f t="shared" si="406"/>
        <v>6.64</v>
      </c>
      <c r="Q174" s="339">
        <f>'[3]13. Sociálna starostlivosť'!$N$63</f>
        <v>6.64</v>
      </c>
      <c r="R174" s="339">
        <f>'[3]13. Sociálna starostlivosť'!$O$63</f>
        <v>0</v>
      </c>
      <c r="S174" s="470">
        <f>'[3]13. Sociálna starostlivosť'!$P$63</f>
        <v>0</v>
      </c>
      <c r="T174" s="315">
        <f t="shared" si="407"/>
        <v>9035</v>
      </c>
      <c r="U174" s="339">
        <f>'[3]13. Sociálna starostlivosť'!$Q$63</f>
        <v>9035</v>
      </c>
      <c r="V174" s="339">
        <f>'[3]13. Sociálna starostlivosť'!$R$63</f>
        <v>0</v>
      </c>
      <c r="W174" s="470">
        <f>'[3]13. Sociálna starostlivosť'!$S$63</f>
        <v>0</v>
      </c>
      <c r="X174" s="315">
        <f t="shared" si="408"/>
        <v>13685</v>
      </c>
      <c r="Y174" s="309">
        <f>'[3]13. Sociálna starostlivosť'!$T$63</f>
        <v>13685</v>
      </c>
      <c r="Z174" s="309">
        <f>'[3]13. Sociálna starostlivosť'!$U$63</f>
        <v>0</v>
      </c>
      <c r="AA174" s="310">
        <f>'[3]13. Sociálna starostlivosť'!$V$63</f>
        <v>0</v>
      </c>
      <c r="AB174" s="315">
        <f t="shared" si="409"/>
        <v>13685</v>
      </c>
      <c r="AC174" s="309">
        <f>'[3]13. Sociálna starostlivosť'!$W$63</f>
        <v>13685</v>
      </c>
      <c r="AD174" s="309">
        <f>'[3]13. Sociálna starostlivosť'!$X$63</f>
        <v>0</v>
      </c>
      <c r="AE174" s="338">
        <f>'[3]13. Sociálna starostlivosť'!$Y$63</f>
        <v>0</v>
      </c>
      <c r="AF174" s="315">
        <f t="shared" si="410"/>
        <v>13685</v>
      </c>
      <c r="AG174" s="309">
        <f>'[3]13. Sociálna starostlivosť'!$Z$63</f>
        <v>13685</v>
      </c>
      <c r="AH174" s="309">
        <f>'[3]13. Sociálna starostlivosť'!$AA$63</f>
        <v>0</v>
      </c>
      <c r="AI174" s="310">
        <f>'[3]13. Sociálna starostlivosť'!$AB$63</f>
        <v>0</v>
      </c>
    </row>
    <row r="175" spans="1:35" ht="15.75" x14ac:dyDescent="0.25">
      <c r="A175" s="155"/>
      <c r="B175" s="367" t="s">
        <v>367</v>
      </c>
      <c r="C175" s="361" t="s">
        <v>368</v>
      </c>
      <c r="D175" s="315">
        <f t="shared" ref="D175:W175" si="411">SUM(D176)</f>
        <v>26745.54</v>
      </c>
      <c r="E175" s="309">
        <f>SUM(E176)</f>
        <v>26745.54</v>
      </c>
      <c r="F175" s="309">
        <f t="shared" si="411"/>
        <v>0</v>
      </c>
      <c r="G175" s="338">
        <f t="shared" si="411"/>
        <v>0</v>
      </c>
      <c r="H175" s="315">
        <f>SUM(H176)</f>
        <v>21005.609999999997</v>
      </c>
      <c r="I175" s="309">
        <f t="shared" ref="I175:O175" si="412">SUM(I176)</f>
        <v>21005.609999999997</v>
      </c>
      <c r="J175" s="309">
        <f t="shared" si="412"/>
        <v>0</v>
      </c>
      <c r="K175" s="338">
        <f t="shared" si="412"/>
        <v>0</v>
      </c>
      <c r="L175" s="315">
        <f>SUM(L176)</f>
        <v>32076</v>
      </c>
      <c r="M175" s="309">
        <f t="shared" si="412"/>
        <v>32076</v>
      </c>
      <c r="N175" s="309">
        <f t="shared" si="412"/>
        <v>0</v>
      </c>
      <c r="O175" s="310">
        <f t="shared" si="412"/>
        <v>0</v>
      </c>
      <c r="P175" s="339">
        <f>SUM(P176)</f>
        <v>17070.670000000002</v>
      </c>
      <c r="Q175" s="339">
        <f t="shared" ref="Q175:S175" si="413">SUM(Q176)</f>
        <v>17070.670000000002</v>
      </c>
      <c r="R175" s="339">
        <f t="shared" si="413"/>
        <v>0</v>
      </c>
      <c r="S175" s="470">
        <f t="shared" si="413"/>
        <v>0</v>
      </c>
      <c r="T175" s="315">
        <f t="shared" si="411"/>
        <v>36175</v>
      </c>
      <c r="U175" s="309">
        <f>SUM(U176)</f>
        <v>36175</v>
      </c>
      <c r="V175" s="309">
        <f t="shared" si="411"/>
        <v>0</v>
      </c>
      <c r="W175" s="310">
        <f t="shared" si="411"/>
        <v>0</v>
      </c>
      <c r="X175" s="315">
        <f>SUM(X176)</f>
        <v>32700</v>
      </c>
      <c r="Y175" s="309">
        <f t="shared" ref="Y175:AA175" si="414">SUM(Y176)</f>
        <v>32700</v>
      </c>
      <c r="Z175" s="309">
        <f t="shared" si="414"/>
        <v>0</v>
      </c>
      <c r="AA175" s="310">
        <f t="shared" si="414"/>
        <v>0</v>
      </c>
      <c r="AB175" s="315">
        <f>SUM(AB176)</f>
        <v>34200</v>
      </c>
      <c r="AC175" s="309">
        <f t="shared" ref="AC175:AE175" si="415">SUM(AC176)</f>
        <v>34200</v>
      </c>
      <c r="AD175" s="309">
        <f t="shared" si="415"/>
        <v>0</v>
      </c>
      <c r="AE175" s="338">
        <f t="shared" si="415"/>
        <v>0</v>
      </c>
      <c r="AF175" s="315">
        <f>SUM(AF176)</f>
        <v>35700</v>
      </c>
      <c r="AG175" s="309">
        <f t="shared" ref="AG175:AI175" si="416">SUM(AG176)</f>
        <v>35700</v>
      </c>
      <c r="AH175" s="309">
        <f t="shared" si="416"/>
        <v>0</v>
      </c>
      <c r="AI175" s="310">
        <f t="shared" si="416"/>
        <v>0</v>
      </c>
    </row>
    <row r="176" spans="1:35" ht="15.75" x14ac:dyDescent="0.25">
      <c r="A176" s="155"/>
      <c r="B176" s="368">
        <v>1</v>
      </c>
      <c r="C176" s="369" t="s">
        <v>369</v>
      </c>
      <c r="D176" s="315">
        <f>SUM(E176:G176)</f>
        <v>26745.54</v>
      </c>
      <c r="E176" s="309">
        <f>'[1]13. Sociálna starostlivosť'!$T$73</f>
        <v>26745.54</v>
      </c>
      <c r="F176" s="309">
        <f>'[1]13. Sociálna starostlivosť'!$U$73</f>
        <v>0</v>
      </c>
      <c r="G176" s="338">
        <f>'[1]13. Sociálna starostlivosť'!$V$73</f>
        <v>0</v>
      </c>
      <c r="H176" s="315">
        <f>SUM(I176:K176)</f>
        <v>21005.609999999997</v>
      </c>
      <c r="I176" s="309">
        <f>'[2]13. Sociálna starostlivosť'!$H$71</f>
        <v>21005.609999999997</v>
      </c>
      <c r="J176" s="309">
        <f>'[2]13. Sociálna starostlivosť'!$I$71</f>
        <v>0</v>
      </c>
      <c r="K176" s="338">
        <f>'[2]13. Sociálna starostlivosť'!$J$71</f>
        <v>0</v>
      </c>
      <c r="L176" s="315">
        <f>SUM(M176:O176)</f>
        <v>32076</v>
      </c>
      <c r="M176" s="309">
        <f>'[3]13. Sociálna starostlivosť'!$K$75</f>
        <v>32076</v>
      </c>
      <c r="N176" s="309">
        <f>'[3]13. Sociálna starostlivosť'!$L$75</f>
        <v>0</v>
      </c>
      <c r="O176" s="310">
        <f>'[3]13. Sociálna starostlivosť'!$M$75</f>
        <v>0</v>
      </c>
      <c r="P176" s="339">
        <f>SUM(Q176:S176)</f>
        <v>17070.670000000002</v>
      </c>
      <c r="Q176" s="339">
        <f>'[3]13. Sociálna starostlivosť'!$N$75</f>
        <v>17070.670000000002</v>
      </c>
      <c r="R176" s="339">
        <f>'[3]13. Sociálna starostlivosť'!$O$75</f>
        <v>0</v>
      </c>
      <c r="S176" s="470">
        <f>'[3]13. Sociálna starostlivosť'!$P$75</f>
        <v>0</v>
      </c>
      <c r="T176" s="315">
        <f>SUM(U176:W176)</f>
        <v>36175</v>
      </c>
      <c r="U176" s="339">
        <f>'[3]13. Sociálna starostlivosť'!$Q$75</f>
        <v>36175</v>
      </c>
      <c r="V176" s="339">
        <f>'[3]13. Sociálna starostlivosť'!$R$75</f>
        <v>0</v>
      </c>
      <c r="W176" s="470">
        <f>'[3]13. Sociálna starostlivosť'!$S$75</f>
        <v>0</v>
      </c>
      <c r="X176" s="315">
        <f>SUM(Y176:AA176)</f>
        <v>32700</v>
      </c>
      <c r="Y176" s="309">
        <f>'[3]13. Sociálna starostlivosť'!$T$75</f>
        <v>32700</v>
      </c>
      <c r="Z176" s="309">
        <f>'[3]13. Sociálna starostlivosť'!$U$75</f>
        <v>0</v>
      </c>
      <c r="AA176" s="310">
        <f>'[3]13. Sociálna starostlivosť'!$V$75</f>
        <v>0</v>
      </c>
      <c r="AB176" s="315">
        <f>SUM(AC176:AE176)</f>
        <v>34200</v>
      </c>
      <c r="AC176" s="309">
        <f>'[3]13. Sociálna starostlivosť'!$W$75</f>
        <v>34200</v>
      </c>
      <c r="AD176" s="309">
        <f>'[3]13. Sociálna starostlivosť'!$X$75</f>
        <v>0</v>
      </c>
      <c r="AE176" s="338">
        <f>'[3]13. Sociálna starostlivosť'!$Y$75</f>
        <v>0</v>
      </c>
      <c r="AF176" s="315">
        <f>SUM(AG176:AI176)</f>
        <v>35700</v>
      </c>
      <c r="AG176" s="309">
        <f>'[3]13. Sociálna starostlivosť'!$Z$75</f>
        <v>35700</v>
      </c>
      <c r="AH176" s="309">
        <f>'[3]13. Sociálna starostlivosť'!$AA$75</f>
        <v>0</v>
      </c>
      <c r="AI176" s="310">
        <f>'[3]13. Sociálna starostlivosť'!$AB$75</f>
        <v>0</v>
      </c>
    </row>
    <row r="177" spans="1:35" ht="15.75" x14ac:dyDescent="0.25">
      <c r="A177" s="158"/>
      <c r="B177" s="370" t="s">
        <v>370</v>
      </c>
      <c r="C177" s="369" t="s">
        <v>371</v>
      </c>
      <c r="D177" s="315">
        <f>SUM(E177:G177)</f>
        <v>0</v>
      </c>
      <c r="E177" s="309">
        <f>'[1]13. Sociálna starostlivosť'!$T$96</f>
        <v>0</v>
      </c>
      <c r="F177" s="309">
        <f>'[1]13. Sociálna starostlivosť'!$U$96</f>
        <v>0</v>
      </c>
      <c r="G177" s="338">
        <f>'[1]13. Sociálna starostlivosť'!$V$96</f>
        <v>0</v>
      </c>
      <c r="H177" s="315">
        <f t="shared" ref="H177:H178" si="417">SUM(I177:K177)</f>
        <v>0</v>
      </c>
      <c r="I177" s="309">
        <f>'[2]13. Sociálna starostlivosť'!$H$95</f>
        <v>0</v>
      </c>
      <c r="J177" s="309">
        <f>'[2]13. Sociálna starostlivosť'!$I$95</f>
        <v>0</v>
      </c>
      <c r="K177" s="338">
        <f>'[2]13. Sociálna starostlivosť'!$J$95</f>
        <v>0</v>
      </c>
      <c r="L177" s="315">
        <f t="shared" ref="L177:L178" si="418">SUM(M177:O177)</f>
        <v>0</v>
      </c>
      <c r="M177" s="309">
        <f>'[3]13. Sociálna starostlivosť'!$K$100</f>
        <v>0</v>
      </c>
      <c r="N177" s="309">
        <f>'[3]13. Sociálna starostlivosť'!$L$100</f>
        <v>0</v>
      </c>
      <c r="O177" s="310">
        <f>'[3]13. Sociálna starostlivosť'!$M$100</f>
        <v>0</v>
      </c>
      <c r="P177" s="339">
        <f t="shared" ref="P177:P178" si="419">SUM(Q177:S177)</f>
        <v>0</v>
      </c>
      <c r="Q177" s="339">
        <f>'[3]13. Sociálna starostlivosť'!$N$100</f>
        <v>0</v>
      </c>
      <c r="R177" s="339">
        <f>'[3]13. Sociálna starostlivosť'!$O$100</f>
        <v>0</v>
      </c>
      <c r="S177" s="470">
        <f>'[3]13. Sociálna starostlivosť'!$P$100</f>
        <v>0</v>
      </c>
      <c r="T177" s="315">
        <f t="shared" ref="T177:T178" si="420">SUM(U177:W177)</f>
        <v>0</v>
      </c>
      <c r="U177" s="339">
        <f>'[3]13. Sociálna starostlivosť'!$Q$100</f>
        <v>0</v>
      </c>
      <c r="V177" s="339">
        <f>'[3]13. Sociálna starostlivosť'!$R$100</f>
        <v>0</v>
      </c>
      <c r="W177" s="470">
        <f>'[3]13. Sociálna starostlivosť'!$S$100</f>
        <v>0</v>
      </c>
      <c r="X177" s="315">
        <f t="shared" ref="X177:X178" si="421">SUM(Y177:AA177)</f>
        <v>0</v>
      </c>
      <c r="Y177" s="309">
        <f>'[3]13. Sociálna starostlivosť'!$T$100</f>
        <v>0</v>
      </c>
      <c r="Z177" s="309">
        <f>'[3]13. Sociálna starostlivosť'!$U$100</f>
        <v>0</v>
      </c>
      <c r="AA177" s="310">
        <f>'[3]13. Sociálna starostlivosť'!$V$100</f>
        <v>0</v>
      </c>
      <c r="AB177" s="315">
        <f t="shared" ref="AB177:AB178" si="422">SUM(AC177:AE177)</f>
        <v>0</v>
      </c>
      <c r="AC177" s="309">
        <f>'[3]13. Sociálna starostlivosť'!$W$100</f>
        <v>0</v>
      </c>
      <c r="AD177" s="309">
        <f>'[3]13. Sociálna starostlivosť'!$X$100</f>
        <v>0</v>
      </c>
      <c r="AE177" s="338">
        <f>'[3]13. Sociálna starostlivosť'!$Y$100</f>
        <v>0</v>
      </c>
      <c r="AF177" s="315">
        <f t="shared" ref="AF177:AF178" si="423">SUM(AG177:AI177)</f>
        <v>0</v>
      </c>
      <c r="AG177" s="309">
        <f>'[3]13. Sociálna starostlivosť'!$Z$100</f>
        <v>0</v>
      </c>
      <c r="AH177" s="309">
        <f>'[3]13. Sociálna starostlivosť'!$AA$100</f>
        <v>0</v>
      </c>
      <c r="AI177" s="310">
        <f>'[3]13. Sociálna starostlivosť'!$AB$100</f>
        <v>0</v>
      </c>
    </row>
    <row r="178" spans="1:35" ht="16.5" thickBot="1" x14ac:dyDescent="0.3">
      <c r="A178" s="158"/>
      <c r="B178" s="357" t="s">
        <v>395</v>
      </c>
      <c r="C178" s="493" t="s">
        <v>396</v>
      </c>
      <c r="D178" s="328">
        <f>SUM(E178:G178)</f>
        <v>94770.15</v>
      </c>
      <c r="E178" s="329">
        <f>'[1]13. Sociálna starostlivosť'!$T$98</f>
        <v>94770.15</v>
      </c>
      <c r="F178" s="329">
        <f>'[1]13. Sociálna starostlivosť'!$U$98</f>
        <v>0</v>
      </c>
      <c r="G178" s="434">
        <f>'[1]13. Sociálna starostlivosť'!$V$98</f>
        <v>0</v>
      </c>
      <c r="H178" s="328">
        <f t="shared" si="417"/>
        <v>94332.040000000008</v>
      </c>
      <c r="I178" s="329">
        <f>'[2]13. Sociálna starostlivosť'!$H$97</f>
        <v>94332.040000000008</v>
      </c>
      <c r="J178" s="329">
        <f>'[2]13. Sociálna starostlivosť'!$I$97</f>
        <v>0</v>
      </c>
      <c r="K178" s="434">
        <f>'[2]13. Sociálna starostlivosť'!$J$97</f>
        <v>0</v>
      </c>
      <c r="L178" s="328">
        <f t="shared" si="418"/>
        <v>100240</v>
      </c>
      <c r="M178" s="329">
        <f>'[3]13. Sociálna starostlivosť'!$K$102</f>
        <v>100240</v>
      </c>
      <c r="N178" s="329">
        <f>'[3]13. Sociálna starostlivosť'!$L$102</f>
        <v>0</v>
      </c>
      <c r="O178" s="330">
        <f>'[3]13. Sociálna starostlivosť'!$M$102</f>
        <v>0</v>
      </c>
      <c r="P178" s="451">
        <f t="shared" si="419"/>
        <v>74775</v>
      </c>
      <c r="Q178" s="451">
        <f>'[3]13. Sociálna starostlivosť'!$N$102</f>
        <v>74775</v>
      </c>
      <c r="R178" s="451">
        <f>'[3]13. Sociálna starostlivosť'!$O$102</f>
        <v>0</v>
      </c>
      <c r="S178" s="471">
        <f>'[3]13. Sociálna starostlivosť'!$P$102</f>
        <v>0</v>
      </c>
      <c r="T178" s="328">
        <f t="shared" si="420"/>
        <v>100450</v>
      </c>
      <c r="U178" s="451">
        <f>'[3]13. Sociálna starostlivosť'!$Q$102</f>
        <v>100450</v>
      </c>
      <c r="V178" s="451">
        <f>'[3]13. Sociálna starostlivosť'!$R$102</f>
        <v>0</v>
      </c>
      <c r="W178" s="471">
        <f>'[3]13. Sociálna starostlivosť'!$S$102</f>
        <v>0</v>
      </c>
      <c r="X178" s="328">
        <f t="shared" si="421"/>
        <v>109500</v>
      </c>
      <c r="Y178" s="329">
        <f>'[3]13. Sociálna starostlivosť'!$T$102</f>
        <v>109500</v>
      </c>
      <c r="Z178" s="329">
        <f>'[3]13. Sociálna starostlivosť'!$U$102</f>
        <v>0</v>
      </c>
      <c r="AA178" s="330">
        <f>'[3]13. Sociálna starostlivosť'!$V$102</f>
        <v>0</v>
      </c>
      <c r="AB178" s="328">
        <f t="shared" si="422"/>
        <v>109670</v>
      </c>
      <c r="AC178" s="329">
        <f>'[3]13. Sociálna starostlivosť'!$W$102</f>
        <v>109670</v>
      </c>
      <c r="AD178" s="329">
        <f>'[3]13. Sociálna starostlivosť'!$X$102</f>
        <v>0</v>
      </c>
      <c r="AE178" s="434">
        <f>'[3]13. Sociálna starostlivosť'!$Y$102</f>
        <v>0</v>
      </c>
      <c r="AF178" s="328">
        <f t="shared" si="423"/>
        <v>114890</v>
      </c>
      <c r="AG178" s="329">
        <f>'[3]13. Sociálna starostlivosť'!$Z$102</f>
        <v>114890</v>
      </c>
      <c r="AH178" s="329">
        <f>'[3]13. Sociálna starostlivosť'!$AA$102</f>
        <v>0</v>
      </c>
      <c r="AI178" s="330">
        <f>'[3]13. Sociálna starostlivosť'!$AB$102</f>
        <v>0</v>
      </c>
    </row>
    <row r="179" spans="1:35" s="157" customFormat="1" ht="17.25" thickBot="1" x14ac:dyDescent="0.35">
      <c r="A179" s="159"/>
      <c r="B179" s="371" t="s">
        <v>372</v>
      </c>
      <c r="C179" s="372"/>
      <c r="D179" s="435">
        <f>SUM(E179:G179)</f>
        <v>362809.87</v>
      </c>
      <c r="E179" s="436">
        <f>'[1]14. Bývanie'!$T$22</f>
        <v>290134.67</v>
      </c>
      <c r="F179" s="436">
        <f>'[1]14. Bývanie'!$U$22</f>
        <v>0</v>
      </c>
      <c r="G179" s="466">
        <f>'[1]14. Bývanie'!$V$22</f>
        <v>72675.199999999997</v>
      </c>
      <c r="H179" s="498">
        <f>SUM(I179:K179)</f>
        <v>345431.94</v>
      </c>
      <c r="I179" s="499">
        <f>'[2]14. Bývanie'!$H$22</f>
        <v>283239.01</v>
      </c>
      <c r="J179" s="499">
        <f>'[2]14. Bývanie'!$I$22</f>
        <v>0</v>
      </c>
      <c r="K179" s="523">
        <f>'[2]14. Bývanie'!$J$22</f>
        <v>62192.93</v>
      </c>
      <c r="L179" s="498">
        <f>SUM(M179:O179)</f>
        <v>1920600</v>
      </c>
      <c r="M179" s="499">
        <f>'[3]14. Bývanie'!$K$23</f>
        <v>326600</v>
      </c>
      <c r="N179" s="499">
        <f>'[3]14. Bývanie'!$L$23</f>
        <v>1514000</v>
      </c>
      <c r="O179" s="500">
        <f>'[3]14. Bývanie'!$M$23</f>
        <v>80000</v>
      </c>
      <c r="P179" s="499">
        <f>SUM(Q179:S179)</f>
        <v>249424.52000000002</v>
      </c>
      <c r="Q179" s="499">
        <f>'[3]14. Bývanie'!$N$23</f>
        <v>208842.38</v>
      </c>
      <c r="R179" s="499">
        <f>'[3]14. Bývanie'!$O$23</f>
        <v>0</v>
      </c>
      <c r="S179" s="500">
        <f>'[3]14. Bývanie'!$P$23</f>
        <v>40582.14</v>
      </c>
      <c r="T179" s="498">
        <f>SUM(U179:W179)</f>
        <v>1918500</v>
      </c>
      <c r="U179" s="499">
        <f>'[3]14. Bývanie'!$Q$23</f>
        <v>329500</v>
      </c>
      <c r="V179" s="499">
        <f>'[3]14. Bývanie'!$R$23</f>
        <v>1514000</v>
      </c>
      <c r="W179" s="500">
        <f>'[3]14. Bývanie'!$S$23</f>
        <v>75000</v>
      </c>
      <c r="X179" s="498">
        <f>SUM(Y179:AA179)</f>
        <v>5778000</v>
      </c>
      <c r="Y179" s="499">
        <f>'[3]14. Bývanie'!$T$23</f>
        <v>398000</v>
      </c>
      <c r="Z179" s="499">
        <f>'[3]14. Bývanie'!$U$23</f>
        <v>5268000</v>
      </c>
      <c r="AA179" s="500">
        <f>'[3]14. Bývanie'!$V$23</f>
        <v>112000</v>
      </c>
      <c r="AB179" s="498">
        <f>SUM(AC179:AE179)</f>
        <v>702900</v>
      </c>
      <c r="AC179" s="499">
        <f>'[3]14. Bývanie'!$W$23</f>
        <v>544900</v>
      </c>
      <c r="AD179" s="499">
        <f>'[3]14. Bývanie'!$X$23</f>
        <v>0</v>
      </c>
      <c r="AE179" s="523">
        <f>'[3]14. Bývanie'!$Y$23</f>
        <v>158000</v>
      </c>
      <c r="AF179" s="498">
        <f>SUM(AG179:AI179)</f>
        <v>767900</v>
      </c>
      <c r="AG179" s="499">
        <f>'[3]14. Bývanie'!$Z$23</f>
        <v>606900</v>
      </c>
      <c r="AH179" s="499">
        <f>'[3]14. Bývanie'!$AA$23</f>
        <v>0</v>
      </c>
      <c r="AI179" s="500">
        <f>'[3]14. Bývanie'!$AB$23</f>
        <v>161000</v>
      </c>
    </row>
    <row r="180" spans="1:35" s="157" customFormat="1" ht="15.75" x14ac:dyDescent="0.25">
      <c r="A180" s="159"/>
      <c r="B180" s="347" t="s">
        <v>373</v>
      </c>
      <c r="C180" s="359"/>
      <c r="D180" s="374">
        <f t="shared" ref="D180:W180" si="424">SUM(D181:D183)</f>
        <v>1615806.92</v>
      </c>
      <c r="E180" s="375">
        <f t="shared" si="424"/>
        <v>1345530.89</v>
      </c>
      <c r="F180" s="375">
        <f t="shared" si="424"/>
        <v>0</v>
      </c>
      <c r="G180" s="467">
        <f t="shared" si="424"/>
        <v>270276.03000000003</v>
      </c>
      <c r="H180" s="332">
        <f>SUM(H181:H183)</f>
        <v>4810034.32</v>
      </c>
      <c r="I180" s="333">
        <f t="shared" ref="I180:K180" si="425">SUM(I181:I183)</f>
        <v>1556044.58</v>
      </c>
      <c r="J180" s="333">
        <f t="shared" si="425"/>
        <v>0</v>
      </c>
      <c r="K180" s="433">
        <f t="shared" si="425"/>
        <v>3253989.74</v>
      </c>
      <c r="L180" s="332">
        <f>SUM(L181:L183)</f>
        <v>2156953</v>
      </c>
      <c r="M180" s="333">
        <f t="shared" ref="M180:O180" si="426">SUM(M181:M183)</f>
        <v>1862205</v>
      </c>
      <c r="N180" s="333">
        <f t="shared" si="426"/>
        <v>68448</v>
      </c>
      <c r="O180" s="334">
        <f t="shared" si="426"/>
        <v>226300</v>
      </c>
      <c r="P180" s="450">
        <f>SUM(P181:P183)</f>
        <v>1245759.3300000005</v>
      </c>
      <c r="Q180" s="333">
        <f t="shared" ref="Q180:S180" si="427">SUM(Q181:Q183)</f>
        <v>1095146.5200000007</v>
      </c>
      <c r="R180" s="333">
        <f t="shared" si="427"/>
        <v>0</v>
      </c>
      <c r="S180" s="433">
        <f t="shared" si="427"/>
        <v>150612.81</v>
      </c>
      <c r="T180" s="332">
        <f>SUM(T181:T183)</f>
        <v>1990775</v>
      </c>
      <c r="U180" s="333">
        <f t="shared" si="424"/>
        <v>1732975</v>
      </c>
      <c r="V180" s="333">
        <f t="shared" si="424"/>
        <v>31500</v>
      </c>
      <c r="W180" s="334">
        <f t="shared" si="424"/>
        <v>226300</v>
      </c>
      <c r="X180" s="332">
        <f>SUM(X181:X183)</f>
        <v>2787900</v>
      </c>
      <c r="Y180" s="333">
        <f t="shared" ref="Y180:AA180" si="428">SUM(Y181:Y183)</f>
        <v>1960600</v>
      </c>
      <c r="Z180" s="333">
        <f t="shared" si="428"/>
        <v>100000</v>
      </c>
      <c r="AA180" s="433">
        <f t="shared" si="428"/>
        <v>727300</v>
      </c>
      <c r="AB180" s="332">
        <f>SUM(AB181:AB183)</f>
        <v>2389950</v>
      </c>
      <c r="AC180" s="333">
        <f t="shared" ref="AC180:AE180" si="429">SUM(AC181:AC183)</f>
        <v>2016650</v>
      </c>
      <c r="AD180" s="333">
        <f t="shared" si="429"/>
        <v>100000</v>
      </c>
      <c r="AE180" s="433">
        <f t="shared" si="429"/>
        <v>273300</v>
      </c>
      <c r="AF180" s="332">
        <f>SUM(AF181:AF183)</f>
        <v>2608560</v>
      </c>
      <c r="AG180" s="333">
        <f t="shared" ref="AG180:AI180" si="430">SUM(AG181:AG183)</f>
        <v>2185260</v>
      </c>
      <c r="AH180" s="333">
        <f t="shared" si="430"/>
        <v>150000</v>
      </c>
      <c r="AI180" s="334">
        <f t="shared" si="430"/>
        <v>273300</v>
      </c>
    </row>
    <row r="181" spans="1:35" ht="15.75" x14ac:dyDescent="0.25">
      <c r="A181" s="155"/>
      <c r="B181" s="370" t="s">
        <v>426</v>
      </c>
      <c r="C181" s="369" t="s">
        <v>431</v>
      </c>
      <c r="D181" s="308">
        <f>SUM(E181:G181)</f>
        <v>1282205.96</v>
      </c>
      <c r="E181" s="307">
        <f>'[1]15. Administratíva'!$T$4</f>
        <v>1282205.96</v>
      </c>
      <c r="F181" s="307">
        <f>'[1]15. Administratíva'!$U$4</f>
        <v>0</v>
      </c>
      <c r="G181" s="326">
        <f>'[1]15. Administratíva'!$V$4</f>
        <v>0</v>
      </c>
      <c r="H181" s="315">
        <f>SUM(I181:K181)</f>
        <v>1502684.53</v>
      </c>
      <c r="I181" s="309">
        <f>'[2]15. Administratíva'!$H$4</f>
        <v>1502684.53</v>
      </c>
      <c r="J181" s="309">
        <f>'[2]15. Administratíva'!$I$4</f>
        <v>0</v>
      </c>
      <c r="K181" s="338">
        <f>'[2]15. Administratíva'!$J$4</f>
        <v>0</v>
      </c>
      <c r="L181" s="315">
        <f>SUM(M181:O181)</f>
        <v>1873453</v>
      </c>
      <c r="M181" s="309">
        <f>'[3]15. Administratíva'!$K$4</f>
        <v>1805005</v>
      </c>
      <c r="N181" s="309">
        <f>'[3]15. Administratíva'!$L$4</f>
        <v>68448</v>
      </c>
      <c r="O181" s="310">
        <f>'[3]15. Administratíva'!$M$4</f>
        <v>0</v>
      </c>
      <c r="P181" s="339">
        <f>SUM(Q181:S181)</f>
        <v>1080948.6500000006</v>
      </c>
      <c r="Q181" s="309">
        <f>'[3]15. Administratíva'!$N$4</f>
        <v>1080948.6500000006</v>
      </c>
      <c r="R181" s="309">
        <f>'[3]15. Administratíva'!$O$4</f>
        <v>0</v>
      </c>
      <c r="S181" s="338">
        <f>'[3]15. Administratíva'!$P$4</f>
        <v>0</v>
      </c>
      <c r="T181" s="315">
        <f>SUM(U181:W181)</f>
        <v>1742275</v>
      </c>
      <c r="U181" s="309">
        <f>'[3]15. Administratíva'!$Q$4</f>
        <v>1710775</v>
      </c>
      <c r="V181" s="309">
        <f>'[3]15. Administratíva'!$R$4</f>
        <v>31500</v>
      </c>
      <c r="W181" s="310">
        <f>'[3]15. Administratíva'!$S$4</f>
        <v>0</v>
      </c>
      <c r="X181" s="315">
        <f>SUM(Y181:AA181)</f>
        <v>2016080</v>
      </c>
      <c r="Y181" s="309">
        <f>'[3]15. Administratíva'!$T$4</f>
        <v>1916080</v>
      </c>
      <c r="Z181" s="309">
        <f>'[3]15. Administratíva'!$U$4</f>
        <v>100000</v>
      </c>
      <c r="AA181" s="338">
        <f>'[3]15. Administratíva'!$V$4</f>
        <v>0</v>
      </c>
      <c r="AB181" s="315">
        <f>SUM(AC181:AE181)</f>
        <v>2057710</v>
      </c>
      <c r="AC181" s="309">
        <f>'[3]15. Administratíva'!$W$4</f>
        <v>1957710</v>
      </c>
      <c r="AD181" s="309">
        <f>'[3]15. Administratíva'!$X$4</f>
        <v>100000</v>
      </c>
      <c r="AE181" s="338">
        <f>'[3]15. Administratíva'!$Y$4</f>
        <v>0</v>
      </c>
      <c r="AF181" s="315">
        <f>SUM(AG181:AI181)</f>
        <v>2272260</v>
      </c>
      <c r="AG181" s="309">
        <f>'[3]15. Administratíva'!$Z$4</f>
        <v>2122260</v>
      </c>
      <c r="AH181" s="309">
        <f>'[3]15. Administratíva'!$AA$4</f>
        <v>150000</v>
      </c>
      <c r="AI181" s="310">
        <f>'[3]15. Administratíva'!$AB$4</f>
        <v>0</v>
      </c>
    </row>
    <row r="182" spans="1:35" ht="15.75" x14ac:dyDescent="0.25">
      <c r="A182" s="155"/>
      <c r="B182" s="370" t="s">
        <v>427</v>
      </c>
      <c r="C182" s="369" t="s">
        <v>429</v>
      </c>
      <c r="D182" s="308">
        <f>SUM(E182:G182)</f>
        <v>0</v>
      </c>
      <c r="E182" s="307">
        <f>'[1]15. Administratíva'!$T$94</f>
        <v>0</v>
      </c>
      <c r="F182" s="307">
        <f>'[1]15. Administratíva'!$U$94</f>
        <v>0</v>
      </c>
      <c r="G182" s="326">
        <f>'[1]15. Administratíva'!$V$94</f>
        <v>0</v>
      </c>
      <c r="H182" s="315">
        <f t="shared" ref="H182:H183" si="431">SUM(I182:K182)</f>
        <v>0</v>
      </c>
      <c r="I182" s="309">
        <f>'[3]15. Administratíva'!$H$96</f>
        <v>0</v>
      </c>
      <c r="J182" s="309">
        <f>'[3]15. Administratíva'!$I$96</f>
        <v>0</v>
      </c>
      <c r="K182" s="309">
        <f>'[3]15. Administratíva'!$J$96</f>
        <v>0</v>
      </c>
      <c r="L182" s="315">
        <f t="shared" ref="L182:L183" si="432">SUM(M182:O182)</f>
        <v>0</v>
      </c>
      <c r="M182" s="309">
        <f>'[3]15. Administratíva'!$K$96</f>
        <v>0</v>
      </c>
      <c r="N182" s="309">
        <f>'[3]15. Administratíva'!$L$96</f>
        <v>0</v>
      </c>
      <c r="O182" s="310">
        <f>'[3]15. Administratíva'!$M$96</f>
        <v>0</v>
      </c>
      <c r="P182" s="339">
        <f t="shared" ref="P182:P183" si="433">SUM(Q182:S182)</f>
        <v>0</v>
      </c>
      <c r="Q182" s="309">
        <f>'[3]15. Administratíva'!$N$96</f>
        <v>0</v>
      </c>
      <c r="R182" s="309">
        <f>'[3]15. Administratíva'!$O$96</f>
        <v>0</v>
      </c>
      <c r="S182" s="338">
        <f>'[3]15. Administratíva'!$P$96</f>
        <v>0</v>
      </c>
      <c r="T182" s="315">
        <f t="shared" ref="T182:T183" si="434">SUM(U182:W182)</f>
        <v>0</v>
      </c>
      <c r="U182" s="309">
        <f>'[3]15. Administratíva'!$Q$96</f>
        <v>0</v>
      </c>
      <c r="V182" s="309">
        <f>'[3]15. Administratíva'!$R$96</f>
        <v>0</v>
      </c>
      <c r="W182" s="310">
        <f>'[3]15. Administratíva'!$S$96</f>
        <v>0</v>
      </c>
      <c r="X182" s="315">
        <f t="shared" ref="X182:X183" si="435">SUM(Y182:AA182)</f>
        <v>0</v>
      </c>
      <c r="Y182" s="309">
        <f>'[3]15. Administratíva'!$T$96</f>
        <v>0</v>
      </c>
      <c r="Z182" s="309">
        <f>'[3]15. Administratíva'!$U$96</f>
        <v>0</v>
      </c>
      <c r="AA182" s="338">
        <f>'[3]15. Administratíva'!$V$96</f>
        <v>0</v>
      </c>
      <c r="AB182" s="315">
        <f t="shared" ref="AB182:AB183" si="436">SUM(AC182:AE182)</f>
        <v>0</v>
      </c>
      <c r="AC182" s="309">
        <f>'[3]15. Administratíva'!$W$96</f>
        <v>0</v>
      </c>
      <c r="AD182" s="309">
        <f>'[3]15. Administratíva'!$X$96</f>
        <v>0</v>
      </c>
      <c r="AE182" s="338">
        <f>'[3]15. Administratíva'!$Y$96</f>
        <v>0</v>
      </c>
      <c r="AF182" s="315">
        <f t="shared" ref="AF182:AF183" si="437">SUM(AG182:AI182)</f>
        <v>0</v>
      </c>
      <c r="AG182" s="309">
        <f>'[3]15. Administratíva'!$Z$96</f>
        <v>0</v>
      </c>
      <c r="AH182" s="309">
        <f>'[3]15. Administratíva'!$AA$96</f>
        <v>0</v>
      </c>
      <c r="AI182" s="310">
        <f>'[3]15. Administratíva'!$AB$96</f>
        <v>0</v>
      </c>
    </row>
    <row r="183" spans="1:35" ht="16.5" thickBot="1" x14ac:dyDescent="0.3">
      <c r="A183" s="158"/>
      <c r="B183" s="373" t="s">
        <v>428</v>
      </c>
      <c r="C183" s="369" t="s">
        <v>430</v>
      </c>
      <c r="D183" s="313">
        <f>SUM(E183:G183)</f>
        <v>333600.96000000002</v>
      </c>
      <c r="E183" s="314">
        <f>'[1]15. Administratíva'!$T$95</f>
        <v>63324.93</v>
      </c>
      <c r="F183" s="314">
        <f>'[1]15. Administratíva'!$U$95</f>
        <v>0</v>
      </c>
      <c r="G183" s="335">
        <f>'[1]15. Administratíva'!$V$95</f>
        <v>270276.03000000003</v>
      </c>
      <c r="H183" s="328">
        <f t="shared" si="431"/>
        <v>3307349.79</v>
      </c>
      <c r="I183" s="329">
        <f>'[2]15. Administratíva'!$H$96</f>
        <v>53360.05</v>
      </c>
      <c r="J183" s="329">
        <f>'[2]15. Administratíva'!$I$96</f>
        <v>0</v>
      </c>
      <c r="K183" s="434">
        <f>'[2]15. Administratíva'!$J$96</f>
        <v>3253989.74</v>
      </c>
      <c r="L183" s="328">
        <f t="shared" si="432"/>
        <v>283500</v>
      </c>
      <c r="M183" s="329">
        <f>'[3]15. Administratíva'!$K$97</f>
        <v>57200</v>
      </c>
      <c r="N183" s="329">
        <f>'[3]15. Administratíva'!$L$97</f>
        <v>0</v>
      </c>
      <c r="O183" s="330">
        <f>'[3]15. Administratíva'!$M$97</f>
        <v>226300</v>
      </c>
      <c r="P183" s="451">
        <f t="shared" si="433"/>
        <v>164810.68</v>
      </c>
      <c r="Q183" s="329">
        <f>'[3]15. Administratíva'!$N$97</f>
        <v>14197.869999999999</v>
      </c>
      <c r="R183" s="329">
        <f>'[3]15. Administratíva'!$O$97</f>
        <v>0</v>
      </c>
      <c r="S183" s="434">
        <f>'[3]15. Administratíva'!$P$97</f>
        <v>150612.81</v>
      </c>
      <c r="T183" s="328">
        <f t="shared" si="434"/>
        <v>248500</v>
      </c>
      <c r="U183" s="329">
        <f>'[3]15. Administratíva'!$Q$97</f>
        <v>22200</v>
      </c>
      <c r="V183" s="329">
        <f>'[3]15. Administratíva'!$R$97</f>
        <v>0</v>
      </c>
      <c r="W183" s="330">
        <f>'[3]15. Administratíva'!$S$97</f>
        <v>226300</v>
      </c>
      <c r="X183" s="328">
        <f t="shared" si="435"/>
        <v>771820</v>
      </c>
      <c r="Y183" s="329">
        <f>'[3]15. Administratíva'!$T$97</f>
        <v>44520</v>
      </c>
      <c r="Z183" s="329">
        <f>'[3]15. Administratíva'!$U$97</f>
        <v>0</v>
      </c>
      <c r="AA183" s="434">
        <f>'[3]15. Administratíva'!$V$97</f>
        <v>727300</v>
      </c>
      <c r="AB183" s="328">
        <f t="shared" si="436"/>
        <v>332240</v>
      </c>
      <c r="AC183" s="329">
        <f>'[3]15. Administratíva'!$W$97</f>
        <v>58940</v>
      </c>
      <c r="AD183" s="329">
        <f>'[3]15. Administratíva'!$X$97</f>
        <v>0</v>
      </c>
      <c r="AE183" s="434">
        <f>'[3]15. Administratíva'!$Y$97</f>
        <v>273300</v>
      </c>
      <c r="AF183" s="328">
        <f t="shared" si="437"/>
        <v>336300</v>
      </c>
      <c r="AG183" s="329">
        <f>'[3]15. Administratíva'!$Z$97</f>
        <v>63000</v>
      </c>
      <c r="AH183" s="329">
        <f>'[3]15. Administratíva'!$AA$97</f>
        <v>0</v>
      </c>
      <c r="AI183" s="330">
        <f>'[3]15. Administratíva'!$AB$97</f>
        <v>273300</v>
      </c>
    </row>
    <row r="186" spans="1:35" x14ac:dyDescent="0.2">
      <c r="A186" s="158"/>
    </row>
    <row r="187" spans="1:35" x14ac:dyDescent="0.2">
      <c r="A187" s="155"/>
    </row>
    <row r="188" spans="1:35" x14ac:dyDescent="0.2">
      <c r="A188" s="155"/>
    </row>
    <row r="189" spans="1:35" x14ac:dyDescent="0.2">
      <c r="A189" s="155"/>
    </row>
    <row r="190" spans="1:35" x14ac:dyDescent="0.2">
      <c r="A190" s="155"/>
    </row>
    <row r="191" spans="1:35" x14ac:dyDescent="0.2">
      <c r="A191" s="155"/>
    </row>
    <row r="192" spans="1:35" x14ac:dyDescent="0.2">
      <c r="A192" s="158"/>
    </row>
    <row r="193" spans="1:1" x14ac:dyDescent="0.2">
      <c r="A193" s="158"/>
    </row>
    <row r="194" spans="1:1" x14ac:dyDescent="0.2">
      <c r="A194" s="155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8"/>
    </row>
  </sheetData>
  <sheetProtection selectLockedCells="1" selectUnlockedCells="1"/>
  <mergeCells count="10">
    <mergeCell ref="X5:AA6"/>
    <mergeCell ref="AB5:AE6"/>
    <mergeCell ref="AF5:AI6"/>
    <mergeCell ref="B3:W3"/>
    <mergeCell ref="B6:C7"/>
    <mergeCell ref="T5:W6"/>
    <mergeCell ref="D5:G6"/>
    <mergeCell ref="H5:K6"/>
    <mergeCell ref="P5:S6"/>
    <mergeCell ref="L5:O6"/>
  </mergeCells>
  <phoneticPr fontId="0" type="noConversion"/>
  <pageMargins left="0" right="0" top="0" bottom="0" header="0.51181102362204722" footer="0.51181102362204722"/>
  <pageSetup paperSize="8" scale="46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" sqref="D3"/>
    </sheetView>
  </sheetViews>
  <sheetFormatPr defaultColWidth="34.28515625" defaultRowHeight="12.75" x14ac:dyDescent="0.2"/>
  <cols>
    <col min="1" max="1" width="59.42578125" style="124" bestFit="1" customWidth="1"/>
    <col min="2" max="2" width="20.5703125" style="125" customWidth="1"/>
    <col min="3" max="4" width="20.5703125" style="455" customWidth="1"/>
    <col min="5" max="5" width="20.5703125" style="125" customWidth="1"/>
    <col min="6" max="6" width="20.5703125" style="124" customWidth="1"/>
    <col min="7" max="9" width="20.5703125" style="455" customWidth="1"/>
    <col min="10" max="10" width="9.140625" style="124" customWidth="1"/>
    <col min="11" max="11" width="20.42578125" style="124" customWidth="1"/>
    <col min="12" max="12" width="9.140625" style="124" customWidth="1"/>
    <col min="13" max="13" width="38.140625" style="124" customWidth="1"/>
    <col min="14" max="14" width="15.5703125" style="124" bestFit="1" customWidth="1"/>
    <col min="15" max="17" width="15.5703125" style="124" customWidth="1"/>
    <col min="18" max="18" width="15.42578125" style="124" bestFit="1" customWidth="1"/>
    <col min="19" max="21" width="15.5703125" style="124" customWidth="1"/>
    <col min="22" max="254" width="9.140625" style="124" customWidth="1"/>
    <col min="255" max="16384" width="34.28515625" style="124"/>
  </cols>
  <sheetData>
    <row r="1" spans="1:13" ht="100.5" customHeight="1" x14ac:dyDescent="0.3">
      <c r="A1" s="807" t="s">
        <v>583</v>
      </c>
      <c r="B1" s="807"/>
      <c r="C1" s="807"/>
      <c r="D1" s="807"/>
      <c r="E1" s="807"/>
      <c r="F1" s="807"/>
      <c r="G1" s="807"/>
      <c r="H1" s="807"/>
      <c r="I1" s="807"/>
    </row>
    <row r="2" spans="1:13" ht="13.5" thickBot="1" x14ac:dyDescent="0.25"/>
    <row r="3" spans="1:13" ht="72.75" thickBot="1" x14ac:dyDescent="0.3">
      <c r="A3" s="418" t="s">
        <v>409</v>
      </c>
      <c r="B3" s="419" t="s">
        <v>525</v>
      </c>
      <c r="C3" s="419" t="s">
        <v>683</v>
      </c>
      <c r="D3" s="419" t="s">
        <v>559</v>
      </c>
      <c r="E3" s="419" t="s">
        <v>690</v>
      </c>
      <c r="F3" s="420" t="s">
        <v>691</v>
      </c>
      <c r="G3" s="419" t="s">
        <v>560</v>
      </c>
      <c r="H3" s="419" t="s">
        <v>561</v>
      </c>
      <c r="I3" s="419" t="s">
        <v>692</v>
      </c>
    </row>
    <row r="4" spans="1:13" ht="20.25" customHeight="1" x14ac:dyDescent="0.25">
      <c r="A4" s="416" t="s">
        <v>410</v>
      </c>
      <c r="B4" s="417">
        <f>'príjmy '!B3</f>
        <v>14015751.489999998</v>
      </c>
      <c r="C4" s="417">
        <f>'príjmy '!C3</f>
        <v>15086193.5</v>
      </c>
      <c r="D4" s="417">
        <f>'príjmy '!D3</f>
        <v>17085917</v>
      </c>
      <c r="E4" s="417">
        <f>'príjmy '!E3</f>
        <v>11236581.16</v>
      </c>
      <c r="F4" s="417">
        <f>'príjmy '!F3</f>
        <v>17034484</v>
      </c>
      <c r="G4" s="417">
        <f>'príjmy '!G3</f>
        <v>18441430</v>
      </c>
      <c r="H4" s="417">
        <f>'príjmy '!H3</f>
        <v>19161210</v>
      </c>
      <c r="I4" s="417">
        <f>'príjmy '!I3</f>
        <v>20102210</v>
      </c>
      <c r="J4" s="458"/>
    </row>
    <row r="5" spans="1:13" ht="21.75" customHeight="1" x14ac:dyDescent="0.25">
      <c r="A5" s="128" t="s">
        <v>411</v>
      </c>
      <c r="B5" s="141">
        <f>'výdavky '!E8</f>
        <v>12875160.679999998</v>
      </c>
      <c r="C5" s="141">
        <f>'výdavky '!I8</f>
        <v>13839112.629999999</v>
      </c>
      <c r="D5" s="141">
        <f>'výdavky '!M8</f>
        <v>16840702</v>
      </c>
      <c r="E5" s="141">
        <f>'výdavky '!Q8</f>
        <v>10366239.310000002</v>
      </c>
      <c r="F5" s="141">
        <f>'výdavky '!U8</f>
        <v>16222068</v>
      </c>
      <c r="G5" s="141">
        <f>'výdavky '!Y8</f>
        <v>17736780</v>
      </c>
      <c r="H5" s="141">
        <f>'výdavky '!AC8</f>
        <v>18140910</v>
      </c>
      <c r="I5" s="141">
        <f>'výdavky '!AG8</f>
        <v>19058910</v>
      </c>
      <c r="J5" s="458"/>
    </row>
    <row r="6" spans="1:13" ht="21" customHeight="1" x14ac:dyDescent="0.25">
      <c r="A6" s="128" t="s">
        <v>379</v>
      </c>
      <c r="B6" s="141">
        <f t="shared" ref="B6:F6" si="0">B4-B5</f>
        <v>1140590.8100000005</v>
      </c>
      <c r="C6" s="141">
        <f t="shared" si="0"/>
        <v>1247080.870000001</v>
      </c>
      <c r="D6" s="141">
        <f t="shared" si="0"/>
        <v>245215</v>
      </c>
      <c r="E6" s="141">
        <f t="shared" si="0"/>
        <v>870341.84999999776</v>
      </c>
      <c r="F6" s="141">
        <f t="shared" si="0"/>
        <v>812416</v>
      </c>
      <c r="G6" s="141">
        <f t="shared" ref="G6:I6" si="1">G4-G5</f>
        <v>704650</v>
      </c>
      <c r="H6" s="141">
        <f t="shared" si="1"/>
        <v>1020300</v>
      </c>
      <c r="I6" s="141">
        <f t="shared" si="1"/>
        <v>1043300</v>
      </c>
      <c r="J6" s="458"/>
    </row>
    <row r="7" spans="1:13" ht="18" x14ac:dyDescent="0.25">
      <c r="A7" s="128"/>
      <c r="B7" s="141"/>
      <c r="C7" s="141"/>
      <c r="D7" s="141"/>
      <c r="E7" s="141"/>
      <c r="F7" s="141"/>
      <c r="G7" s="141"/>
      <c r="H7" s="141"/>
      <c r="I7" s="141"/>
      <c r="J7" s="458"/>
      <c r="M7" s="125"/>
    </row>
    <row r="8" spans="1:13" ht="21.75" customHeight="1" x14ac:dyDescent="0.25">
      <c r="A8" s="128" t="s">
        <v>403</v>
      </c>
      <c r="B8" s="141">
        <f>'príjmy '!B118</f>
        <v>1260085.6400000001</v>
      </c>
      <c r="C8" s="141">
        <f>'príjmy '!C118</f>
        <v>520618.15</v>
      </c>
      <c r="D8" s="141">
        <f>'príjmy '!D118</f>
        <v>3914600</v>
      </c>
      <c r="E8" s="141">
        <f>'príjmy '!E118</f>
        <v>1079556.81</v>
      </c>
      <c r="F8" s="141">
        <f>'príjmy '!F118</f>
        <v>2959690</v>
      </c>
      <c r="G8" s="141">
        <f>'príjmy '!G118</f>
        <v>1832300</v>
      </c>
      <c r="H8" s="141">
        <f>'príjmy '!H118</f>
        <v>161000</v>
      </c>
      <c r="I8" s="141">
        <f>'príjmy '!I118</f>
        <v>161000</v>
      </c>
      <c r="J8" s="458"/>
    </row>
    <row r="9" spans="1:13" ht="21" customHeight="1" x14ac:dyDescent="0.25">
      <c r="A9" s="128" t="s">
        <v>404</v>
      </c>
      <c r="B9" s="141">
        <f>'výdavky '!F8</f>
        <v>1207903.43</v>
      </c>
      <c r="C9" s="141">
        <f>'výdavky '!J8</f>
        <v>1274924.6299999999</v>
      </c>
      <c r="D9" s="141">
        <f>'výdavky '!N8</f>
        <v>7942530</v>
      </c>
      <c r="E9" s="141">
        <f>'výdavky '!R8</f>
        <v>1566151.37</v>
      </c>
      <c r="F9" s="141">
        <f>'výdavky '!V8</f>
        <v>6199385</v>
      </c>
      <c r="G9" s="141">
        <f>'výdavky '!Z8</f>
        <v>8324540</v>
      </c>
      <c r="H9" s="141">
        <f>'výdavky '!AD8</f>
        <v>1400000</v>
      </c>
      <c r="I9" s="141">
        <f>'výdavky '!AH8</f>
        <v>1470000</v>
      </c>
      <c r="J9" s="458"/>
    </row>
    <row r="10" spans="1:13" ht="21.75" customHeight="1" x14ac:dyDescent="0.25">
      <c r="A10" s="128" t="s">
        <v>379</v>
      </c>
      <c r="B10" s="141">
        <f t="shared" ref="B10:F10" si="2">B8-B9</f>
        <v>52182.210000000196</v>
      </c>
      <c r="C10" s="141">
        <f t="shared" si="2"/>
        <v>-754306.47999999986</v>
      </c>
      <c r="D10" s="141">
        <f t="shared" si="2"/>
        <v>-4027930</v>
      </c>
      <c r="E10" s="141">
        <f t="shared" si="2"/>
        <v>-486594.56000000006</v>
      </c>
      <c r="F10" s="141">
        <f t="shared" si="2"/>
        <v>-3239695</v>
      </c>
      <c r="G10" s="141">
        <f t="shared" ref="G10:I10" si="3">G8-G9</f>
        <v>-6492240</v>
      </c>
      <c r="H10" s="141">
        <f t="shared" si="3"/>
        <v>-1239000</v>
      </c>
      <c r="I10" s="141">
        <f t="shared" si="3"/>
        <v>-1309000</v>
      </c>
      <c r="J10" s="458"/>
    </row>
    <row r="11" spans="1:13" ht="18" x14ac:dyDescent="0.25">
      <c r="A11" s="128"/>
      <c r="B11" s="141"/>
      <c r="C11" s="141"/>
      <c r="D11" s="141"/>
      <c r="E11" s="141"/>
      <c r="F11" s="141"/>
      <c r="G11" s="141"/>
      <c r="H11" s="141"/>
      <c r="I11" s="141"/>
      <c r="J11" s="458"/>
    </row>
    <row r="12" spans="1:13" ht="22.5" customHeight="1" x14ac:dyDescent="0.25">
      <c r="A12" s="128" t="s">
        <v>405</v>
      </c>
      <c r="B12" s="141">
        <f>'príjmy '!B155</f>
        <v>760002.99</v>
      </c>
      <c r="C12" s="141">
        <f>'príjmy '!C155</f>
        <v>3592254.8200000003</v>
      </c>
      <c r="D12" s="141">
        <f>'príjmy '!D155</f>
        <v>4104015</v>
      </c>
      <c r="E12" s="141">
        <f>'príjmy '!E155</f>
        <v>508543.69000000006</v>
      </c>
      <c r="F12" s="141">
        <f>'príjmy '!F155</f>
        <v>2875421</v>
      </c>
      <c r="G12" s="141">
        <f>'príjmy '!G155</f>
        <v>6640390</v>
      </c>
      <c r="H12" s="141">
        <f>'príjmy '!H155</f>
        <v>650000</v>
      </c>
      <c r="I12" s="141">
        <f>'príjmy '!I155</f>
        <v>700000</v>
      </c>
      <c r="J12" s="458"/>
    </row>
    <row r="13" spans="1:13" ht="22.5" customHeight="1" x14ac:dyDescent="0.25">
      <c r="A13" s="128" t="s">
        <v>406</v>
      </c>
      <c r="B13" s="141">
        <f>'výdavky '!G8</f>
        <v>1199446.22</v>
      </c>
      <c r="C13" s="141">
        <f>'výdavky '!K8</f>
        <v>3330309.9000000004</v>
      </c>
      <c r="D13" s="141">
        <f>'výdavky '!O8</f>
        <v>321300</v>
      </c>
      <c r="E13" s="141">
        <f>'výdavky '!S8</f>
        <v>200744.69</v>
      </c>
      <c r="F13" s="141">
        <f>'výdavky '!W8</f>
        <v>316300</v>
      </c>
      <c r="G13" s="141">
        <f>'výdavky '!AA8</f>
        <v>852800</v>
      </c>
      <c r="H13" s="141">
        <f>'výdavky '!AE8</f>
        <v>431300</v>
      </c>
      <c r="I13" s="141">
        <f>'výdavky '!AI8</f>
        <v>434300</v>
      </c>
      <c r="J13" s="458"/>
    </row>
    <row r="14" spans="1:13" ht="18.75" thickBot="1" x14ac:dyDescent="0.3">
      <c r="A14" s="131" t="s">
        <v>379</v>
      </c>
      <c r="B14" s="144">
        <f t="shared" ref="B14:F14" si="4">B12-B13</f>
        <v>-439443.23</v>
      </c>
      <c r="C14" s="144">
        <f t="shared" si="4"/>
        <v>261944.91999999993</v>
      </c>
      <c r="D14" s="144">
        <f t="shared" si="4"/>
        <v>3782715</v>
      </c>
      <c r="E14" s="144">
        <f t="shared" si="4"/>
        <v>307799.00000000006</v>
      </c>
      <c r="F14" s="144">
        <f t="shared" si="4"/>
        <v>2559121</v>
      </c>
      <c r="G14" s="144">
        <f t="shared" ref="G14:I14" si="5">G12-G13</f>
        <v>5787590</v>
      </c>
      <c r="H14" s="144">
        <f t="shared" si="5"/>
        <v>218700</v>
      </c>
      <c r="I14" s="144">
        <f t="shared" si="5"/>
        <v>265700</v>
      </c>
      <c r="J14" s="458"/>
    </row>
    <row r="15" spans="1:13" ht="13.5" thickBot="1" x14ac:dyDescent="0.25">
      <c r="A15" s="134"/>
      <c r="B15" s="135"/>
      <c r="C15" s="135"/>
      <c r="D15" s="135"/>
      <c r="E15" s="135"/>
      <c r="F15" s="135"/>
      <c r="G15" s="135"/>
      <c r="H15" s="135"/>
      <c r="I15" s="135"/>
      <c r="J15" s="458"/>
    </row>
    <row r="16" spans="1:13" ht="22.5" customHeight="1" x14ac:dyDescent="0.3">
      <c r="A16" s="298" t="s">
        <v>130</v>
      </c>
      <c r="B16" s="303">
        <f t="shared" ref="B16:D17" si="6">B4+B8+B12</f>
        <v>16035840.119999999</v>
      </c>
      <c r="C16" s="303">
        <f t="shared" si="6"/>
        <v>19199066.469999999</v>
      </c>
      <c r="D16" s="713">
        <f t="shared" si="6"/>
        <v>25104532</v>
      </c>
      <c r="E16" s="303">
        <f t="shared" ref="E16:F16" si="7">E4+E8+E12</f>
        <v>12824681.66</v>
      </c>
      <c r="F16" s="303">
        <f t="shared" si="7"/>
        <v>22869595</v>
      </c>
      <c r="G16" s="303">
        <f t="shared" ref="G16:I17" si="8">G4+G8+G12</f>
        <v>26914120</v>
      </c>
      <c r="H16" s="303">
        <f t="shared" si="8"/>
        <v>19972210</v>
      </c>
      <c r="I16" s="303">
        <f t="shared" si="8"/>
        <v>20963210</v>
      </c>
      <c r="J16" s="458"/>
    </row>
    <row r="17" spans="1:21" ht="27.75" customHeight="1" thickBot="1" x14ac:dyDescent="0.35">
      <c r="A17" s="412" t="s">
        <v>383</v>
      </c>
      <c r="B17" s="413">
        <f t="shared" si="6"/>
        <v>15282510.329999998</v>
      </c>
      <c r="C17" s="413">
        <f t="shared" si="6"/>
        <v>18444347.159999996</v>
      </c>
      <c r="D17" s="712">
        <f t="shared" si="6"/>
        <v>25104532</v>
      </c>
      <c r="E17" s="413">
        <f>E5+E9+E13</f>
        <v>12133135.370000003</v>
      </c>
      <c r="F17" s="413">
        <f t="shared" ref="F17" si="9">F5+F9+F13</f>
        <v>22737753</v>
      </c>
      <c r="G17" s="413">
        <f t="shared" si="8"/>
        <v>26914120</v>
      </c>
      <c r="H17" s="413">
        <f t="shared" si="8"/>
        <v>19972210</v>
      </c>
      <c r="I17" s="413">
        <f t="shared" si="8"/>
        <v>20963210</v>
      </c>
      <c r="J17" s="458"/>
    </row>
    <row r="18" spans="1:21" ht="27" customHeight="1" thickBot="1" x14ac:dyDescent="0.35">
      <c r="A18" s="414" t="s">
        <v>384</v>
      </c>
      <c r="B18" s="415">
        <f>B16-B17</f>
        <v>753329.79000000097</v>
      </c>
      <c r="C18" s="415">
        <f>C16-C17</f>
        <v>754719.31000000238</v>
      </c>
      <c r="D18" s="415">
        <f>D16-D17</f>
        <v>0</v>
      </c>
      <c r="E18" s="415">
        <f t="shared" ref="E18:F18" si="10">E16-E17</f>
        <v>691546.28999999724</v>
      </c>
      <c r="F18" s="415">
        <f t="shared" si="10"/>
        <v>131842</v>
      </c>
      <c r="G18" s="415">
        <f>G16-G17</f>
        <v>0</v>
      </c>
      <c r="H18" s="415">
        <f>H16-H17</f>
        <v>0</v>
      </c>
      <c r="I18" s="415">
        <f>I16-I17</f>
        <v>0</v>
      </c>
      <c r="J18" s="458"/>
    </row>
    <row r="19" spans="1:21" x14ac:dyDescent="0.2">
      <c r="C19" s="125"/>
      <c r="D19" s="125"/>
      <c r="G19" s="125"/>
      <c r="H19" s="125"/>
      <c r="I19" s="125"/>
      <c r="J19" s="458"/>
    </row>
    <row r="20" spans="1:21" ht="13.5" thickBot="1" x14ac:dyDescent="0.25">
      <c r="C20" s="125"/>
      <c r="D20" s="125"/>
      <c r="G20" s="125"/>
      <c r="H20" s="125"/>
      <c r="I20" s="125"/>
      <c r="J20" s="458"/>
    </row>
    <row r="21" spans="1:21" ht="20.25" x14ac:dyDescent="0.3">
      <c r="A21" s="407" t="s">
        <v>448</v>
      </c>
      <c r="B21" s="408">
        <f t="shared" ref="B21:D22" si="11">B4+B8</f>
        <v>15275837.129999999</v>
      </c>
      <c r="C21" s="408">
        <f t="shared" si="11"/>
        <v>15606811.65</v>
      </c>
      <c r="D21" s="408">
        <f t="shared" si="11"/>
        <v>21000517</v>
      </c>
      <c r="E21" s="408">
        <f t="shared" ref="E21:F21" si="12">E4+E8</f>
        <v>12316137.970000001</v>
      </c>
      <c r="F21" s="408">
        <f t="shared" si="12"/>
        <v>19994174</v>
      </c>
      <c r="G21" s="408">
        <f t="shared" ref="G21:I22" si="13">G4+G8</f>
        <v>20273730</v>
      </c>
      <c r="H21" s="408">
        <f t="shared" si="13"/>
        <v>19322210</v>
      </c>
      <c r="I21" s="408">
        <f t="shared" si="13"/>
        <v>20263210</v>
      </c>
      <c r="J21" s="458"/>
    </row>
    <row r="22" spans="1:21" ht="21" thickBot="1" x14ac:dyDescent="0.35">
      <c r="A22" s="409" t="s">
        <v>449</v>
      </c>
      <c r="B22" s="304">
        <f t="shared" si="11"/>
        <v>14083064.109999998</v>
      </c>
      <c r="C22" s="304">
        <f t="shared" si="11"/>
        <v>15114037.259999998</v>
      </c>
      <c r="D22" s="304">
        <f t="shared" si="11"/>
        <v>24783232</v>
      </c>
      <c r="E22" s="304">
        <f t="shared" ref="E22:F22" si="14">E5+E9</f>
        <v>11932390.680000003</v>
      </c>
      <c r="F22" s="304">
        <f t="shared" si="14"/>
        <v>22421453</v>
      </c>
      <c r="G22" s="304">
        <f t="shared" si="13"/>
        <v>26061320</v>
      </c>
      <c r="H22" s="304">
        <f t="shared" si="13"/>
        <v>19540910</v>
      </c>
      <c r="I22" s="304">
        <f t="shared" si="13"/>
        <v>20528910</v>
      </c>
      <c r="J22" s="458"/>
    </row>
    <row r="23" spans="1:21" ht="21" thickBot="1" x14ac:dyDescent="0.35">
      <c r="A23" s="410" t="s">
        <v>419</v>
      </c>
      <c r="B23" s="411">
        <f t="shared" ref="B23:F23" si="15">B21-B22</f>
        <v>1192773.0200000014</v>
      </c>
      <c r="C23" s="411">
        <f t="shared" si="15"/>
        <v>492774.39000000246</v>
      </c>
      <c r="D23" s="411">
        <f t="shared" si="15"/>
        <v>-3782715</v>
      </c>
      <c r="E23" s="411">
        <f t="shared" si="15"/>
        <v>383747.28999999724</v>
      </c>
      <c r="F23" s="411">
        <f t="shared" si="15"/>
        <v>-2427279</v>
      </c>
      <c r="G23" s="411">
        <f t="shared" ref="G23:I23" si="16">G21-G22</f>
        <v>-5787590</v>
      </c>
      <c r="H23" s="411">
        <f t="shared" si="16"/>
        <v>-218700</v>
      </c>
      <c r="I23" s="411">
        <f t="shared" si="16"/>
        <v>-265700</v>
      </c>
      <c r="J23" s="458"/>
    </row>
    <row r="24" spans="1:21" ht="63.75" thickBot="1" x14ac:dyDescent="0.3">
      <c r="A24" s="300"/>
      <c r="K24" s="322" t="s">
        <v>432</v>
      </c>
      <c r="L24" s="801" t="s">
        <v>433</v>
      </c>
      <c r="M24" s="802"/>
      <c r="N24" s="452" t="s">
        <v>525</v>
      </c>
      <c r="O24" s="437" t="s">
        <v>683</v>
      </c>
      <c r="P24" s="700" t="s">
        <v>556</v>
      </c>
      <c r="Q24" s="452" t="s">
        <v>690</v>
      </c>
      <c r="R24" s="453" t="s">
        <v>693</v>
      </c>
      <c r="S24" s="437" t="s">
        <v>562</v>
      </c>
      <c r="T24" s="437" t="s">
        <v>563</v>
      </c>
      <c r="U24" s="437" t="s">
        <v>694</v>
      </c>
    </row>
    <row r="25" spans="1:21" ht="18" x14ac:dyDescent="0.25">
      <c r="A25" s="299"/>
      <c r="F25" s="125"/>
      <c r="K25" s="323">
        <v>100</v>
      </c>
      <c r="L25" s="803" t="s">
        <v>434</v>
      </c>
      <c r="M25" s="804"/>
      <c r="N25" s="438">
        <f>'príjmy '!B4</f>
        <v>8500097.3599999994</v>
      </c>
      <c r="O25" s="438">
        <f>'príjmy '!C4</f>
        <v>8990184.5999999996</v>
      </c>
      <c r="P25" s="438">
        <f>'príjmy '!D4</f>
        <v>9540000</v>
      </c>
      <c r="Q25" s="438">
        <f>'príjmy '!E4</f>
        <v>6666239.7400000012</v>
      </c>
      <c r="R25" s="438">
        <f>'príjmy '!F4</f>
        <v>9750000</v>
      </c>
      <c r="S25" s="438">
        <f>'príjmy '!G4</f>
        <v>10410000</v>
      </c>
      <c r="T25" s="438">
        <f>'príjmy '!H4</f>
        <v>11175000</v>
      </c>
      <c r="U25" s="438">
        <f>'príjmy '!I4</f>
        <v>11785000</v>
      </c>
    </row>
    <row r="26" spans="1:21" ht="18" x14ac:dyDescent="0.25">
      <c r="A26" s="321"/>
      <c r="K26" s="324">
        <v>200</v>
      </c>
      <c r="L26" s="805" t="s">
        <v>435</v>
      </c>
      <c r="M26" s="806"/>
      <c r="N26" s="439">
        <f>'príjmy '!B17+'príjmy '!B29+'príjmy '!B53+'príjmy '!B119</f>
        <v>1880101.2500000002</v>
      </c>
      <c r="O26" s="439">
        <f>'príjmy '!C17+'príjmy '!C29+'príjmy '!C53+'príjmy '!C119</f>
        <v>2157524.36</v>
      </c>
      <c r="P26" s="439">
        <f>'príjmy '!D17+'príjmy '!D29+'príjmy '!D53+'príjmy '!D119</f>
        <v>3099010</v>
      </c>
      <c r="Q26" s="439">
        <f>'príjmy '!E17+'príjmy '!E29+'príjmy '!E53+'príjmy '!E119</f>
        <v>1719245.3299999996</v>
      </c>
      <c r="R26" s="439">
        <f>'príjmy '!F17+'príjmy '!F29+'príjmy '!F53+'príjmy '!F119</f>
        <v>3099840</v>
      </c>
      <c r="S26" s="439">
        <f>'príjmy '!G17+'príjmy '!G29+'príjmy '!G53+'príjmy '!G119</f>
        <v>2983750</v>
      </c>
      <c r="T26" s="439">
        <f>'príjmy '!H17+'príjmy '!H29+'príjmy '!H53+'príjmy '!H119</f>
        <v>2972750</v>
      </c>
      <c r="U26" s="439">
        <f>'príjmy '!I17+'príjmy '!I29+'príjmy '!I53+'príjmy '!I119</f>
        <v>3003750</v>
      </c>
    </row>
    <row r="27" spans="1:21" ht="18" x14ac:dyDescent="0.25">
      <c r="A27" s="321"/>
      <c r="K27" s="324">
        <v>300</v>
      </c>
      <c r="L27" s="805" t="s">
        <v>436</v>
      </c>
      <c r="M27" s="806"/>
      <c r="N27" s="439">
        <f>'príjmy '!B61+'príjmy '!B123</f>
        <v>4895638.5199999996</v>
      </c>
      <c r="O27" s="439">
        <f>'príjmy '!C61+'príjmy '!C123</f>
        <v>4459102.6900000004</v>
      </c>
      <c r="P27" s="439">
        <f>'príjmy '!D61+'príjmy '!D123</f>
        <v>8361507</v>
      </c>
      <c r="Q27" s="439">
        <f>'príjmy '!E61+'príjmy '!E123</f>
        <v>3930652.8999999994</v>
      </c>
      <c r="R27" s="439">
        <f>'príjmy '!F61+'príjmy '!F123</f>
        <v>7144334</v>
      </c>
      <c r="S27" s="439">
        <f>'príjmy '!G61+'príjmy '!G123</f>
        <v>6879980</v>
      </c>
      <c r="T27" s="439">
        <f>'príjmy '!H61+'príjmy '!H123</f>
        <v>5174460</v>
      </c>
      <c r="U27" s="439">
        <f>'príjmy '!I61+'príjmy '!I123</f>
        <v>5474460</v>
      </c>
    </row>
    <row r="28" spans="1:21" ht="18" x14ac:dyDescent="0.25">
      <c r="A28" s="321"/>
      <c r="K28" s="324">
        <v>400</v>
      </c>
      <c r="L28" s="805" t="s">
        <v>437</v>
      </c>
      <c r="M28" s="806"/>
      <c r="N28" s="439">
        <f>'príjmy '!B156</f>
        <v>760002.99</v>
      </c>
      <c r="O28" s="439">
        <f>'príjmy '!C156+'príjmy '!C158+'príjmy '!C159</f>
        <v>456582.47</v>
      </c>
      <c r="P28" s="439">
        <f>'príjmy '!D156+'príjmy '!D157+'príjmy '!D158+'príjmy '!D159+'príjmy '!D160</f>
        <v>1011415</v>
      </c>
      <c r="Q28" s="439">
        <f>'príjmy '!E156+'príjmy '!E157+'príjmy '!E158+'príjmy '!E159+'príjmy '!E160</f>
        <v>366571.04000000004</v>
      </c>
      <c r="R28" s="439">
        <f>'príjmy '!F156+'príjmy '!F157+'príjmy '!F158+'príjmy '!F159+'príjmy '!F160</f>
        <v>1011421</v>
      </c>
      <c r="S28" s="439">
        <f>'príjmy '!G156+'príjmy '!G158+'príjmy '!G159</f>
        <v>556390</v>
      </c>
      <c r="T28" s="439">
        <f>'príjmy '!H156+'príjmy '!H158+'príjmy '!H159</f>
        <v>650000</v>
      </c>
      <c r="U28" s="439">
        <f>'príjmy '!I156+'príjmy '!I158+'príjmy '!I159</f>
        <v>700000</v>
      </c>
    </row>
    <row r="29" spans="1:21" ht="18" x14ac:dyDescent="0.25">
      <c r="A29" s="321"/>
      <c r="K29" s="324">
        <v>500</v>
      </c>
      <c r="L29" s="805" t="s">
        <v>438</v>
      </c>
      <c r="M29" s="806"/>
      <c r="N29" s="439">
        <f>'príjmy '!B161+'príjmy '!B162+'príjmy '!B164</f>
        <v>0</v>
      </c>
      <c r="O29" s="439">
        <f>'príjmy '!C161+'príjmy '!C162+'príjmy '!C164</f>
        <v>3135672.35</v>
      </c>
      <c r="P29" s="439">
        <f>'príjmy '!D161+'príjmy '!D162+'príjmy '!D163+'príjmy '!D164</f>
        <v>3092600</v>
      </c>
      <c r="Q29" s="439">
        <f>'príjmy '!E161+'príjmy '!E162+'príjmy '!E163+'príjmy '!E164</f>
        <v>141972.65</v>
      </c>
      <c r="R29" s="439">
        <f>'príjmy '!F161+'príjmy '!F162+'príjmy '!F163+'príjmy '!F164</f>
        <v>1864000</v>
      </c>
      <c r="S29" s="439">
        <f>'príjmy '!G163+'príjmy '!G164+'príjmy '!G162</f>
        <v>6084000</v>
      </c>
      <c r="T29" s="439">
        <f>'príjmy '!H163</f>
        <v>0</v>
      </c>
      <c r="U29" s="439">
        <f>'príjmy '!I161+'príjmy '!I162+'príjmy '!I164</f>
        <v>0</v>
      </c>
    </row>
    <row r="30" spans="1:21" ht="18" x14ac:dyDescent="0.25">
      <c r="A30" s="321"/>
      <c r="F30" s="125"/>
      <c r="K30" s="324">
        <v>600</v>
      </c>
      <c r="L30" s="805" t="s">
        <v>378</v>
      </c>
      <c r="M30" s="806"/>
      <c r="N30" s="439">
        <f t="shared" ref="N30:U30" si="17">B5</f>
        <v>12875160.679999998</v>
      </c>
      <c r="O30" s="439">
        <f t="shared" si="17"/>
        <v>13839112.629999999</v>
      </c>
      <c r="P30" s="439">
        <f t="shared" si="17"/>
        <v>16840702</v>
      </c>
      <c r="Q30" s="439">
        <f t="shared" si="17"/>
        <v>10366239.310000002</v>
      </c>
      <c r="R30" s="439">
        <f t="shared" si="17"/>
        <v>16222068</v>
      </c>
      <c r="S30" s="439">
        <f t="shared" si="17"/>
        <v>17736780</v>
      </c>
      <c r="T30" s="439">
        <f t="shared" si="17"/>
        <v>18140910</v>
      </c>
      <c r="U30" s="439">
        <f t="shared" si="17"/>
        <v>19058910</v>
      </c>
    </row>
    <row r="31" spans="1:21" ht="18" x14ac:dyDescent="0.25">
      <c r="A31" s="321"/>
      <c r="K31" s="324">
        <v>700</v>
      </c>
      <c r="L31" s="805" t="s">
        <v>381</v>
      </c>
      <c r="M31" s="806"/>
      <c r="N31" s="439">
        <f t="shared" ref="N31:U31" si="18">B9</f>
        <v>1207903.43</v>
      </c>
      <c r="O31" s="439">
        <f t="shared" si="18"/>
        <v>1274924.6299999999</v>
      </c>
      <c r="P31" s="439">
        <f t="shared" si="18"/>
        <v>7942530</v>
      </c>
      <c r="Q31" s="439">
        <f t="shared" si="18"/>
        <v>1566151.37</v>
      </c>
      <c r="R31" s="439">
        <f t="shared" si="18"/>
        <v>6199385</v>
      </c>
      <c r="S31" s="439">
        <f t="shared" si="18"/>
        <v>8324540</v>
      </c>
      <c r="T31" s="439">
        <f t="shared" si="18"/>
        <v>1400000</v>
      </c>
      <c r="U31" s="439">
        <f t="shared" si="18"/>
        <v>1470000</v>
      </c>
    </row>
    <row r="32" spans="1:21" ht="18.75" thickBot="1" x14ac:dyDescent="0.3">
      <c r="A32" s="321"/>
      <c r="K32" s="325">
        <v>800</v>
      </c>
      <c r="L32" s="808" t="s">
        <v>439</v>
      </c>
      <c r="M32" s="809"/>
      <c r="N32" s="440">
        <f t="shared" ref="N32:U32" si="19">B13</f>
        <v>1199446.22</v>
      </c>
      <c r="O32" s="440">
        <f t="shared" si="19"/>
        <v>3330309.9000000004</v>
      </c>
      <c r="P32" s="440">
        <f t="shared" si="19"/>
        <v>321300</v>
      </c>
      <c r="Q32" s="440">
        <f t="shared" si="19"/>
        <v>200744.69</v>
      </c>
      <c r="R32" s="440">
        <f t="shared" si="19"/>
        <v>316300</v>
      </c>
      <c r="S32" s="440">
        <f t="shared" si="19"/>
        <v>852800</v>
      </c>
      <c r="T32" s="440">
        <f t="shared" si="19"/>
        <v>431300</v>
      </c>
      <c r="U32" s="440">
        <f t="shared" si="19"/>
        <v>434300</v>
      </c>
    </row>
    <row r="33" spans="1:21" ht="18.75" thickBot="1" x14ac:dyDescent="0.3">
      <c r="A33" s="321"/>
      <c r="K33" s="799"/>
      <c r="L33" s="799"/>
      <c r="M33" s="799"/>
      <c r="N33" s="789"/>
      <c r="O33" s="789"/>
      <c r="P33" s="789"/>
      <c r="Q33" s="789"/>
      <c r="R33" s="789"/>
    </row>
    <row r="34" spans="1:21" ht="63.75" thickBot="1" x14ac:dyDescent="0.3">
      <c r="A34" s="321"/>
      <c r="K34" s="800"/>
      <c r="L34" s="800"/>
      <c r="M34" s="800"/>
      <c r="N34" s="452" t="s">
        <v>525</v>
      </c>
      <c r="O34" s="437" t="s">
        <v>683</v>
      </c>
      <c r="P34" s="700" t="s">
        <v>556</v>
      </c>
      <c r="Q34" s="452" t="s">
        <v>690</v>
      </c>
      <c r="R34" s="453" t="s">
        <v>693</v>
      </c>
      <c r="S34" s="437" t="s">
        <v>562</v>
      </c>
      <c r="T34" s="437" t="s">
        <v>563</v>
      </c>
      <c r="U34" s="437" t="s">
        <v>694</v>
      </c>
    </row>
    <row r="35" spans="1:21" ht="18" x14ac:dyDescent="0.25">
      <c r="A35" s="321"/>
      <c r="K35" s="790" t="s">
        <v>472</v>
      </c>
      <c r="L35" s="791"/>
      <c r="M35" s="792"/>
      <c r="N35" s="442">
        <f t="shared" ref="N35:Q35" si="20">N25+N26+N27+N28+N29</f>
        <v>16035840.119999999</v>
      </c>
      <c r="O35" s="442">
        <f t="shared" si="20"/>
        <v>19199066.469999999</v>
      </c>
      <c r="P35" s="442">
        <f t="shared" si="20"/>
        <v>25104532</v>
      </c>
      <c r="Q35" s="442">
        <f t="shared" si="20"/>
        <v>12824681.659999998</v>
      </c>
      <c r="R35" s="442">
        <f>R25+R26+R27+R28+R29</f>
        <v>22869595</v>
      </c>
      <c r="S35" s="442">
        <f>S25+S26+S27+S28+S29</f>
        <v>26914120</v>
      </c>
      <c r="T35" s="442">
        <f t="shared" ref="T35:U35" si="21">T25+T26+T27+T28+T29</f>
        <v>19972210</v>
      </c>
      <c r="U35" s="442">
        <f t="shared" si="21"/>
        <v>20963210</v>
      </c>
    </row>
    <row r="36" spans="1:21" ht="18" x14ac:dyDescent="0.25">
      <c r="A36" s="321"/>
      <c r="K36" s="793" t="s">
        <v>473</v>
      </c>
      <c r="L36" s="794"/>
      <c r="M36" s="795"/>
      <c r="N36" s="443">
        <f t="shared" ref="N36:R36" si="22">N30+N31+N32</f>
        <v>15282510.329999998</v>
      </c>
      <c r="O36" s="443">
        <f t="shared" si="22"/>
        <v>18444347.159999996</v>
      </c>
      <c r="P36" s="443">
        <f t="shared" si="22"/>
        <v>25104532</v>
      </c>
      <c r="Q36" s="443">
        <f t="shared" si="22"/>
        <v>12133135.370000003</v>
      </c>
      <c r="R36" s="443">
        <f t="shared" si="22"/>
        <v>22737753</v>
      </c>
      <c r="S36" s="443">
        <f t="shared" ref="S36:U36" si="23">S30+S31+S32</f>
        <v>26914120</v>
      </c>
      <c r="T36" s="443">
        <f t="shared" si="23"/>
        <v>19972210</v>
      </c>
      <c r="U36" s="443">
        <f t="shared" si="23"/>
        <v>20963210</v>
      </c>
    </row>
    <row r="37" spans="1:21" ht="18.75" thickBot="1" x14ac:dyDescent="0.3">
      <c r="K37" s="796" t="s">
        <v>379</v>
      </c>
      <c r="L37" s="797"/>
      <c r="M37" s="798"/>
      <c r="N37" s="444">
        <f t="shared" ref="N37:R37" si="24">N35-N36</f>
        <v>753329.79000000097</v>
      </c>
      <c r="O37" s="444">
        <f t="shared" si="24"/>
        <v>754719.31000000238</v>
      </c>
      <c r="P37" s="444">
        <f t="shared" si="24"/>
        <v>0</v>
      </c>
      <c r="Q37" s="444">
        <f t="shared" si="24"/>
        <v>691546.28999999538</v>
      </c>
      <c r="R37" s="444">
        <f t="shared" si="24"/>
        <v>131842</v>
      </c>
      <c r="S37" s="444">
        <f t="shared" ref="S37:U37" si="25">S35-S36</f>
        <v>0</v>
      </c>
      <c r="T37" s="444">
        <f t="shared" si="25"/>
        <v>0</v>
      </c>
      <c r="U37" s="444">
        <f t="shared" si="25"/>
        <v>0</v>
      </c>
    </row>
    <row r="38" spans="1:21" ht="18" x14ac:dyDescent="0.25"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</row>
    <row r="49" ht="58.5" customHeight="1" x14ac:dyDescent="0.2"/>
  </sheetData>
  <sheetProtection selectLockedCells="1" selectUnlockedCells="1"/>
  <mergeCells count="15">
    <mergeCell ref="L28:M28"/>
    <mergeCell ref="L29:M29"/>
    <mergeCell ref="L30:M30"/>
    <mergeCell ref="L31:M31"/>
    <mergeCell ref="L32:M32"/>
    <mergeCell ref="L24:M24"/>
    <mergeCell ref="L25:M25"/>
    <mergeCell ref="L26:M26"/>
    <mergeCell ref="L27:M27"/>
    <mergeCell ref="A1:I1"/>
    <mergeCell ref="N33:R33"/>
    <mergeCell ref="K35:M35"/>
    <mergeCell ref="K36:M36"/>
    <mergeCell ref="K37:M37"/>
    <mergeCell ref="K33:M34"/>
  </mergeCells>
  <phoneticPr fontId="0" type="noConversion"/>
  <pageMargins left="0" right="0" top="0" bottom="0" header="0.51181102362204722" footer="0.51181102362204722"/>
  <pageSetup paperSize="9" scale="33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10" t="s">
        <v>394</v>
      </c>
      <c r="B1" s="810"/>
      <c r="C1" s="810"/>
      <c r="D1" s="810"/>
      <c r="E1" s="810"/>
      <c r="F1" s="810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0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0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0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1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1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1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0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0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0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16" t="s">
        <v>132</v>
      </c>
      <c r="E5" s="816"/>
      <c r="F5" s="816"/>
      <c r="G5" s="816"/>
      <c r="H5" s="817" t="s">
        <v>133</v>
      </c>
      <c r="I5" s="817"/>
      <c r="J5" s="817"/>
      <c r="K5" s="817"/>
      <c r="L5" s="811" t="s">
        <v>2</v>
      </c>
      <c r="M5" s="811"/>
      <c r="N5" s="811"/>
      <c r="O5" s="811"/>
      <c r="P5" s="811" t="s">
        <v>392</v>
      </c>
      <c r="Q5" s="811"/>
      <c r="R5" s="811"/>
      <c r="S5" s="811"/>
      <c r="T5" s="811" t="s">
        <v>388</v>
      </c>
      <c r="U5" s="811"/>
      <c r="V5" s="811"/>
      <c r="W5" s="811"/>
    </row>
    <row r="6" spans="1:23" ht="12.75" customHeight="1" thickBot="1" x14ac:dyDescent="0.25">
      <c r="A6" s="80"/>
      <c r="B6" s="813" t="s">
        <v>134</v>
      </c>
      <c r="C6" s="813"/>
      <c r="D6" s="164" t="s">
        <v>135</v>
      </c>
      <c r="E6" s="814" t="s">
        <v>136</v>
      </c>
      <c r="F6" s="814"/>
      <c r="G6" s="814"/>
      <c r="H6" s="164" t="s">
        <v>135</v>
      </c>
      <c r="I6" s="815" t="s">
        <v>137</v>
      </c>
      <c r="J6" s="815"/>
      <c r="K6" s="815"/>
      <c r="L6" s="165" t="s">
        <v>135</v>
      </c>
      <c r="M6" s="812" t="s">
        <v>138</v>
      </c>
      <c r="N6" s="812"/>
      <c r="O6" s="812"/>
      <c r="P6" s="165" t="s">
        <v>135</v>
      </c>
      <c r="Q6" s="812" t="s">
        <v>138</v>
      </c>
      <c r="R6" s="812"/>
      <c r="S6" s="812"/>
      <c r="T6" s="165" t="s">
        <v>135</v>
      </c>
      <c r="U6" s="812" t="s">
        <v>139</v>
      </c>
      <c r="V6" s="812"/>
      <c r="W6" s="812"/>
    </row>
    <row r="7" spans="1:23" ht="24.75" thickBot="1" x14ac:dyDescent="0.25">
      <c r="A7" s="80"/>
      <c r="B7" s="813"/>
      <c r="C7" s="813"/>
      <c r="D7" s="166" t="s">
        <v>140</v>
      </c>
      <c r="E7" s="167" t="s">
        <v>141</v>
      </c>
      <c r="F7" s="168" t="s">
        <v>142</v>
      </c>
      <c r="G7" s="169" t="s">
        <v>143</v>
      </c>
      <c r="H7" s="166" t="s">
        <v>144</v>
      </c>
      <c r="I7" s="167" t="s">
        <v>141</v>
      </c>
      <c r="J7" s="168" t="s">
        <v>142</v>
      </c>
      <c r="K7" s="170" t="s">
        <v>143</v>
      </c>
      <c r="L7" s="171" t="s">
        <v>145</v>
      </c>
      <c r="M7" s="172" t="s">
        <v>141</v>
      </c>
      <c r="N7" s="173" t="s">
        <v>142</v>
      </c>
      <c r="O7" s="174" t="s">
        <v>143</v>
      </c>
      <c r="P7" s="171" t="s">
        <v>145</v>
      </c>
      <c r="Q7" s="172" t="s">
        <v>141</v>
      </c>
      <c r="R7" s="173" t="s">
        <v>142</v>
      </c>
      <c r="S7" s="174" t="s">
        <v>143</v>
      </c>
      <c r="T7" s="171" t="s">
        <v>146</v>
      </c>
      <c r="U7" s="172" t="s">
        <v>141</v>
      </c>
      <c r="V7" s="173" t="s">
        <v>142</v>
      </c>
      <c r="W7" s="174" t="s">
        <v>143</v>
      </c>
    </row>
    <row r="8" spans="1:23" ht="24" customHeight="1" thickBot="1" x14ac:dyDescent="0.25">
      <c r="A8" s="80"/>
      <c r="B8" s="175" t="s">
        <v>147</v>
      </c>
      <c r="C8" s="176"/>
      <c r="D8" s="177" t="e">
        <f>E8+F8+G8</f>
        <v>#REF!</v>
      </c>
      <c r="E8" s="178" t="e">
        <f>E10+E24+E38+E48+E54+E70+E78+E93+E97+E120+E130+E139+E151+E174+E175</f>
        <v>#REF!</v>
      </c>
      <c r="F8" s="178" t="e">
        <f>F10+F24+F38+F48+F54+F70+F78+F93+F97+F120+F130+F139+F151+F174+F175</f>
        <v>#REF!</v>
      </c>
      <c r="G8" s="179" t="e">
        <f>G10+G24+G38+G48+G54+G70+G78+G93+G97+G120+G130+G139+G151+G174+G175</f>
        <v>#REF!</v>
      </c>
      <c r="H8" s="177" t="e">
        <f>I8+J8+K8</f>
        <v>#REF!</v>
      </c>
      <c r="I8" s="178" t="e">
        <f>I10+I24+I38+I48+I54+I70+I78+I93+I97+I120+I130+I139+I151+I174+I175</f>
        <v>#REF!</v>
      </c>
      <c r="J8" s="178" t="e">
        <f>J10+J24+J38+J48+J54+J70+J78+J93+J97+J120+J130+J139+J151+J174+J175</f>
        <v>#REF!</v>
      </c>
      <c r="K8" s="180" t="e">
        <f>K10+K24+K38+K48+K54+K70+K78+K93+K97+K120+K130+K139+K151+K174+K175</f>
        <v>#REF!</v>
      </c>
      <c r="L8" s="181" t="e">
        <f>SUM(M8:O8)</f>
        <v>#REF!</v>
      </c>
      <c r="M8" s="178" t="e">
        <f>M10+M24+M38+M48+M54+M70+M78+M93+M97+M120+M130+M139+M151+M174+M175</f>
        <v>#REF!</v>
      </c>
      <c r="N8" s="178" t="e">
        <f>N10+N24+N38+N48+N54+N70+N78+N93+N97+N120+N130+N139+N151+N174+N175</f>
        <v>#REF!</v>
      </c>
      <c r="O8" s="180" t="e">
        <f>O10+O24+O38+O48+O54+O70+O78+O93+O97+O120+O130+O139+O151+O174+O175</f>
        <v>#REF!</v>
      </c>
      <c r="P8" s="181">
        <v>12339862.450000001</v>
      </c>
      <c r="Q8" s="178">
        <v>10730799.140000001</v>
      </c>
      <c r="R8" s="178">
        <v>957999</v>
      </c>
      <c r="S8" s="180">
        <v>654683.57999999996</v>
      </c>
      <c r="T8" s="181" t="e">
        <f>SUM(U8:W8)</f>
        <v>#REF!</v>
      </c>
      <c r="U8" s="178" t="e">
        <f>U10+U24+U38+U48+U54+U70+U78+U93+U97+U120+U130+U139+U151+U174+U175</f>
        <v>#REF!</v>
      </c>
      <c r="V8" s="178" t="e">
        <f>V10+V24+V38+V48+V54+V70+V78+V93+V97+V120+V130+V139+V151+V174+V175</f>
        <v>#REF!</v>
      </c>
      <c r="W8" s="180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9"/>
      <c r="Q9" s="290"/>
      <c r="R9" s="291"/>
      <c r="S9" s="290"/>
      <c r="T9" s="87"/>
      <c r="U9" s="90"/>
      <c r="V9" s="89"/>
      <c r="W9" s="90"/>
    </row>
    <row r="10" spans="1:23" ht="14.25" x14ac:dyDescent="0.2">
      <c r="A10" s="80"/>
      <c r="B10" s="182" t="s">
        <v>149</v>
      </c>
      <c r="C10" s="183"/>
      <c r="D10" s="184">
        <f t="shared" ref="D10:W10" si="0">D11+D16+D20+D21+D22+D23</f>
        <v>249041</v>
      </c>
      <c r="E10" s="185">
        <f t="shared" si="0"/>
        <v>202089</v>
      </c>
      <c r="F10" s="185">
        <f t="shared" si="0"/>
        <v>46952</v>
      </c>
      <c r="G10" s="186">
        <f t="shared" si="0"/>
        <v>0</v>
      </c>
      <c r="H10" s="184">
        <f>H11+H16+H20+H21+H22+H23-1</f>
        <v>182685</v>
      </c>
      <c r="I10" s="185">
        <f t="shared" si="0"/>
        <v>169377</v>
      </c>
      <c r="J10" s="185">
        <f t="shared" si="0"/>
        <v>13309</v>
      </c>
      <c r="K10" s="187">
        <f t="shared" si="0"/>
        <v>0</v>
      </c>
      <c r="L10" s="188" t="e">
        <f t="shared" si="0"/>
        <v>#REF!</v>
      </c>
      <c r="M10" s="185" t="e">
        <f t="shared" si="0"/>
        <v>#REF!</v>
      </c>
      <c r="N10" s="185" t="e">
        <f t="shared" si="0"/>
        <v>#REF!</v>
      </c>
      <c r="O10" s="187" t="e">
        <f t="shared" si="0"/>
        <v>#REF!</v>
      </c>
      <c r="P10" s="252">
        <v>167746.69</v>
      </c>
      <c r="Q10" s="253">
        <v>166090.16</v>
      </c>
      <c r="R10" s="253">
        <v>1656.53</v>
      </c>
      <c r="S10" s="254">
        <v>0</v>
      </c>
      <c r="T10" s="188">
        <f t="shared" si="0"/>
        <v>202120</v>
      </c>
      <c r="U10" s="185">
        <f t="shared" si="0"/>
        <v>179552</v>
      </c>
      <c r="V10" s="185">
        <f t="shared" si="0"/>
        <v>22568</v>
      </c>
      <c r="W10" s="187">
        <f t="shared" si="0"/>
        <v>0</v>
      </c>
    </row>
    <row r="11" spans="1:23" ht="15.75" x14ac:dyDescent="0.25">
      <c r="A11" s="80"/>
      <c r="B11" s="205" t="s">
        <v>150</v>
      </c>
      <c r="C11" s="206" t="s">
        <v>151</v>
      </c>
      <c r="D11" s="207">
        <f>SUM(D12:D15)</f>
        <v>114308</v>
      </c>
      <c r="E11" s="208">
        <f>SUM(E12:E15)</f>
        <v>114308</v>
      </c>
      <c r="F11" s="208">
        <f>SUM(F12:F15)</f>
        <v>0</v>
      </c>
      <c r="G11" s="209">
        <f>SUM(G12:G15)</f>
        <v>0</v>
      </c>
      <c r="H11" s="207">
        <f t="shared" ref="H11:W11" si="1">SUM(H12:H15)</f>
        <v>84347</v>
      </c>
      <c r="I11" s="208">
        <f t="shared" si="1"/>
        <v>84347</v>
      </c>
      <c r="J11" s="208">
        <f t="shared" si="1"/>
        <v>0</v>
      </c>
      <c r="K11" s="210">
        <f t="shared" si="1"/>
        <v>0</v>
      </c>
      <c r="L11" s="211" t="e">
        <f t="shared" si="1"/>
        <v>#REF!</v>
      </c>
      <c r="M11" s="208" t="e">
        <f t="shared" si="1"/>
        <v>#REF!</v>
      </c>
      <c r="N11" s="208" t="e">
        <f t="shared" si="1"/>
        <v>#REF!</v>
      </c>
      <c r="O11" s="210" t="e">
        <f t="shared" si="1"/>
        <v>#REF!</v>
      </c>
      <c r="P11" s="255">
        <v>92823.26</v>
      </c>
      <c r="Q11" s="256">
        <v>92823.26</v>
      </c>
      <c r="R11" s="256">
        <v>0</v>
      </c>
      <c r="S11" s="257">
        <v>0</v>
      </c>
      <c r="T11" s="211">
        <f t="shared" si="1"/>
        <v>100632</v>
      </c>
      <c r="U11" s="208">
        <f t="shared" si="1"/>
        <v>100632</v>
      </c>
      <c r="V11" s="208">
        <f t="shared" si="1"/>
        <v>0</v>
      </c>
      <c r="W11" s="210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'[4]1.Plánovanie, manažment a kontr'!#REF!</f>
        <v>#REF!</v>
      </c>
      <c r="N12" s="94" t="e">
        <f>'[4]1.Plánovanie, manažment a kontr'!#REF!</f>
        <v>#REF!</v>
      </c>
      <c r="O12" s="96" t="e">
        <f>'[4]1.Plánovanie, manažment a kontr'!#REF!</f>
        <v>#REF!</v>
      </c>
      <c r="P12" s="255">
        <v>38175.74</v>
      </c>
      <c r="Q12" s="258">
        <v>38175.74</v>
      </c>
      <c r="R12" s="258">
        <v>0</v>
      </c>
      <c r="S12" s="259">
        <v>0</v>
      </c>
      <c r="T12" s="97">
        <f>SUM(U12:W12)</f>
        <v>39379</v>
      </c>
      <c r="U12" s="94">
        <f>'[4]1.Plánovanie, manažment a kontr'!$H$5</f>
        <v>39379</v>
      </c>
      <c r="V12" s="94">
        <f>'[4]1.Plánovanie, manažment a kontr'!$I$5</f>
        <v>0</v>
      </c>
      <c r="W12" s="96">
        <f>'[4]1.Plánovanie,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'[4]1.Plánovanie, manažment a kontr'!#REF!</f>
        <v>#REF!</v>
      </c>
      <c r="N13" s="94" t="e">
        <f>'[4]1.Plánovanie, manažment a kontr'!#REF!</f>
        <v>#REF!</v>
      </c>
      <c r="O13" s="96" t="e">
        <f>'[4]1.Plánovanie, manažment a kontr'!#REF!</f>
        <v>#REF!</v>
      </c>
      <c r="P13" s="255">
        <v>26838.14</v>
      </c>
      <c r="Q13" s="258">
        <v>26838.14</v>
      </c>
      <c r="R13" s="258">
        <v>0</v>
      </c>
      <c r="S13" s="259">
        <v>0</v>
      </c>
      <c r="T13" s="97">
        <f>SUM(U13:W13)</f>
        <v>26321</v>
      </c>
      <c r="U13" s="94">
        <f>'[4]1.Plánovanie, manažment a kontr'!$H$16</f>
        <v>26321</v>
      </c>
      <c r="V13" s="94">
        <f>'[4]1.Plánovanie, manažment a kontr'!$I$16</f>
        <v>0</v>
      </c>
      <c r="W13" s="96">
        <f>'[4]1.Plánovanie,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'[4]1.Plánovanie, manažment a kontr'!#REF!</f>
        <v>#REF!</v>
      </c>
      <c r="N14" s="94" t="e">
        <f>'[4]1.Plánovanie, manažment a kontr'!#REF!</f>
        <v>#REF!</v>
      </c>
      <c r="O14" s="96" t="e">
        <f>'[4]1.Plánovanie, manažment a kontr'!#REF!</f>
        <v>#REF!</v>
      </c>
      <c r="P14" s="255">
        <v>27809.38</v>
      </c>
      <c r="Q14" s="258">
        <v>27809.38</v>
      </c>
      <c r="R14" s="258">
        <v>0</v>
      </c>
      <c r="S14" s="259">
        <v>0</v>
      </c>
      <c r="T14" s="97">
        <f>SUM(U14:W14)</f>
        <v>34932</v>
      </c>
      <c r="U14" s="94">
        <f>'[4]1.Plánovanie, manažment a kontr'!$H$27</f>
        <v>34932</v>
      </c>
      <c r="V14" s="94">
        <f>'[4]1.Plánovanie, manažment a kontr'!$I$27</f>
        <v>0</v>
      </c>
      <c r="W14" s="96">
        <f>'[4]1.Plánovanie,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'[4]1.Plánovanie, manažment a kontr'!#REF!</f>
        <v>#REF!</v>
      </c>
      <c r="N15" s="94" t="e">
        <f>'[4]1.Plánovanie, manažment a kontr'!#REF!</f>
        <v>#REF!</v>
      </c>
      <c r="O15" s="96" t="e">
        <f>'[4]1.Plánovanie, manažment a kontr'!#REF!</f>
        <v>#REF!</v>
      </c>
      <c r="P15" s="255">
        <v>0</v>
      </c>
      <c r="Q15" s="258">
        <v>0</v>
      </c>
      <c r="R15" s="258">
        <v>0</v>
      </c>
      <c r="S15" s="259">
        <v>0</v>
      </c>
      <c r="T15" s="97">
        <f>SUM(U15:W15)</f>
        <v>0</v>
      </c>
      <c r="U15" s="94">
        <f>'[4]1.Plánovanie, manažment a kontr'!$H$31</f>
        <v>0</v>
      </c>
      <c r="V15" s="94">
        <f>'[4]1.Plánovanie, manažment a kontr'!$I$31</f>
        <v>0</v>
      </c>
      <c r="W15" s="96">
        <f>'[4]1.Plánovanie, manažment a kontr'!$J$31</f>
        <v>0</v>
      </c>
    </row>
    <row r="16" spans="1:23" ht="15.75" x14ac:dyDescent="0.25">
      <c r="A16" s="99"/>
      <c r="B16" s="205" t="s">
        <v>156</v>
      </c>
      <c r="C16" s="212" t="s">
        <v>157</v>
      </c>
      <c r="D16" s="207">
        <f t="shared" ref="D16:W16" si="2">SUM(D17:D19)</f>
        <v>61358</v>
      </c>
      <c r="E16" s="208">
        <f t="shared" si="2"/>
        <v>16667</v>
      </c>
      <c r="F16" s="208">
        <f t="shared" si="2"/>
        <v>44691</v>
      </c>
      <c r="G16" s="209">
        <f t="shared" si="2"/>
        <v>0</v>
      </c>
      <c r="H16" s="207">
        <f t="shared" si="2"/>
        <v>32896</v>
      </c>
      <c r="I16" s="208">
        <f t="shared" si="2"/>
        <v>19587</v>
      </c>
      <c r="J16" s="208">
        <f t="shared" si="2"/>
        <v>13309</v>
      </c>
      <c r="K16" s="210">
        <f t="shared" si="2"/>
        <v>0</v>
      </c>
      <c r="L16" s="211" t="e">
        <f t="shared" si="2"/>
        <v>#REF!</v>
      </c>
      <c r="M16" s="208" t="e">
        <f t="shared" si="2"/>
        <v>#REF!</v>
      </c>
      <c r="N16" s="208" t="e">
        <f t="shared" si="2"/>
        <v>#REF!</v>
      </c>
      <c r="O16" s="210" t="e">
        <f t="shared" si="2"/>
        <v>#REF!</v>
      </c>
      <c r="P16" s="255">
        <v>9763.3700000000008</v>
      </c>
      <c r="Q16" s="256">
        <v>8106.84</v>
      </c>
      <c r="R16" s="256">
        <v>1656.53</v>
      </c>
      <c r="S16" s="257">
        <v>0</v>
      </c>
      <c r="T16" s="211">
        <f t="shared" si="2"/>
        <v>45168</v>
      </c>
      <c r="U16" s="208">
        <f t="shared" si="2"/>
        <v>22600</v>
      </c>
      <c r="V16" s="208">
        <f t="shared" si="2"/>
        <v>22568</v>
      </c>
      <c r="W16" s="210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'[4]1.Plánovanie, manažment a kontr'!#REF!</f>
        <v>#REF!</v>
      </c>
      <c r="N17" s="94" t="e">
        <f>'[4]1.Plánovanie, manažment a kontr'!#REF!</f>
        <v>#REF!</v>
      </c>
      <c r="O17" s="96" t="e">
        <f>'[4]1.Plánovanie, manažment a kontr'!#REF!</f>
        <v>#REF!</v>
      </c>
      <c r="P17" s="255">
        <v>228.58</v>
      </c>
      <c r="Q17" s="258">
        <v>228.58</v>
      </c>
      <c r="R17" s="258">
        <v>0</v>
      </c>
      <c r="S17" s="259">
        <v>0</v>
      </c>
      <c r="T17" s="97">
        <f t="shared" ref="T17:T23" si="6">SUM(U17:W17)</f>
        <v>2046</v>
      </c>
      <c r="U17" s="94">
        <f>'[4]1.Plánovanie, manažment a kontr'!$H$35</f>
        <v>2046</v>
      </c>
      <c r="V17" s="94">
        <f>'[4]1.Plánovanie, manažment a kontr'!$I$35</f>
        <v>0</v>
      </c>
      <c r="W17" s="96">
        <f>'[4]1.Plánovanie,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'[4]1.Plánovanie, manažment a kontr'!#REF!</f>
        <v>#REF!</v>
      </c>
      <c r="N18" s="94" t="e">
        <f>'[4]1.Plánovanie, manažment a kontr'!#REF!</f>
        <v>#REF!</v>
      </c>
      <c r="O18" s="96" t="e">
        <f>'[4]1.Plánovanie, manažment a kontr'!#REF!</f>
        <v>#REF!</v>
      </c>
      <c r="P18" s="255">
        <v>0</v>
      </c>
      <c r="Q18" s="258">
        <v>0</v>
      </c>
      <c r="R18" s="258">
        <v>0</v>
      </c>
      <c r="S18" s="259">
        <v>0</v>
      </c>
      <c r="T18" s="97">
        <f t="shared" si="6"/>
        <v>10904</v>
      </c>
      <c r="U18" s="94">
        <f>'[4]1.Plánovanie, manažment a kontr'!$H$47</f>
        <v>10904</v>
      </c>
      <c r="V18" s="94">
        <f>'[4]1.Plánovanie, manažment a kontr'!$I$47</f>
        <v>0</v>
      </c>
      <c r="W18" s="96">
        <f>'[4]1.Plánovanie,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'[4]1.Plánovanie, manažment a kontr'!#REF!</f>
        <v>#REF!</v>
      </c>
      <c r="N19" s="94" t="e">
        <f>'[4]1.Plánovanie, manažment a kontr'!#REF!</f>
        <v>#REF!</v>
      </c>
      <c r="O19" s="96" t="e">
        <f>'[4]1.Plánovanie, manažment a kontr'!#REF!</f>
        <v>#REF!</v>
      </c>
      <c r="P19" s="255">
        <v>9534.7900000000009</v>
      </c>
      <c r="Q19" s="258">
        <v>7878.26</v>
      </c>
      <c r="R19" s="258">
        <v>1656.53</v>
      </c>
      <c r="S19" s="259">
        <v>0</v>
      </c>
      <c r="T19" s="97">
        <f t="shared" si="6"/>
        <v>32218</v>
      </c>
      <c r="U19" s="94">
        <f>'[4]1.Plánovanie, manažment a kontr'!$H$50</f>
        <v>9650</v>
      </c>
      <c r="V19" s="94">
        <f>'[4]1.Plánovanie, manažment a kontr'!$I$50</f>
        <v>22568</v>
      </c>
      <c r="W19" s="96">
        <f>'[4]1.Plánovanie, manažment a kontr'!$J$50</f>
        <v>0</v>
      </c>
    </row>
    <row r="20" spans="1:23" ht="15.75" x14ac:dyDescent="0.25">
      <c r="A20" s="83"/>
      <c r="B20" s="205" t="s">
        <v>161</v>
      </c>
      <c r="C20" s="212" t="s">
        <v>162</v>
      </c>
      <c r="D20" s="207">
        <f t="shared" si="3"/>
        <v>59900</v>
      </c>
      <c r="E20" s="208">
        <v>59900</v>
      </c>
      <c r="F20" s="208"/>
      <c r="G20" s="209"/>
      <c r="H20" s="207">
        <f t="shared" si="4"/>
        <v>57447</v>
      </c>
      <c r="I20" s="208">
        <v>57447</v>
      </c>
      <c r="J20" s="208"/>
      <c r="K20" s="210"/>
      <c r="L20" s="211" t="e">
        <f t="shared" si="5"/>
        <v>#REF!</v>
      </c>
      <c r="M20" s="208" t="e">
        <f>'[4]1.Plánovanie, manažment a kontr'!#REF!</f>
        <v>#REF!</v>
      </c>
      <c r="N20" s="208" t="e">
        <f>'[4]1.Plánovanie, manažment a kontr'!#REF!</f>
        <v>#REF!</v>
      </c>
      <c r="O20" s="210" t="e">
        <f>'[4]1.Plánovanie, manažment a kontr'!#REF!</f>
        <v>#REF!</v>
      </c>
      <c r="P20" s="255">
        <v>51038.51</v>
      </c>
      <c r="Q20" s="256">
        <v>51038.51</v>
      </c>
      <c r="R20" s="256">
        <v>0</v>
      </c>
      <c r="S20" s="257">
        <v>0</v>
      </c>
      <c r="T20" s="211">
        <f t="shared" si="6"/>
        <v>44354</v>
      </c>
      <c r="U20" s="208">
        <f>'[4]1.Plánovanie, manažment a kontr'!$H$62</f>
        <v>44354</v>
      </c>
      <c r="V20" s="208">
        <f>'[4]1.Plánovanie, manažment a kontr'!$I$62</f>
        <v>0</v>
      </c>
      <c r="W20" s="210">
        <f>'[4]1.Plánovanie, manažment a kontr'!$J$62</f>
        <v>0</v>
      </c>
    </row>
    <row r="21" spans="1:23" ht="15.75" x14ac:dyDescent="0.25">
      <c r="A21" s="80"/>
      <c r="B21" s="205" t="s">
        <v>163</v>
      </c>
      <c r="C21" s="212" t="s">
        <v>164</v>
      </c>
      <c r="D21" s="207">
        <f t="shared" si="3"/>
        <v>1990</v>
      </c>
      <c r="E21" s="208">
        <v>1990</v>
      </c>
      <c r="F21" s="208"/>
      <c r="G21" s="209"/>
      <c r="H21" s="207">
        <f t="shared" si="4"/>
        <v>1990</v>
      </c>
      <c r="I21" s="208">
        <v>1990</v>
      </c>
      <c r="J21" s="208"/>
      <c r="K21" s="210"/>
      <c r="L21" s="211" t="e">
        <f t="shared" si="5"/>
        <v>#REF!</v>
      </c>
      <c r="M21" s="208" t="e">
        <f>'[4]1.Plánovanie, manažment a kontr'!#REF!</f>
        <v>#REF!</v>
      </c>
      <c r="N21" s="208" t="e">
        <f>'[4]1.Plánovanie, manažment a kontr'!#REF!</f>
        <v>#REF!</v>
      </c>
      <c r="O21" s="210" t="e">
        <f>'[4]1.Plánovanie, manažment a kontr'!#REF!</f>
        <v>#REF!</v>
      </c>
      <c r="P21" s="255">
        <v>2300</v>
      </c>
      <c r="Q21" s="256">
        <v>2300</v>
      </c>
      <c r="R21" s="256">
        <v>0</v>
      </c>
      <c r="S21" s="257">
        <v>0</v>
      </c>
      <c r="T21" s="211">
        <f t="shared" si="6"/>
        <v>3600</v>
      </c>
      <c r="U21" s="208">
        <f>'[4]1.Plánovanie, manažment a kontr'!$H$72</f>
        <v>3600</v>
      </c>
      <c r="V21" s="208">
        <f>'[4]1.Plánovanie, manažment a kontr'!$I$72</f>
        <v>0</v>
      </c>
      <c r="W21" s="210">
        <f>'[4]1.Plánovanie, manažment a kontr'!$J$72</f>
        <v>0</v>
      </c>
    </row>
    <row r="22" spans="1:23" ht="15.75" x14ac:dyDescent="0.25">
      <c r="A22" s="80"/>
      <c r="B22" s="205" t="s">
        <v>165</v>
      </c>
      <c r="C22" s="212" t="s">
        <v>166</v>
      </c>
      <c r="D22" s="207">
        <f t="shared" si="3"/>
        <v>5812</v>
      </c>
      <c r="E22" s="208">
        <v>5812</v>
      </c>
      <c r="F22" s="208"/>
      <c r="G22" s="209"/>
      <c r="H22" s="207">
        <f t="shared" si="4"/>
        <v>6006</v>
      </c>
      <c r="I22" s="208">
        <v>6006</v>
      </c>
      <c r="J22" s="208"/>
      <c r="K22" s="210"/>
      <c r="L22" s="211" t="e">
        <f t="shared" si="5"/>
        <v>#REF!</v>
      </c>
      <c r="M22" s="208" t="e">
        <f>'[4]1.Plánovanie, manažment a kontr'!#REF!</f>
        <v>#REF!</v>
      </c>
      <c r="N22" s="208" t="e">
        <f>'[4]1.Plánovanie, manažment a kontr'!#REF!</f>
        <v>#REF!</v>
      </c>
      <c r="O22" s="210" t="e">
        <f>'[4]1.Plánovanie, manažment a kontr'!#REF!</f>
        <v>#REF!</v>
      </c>
      <c r="P22" s="255">
        <v>11821.55</v>
      </c>
      <c r="Q22" s="256">
        <v>11821.55</v>
      </c>
      <c r="R22" s="256">
        <v>0</v>
      </c>
      <c r="S22" s="257">
        <v>0</v>
      </c>
      <c r="T22" s="211">
        <f t="shared" si="6"/>
        <v>8366</v>
      </c>
      <c r="U22" s="208">
        <f>'[4]1.Plánovanie, manažment a kontr'!$H$75</f>
        <v>8366</v>
      </c>
      <c r="V22" s="208">
        <f>'[4]1.Plánovanie, manažment a kontr'!$I$75</f>
        <v>0</v>
      </c>
      <c r="W22" s="210">
        <f>'[4]1.Plánovanie, manažment a kontr'!$J$75</f>
        <v>0</v>
      </c>
    </row>
    <row r="23" spans="1:23" ht="16.5" thickBot="1" x14ac:dyDescent="0.3">
      <c r="A23" s="80"/>
      <c r="B23" s="213" t="s">
        <v>167</v>
      </c>
      <c r="C23" s="214" t="s">
        <v>168</v>
      </c>
      <c r="D23" s="215">
        <f t="shared" si="3"/>
        <v>5673</v>
      </c>
      <c r="E23" s="216">
        <v>3412</v>
      </c>
      <c r="F23" s="216">
        <v>2261</v>
      </c>
      <c r="G23" s="217"/>
      <c r="H23" s="207">
        <f t="shared" si="4"/>
        <v>0</v>
      </c>
      <c r="I23" s="218">
        <v>0</v>
      </c>
      <c r="J23" s="218"/>
      <c r="K23" s="219"/>
      <c r="L23" s="220" t="e">
        <f t="shared" si="5"/>
        <v>#REF!</v>
      </c>
      <c r="M23" s="218" t="e">
        <f>'[4]1.Plánovanie, manažment a kontr'!#REF!</f>
        <v>#REF!</v>
      </c>
      <c r="N23" s="218" t="e">
        <f>'[4]1.Plánovanie, manažment a kontr'!#REF!</f>
        <v>#REF!</v>
      </c>
      <c r="O23" s="219" t="e">
        <f>'[4]1.Plánovanie, manažment a kontr'!#REF!</f>
        <v>#REF!</v>
      </c>
      <c r="P23" s="260">
        <v>0</v>
      </c>
      <c r="Q23" s="261">
        <v>0</v>
      </c>
      <c r="R23" s="261">
        <v>0</v>
      </c>
      <c r="S23" s="262">
        <v>0</v>
      </c>
      <c r="T23" s="220">
        <f t="shared" si="6"/>
        <v>0</v>
      </c>
      <c r="U23" s="218">
        <f>'[4]1.Plánovanie, manažment a kontr'!$H$79</f>
        <v>0</v>
      </c>
      <c r="V23" s="218">
        <f>'[4]1.Plánovanie, manažment a kontr'!$I$79</f>
        <v>0</v>
      </c>
      <c r="W23" s="219">
        <f>'[4]1.Plánovanie, manažment a kontr'!$J$79</f>
        <v>0</v>
      </c>
    </row>
    <row r="24" spans="1:23" s="82" customFormat="1" ht="14.25" x14ac:dyDescent="0.2">
      <c r="A24" s="99"/>
      <c r="B24" s="189" t="s">
        <v>169</v>
      </c>
      <c r="C24" s="190"/>
      <c r="D24" s="184" t="e">
        <f t="shared" ref="D24:W24" si="7">D25+D34+D37</f>
        <v>#REF!</v>
      </c>
      <c r="E24" s="185">
        <f t="shared" si="7"/>
        <v>34198</v>
      </c>
      <c r="F24" s="185" t="e">
        <f t="shared" si="7"/>
        <v>#REF!</v>
      </c>
      <c r="G24" s="186" t="e">
        <f t="shared" si="7"/>
        <v>#REF!</v>
      </c>
      <c r="H24" s="184" t="e">
        <f>H25+H34+H37-1</f>
        <v>#REF!</v>
      </c>
      <c r="I24" s="185">
        <f>I25+I34+I37-1</f>
        <v>23616</v>
      </c>
      <c r="J24" s="185" t="e">
        <f t="shared" si="7"/>
        <v>#REF!</v>
      </c>
      <c r="K24" s="187" t="e">
        <f t="shared" si="7"/>
        <v>#REF!</v>
      </c>
      <c r="L24" s="188" t="e">
        <f t="shared" si="7"/>
        <v>#REF!</v>
      </c>
      <c r="M24" s="185" t="e">
        <f t="shared" si="7"/>
        <v>#REF!</v>
      </c>
      <c r="N24" s="185" t="e">
        <f t="shared" si="7"/>
        <v>#REF!</v>
      </c>
      <c r="O24" s="187" t="e">
        <f t="shared" si="7"/>
        <v>#REF!</v>
      </c>
      <c r="P24" s="263">
        <v>32781.14</v>
      </c>
      <c r="Q24" s="264">
        <v>32781.14</v>
      </c>
      <c r="R24" s="253">
        <v>0</v>
      </c>
      <c r="S24" s="254">
        <v>0</v>
      </c>
      <c r="T24" s="188" t="e">
        <f t="shared" si="7"/>
        <v>#REF!</v>
      </c>
      <c r="U24" s="185">
        <f t="shared" si="7"/>
        <v>14525</v>
      </c>
      <c r="V24" s="185" t="e">
        <f t="shared" si="7"/>
        <v>#REF!</v>
      </c>
      <c r="W24" s="187" t="e">
        <f t="shared" si="7"/>
        <v>#REF!</v>
      </c>
    </row>
    <row r="25" spans="1:23" ht="15.75" x14ac:dyDescent="0.25">
      <c r="A25" s="80"/>
      <c r="B25" s="205" t="s">
        <v>170</v>
      </c>
      <c r="C25" s="221" t="s">
        <v>171</v>
      </c>
      <c r="D25" s="207" t="e">
        <f t="shared" ref="D25:W25" si="8">SUM(D26:D33)</f>
        <v>#REF!</v>
      </c>
      <c r="E25" s="208">
        <f t="shared" si="8"/>
        <v>23986</v>
      </c>
      <c r="F25" s="208" t="e">
        <f t="shared" si="8"/>
        <v>#REF!</v>
      </c>
      <c r="G25" s="209" t="e">
        <f t="shared" si="8"/>
        <v>#REF!</v>
      </c>
      <c r="H25" s="207" t="e">
        <f t="shared" si="8"/>
        <v>#REF!</v>
      </c>
      <c r="I25" s="208">
        <f t="shared" si="8"/>
        <v>7699</v>
      </c>
      <c r="J25" s="208" t="e">
        <f t="shared" si="8"/>
        <v>#REF!</v>
      </c>
      <c r="K25" s="210" t="e">
        <f t="shared" si="8"/>
        <v>#REF!</v>
      </c>
      <c r="L25" s="211" t="e">
        <f t="shared" si="8"/>
        <v>#REF!</v>
      </c>
      <c r="M25" s="208" t="e">
        <f t="shared" si="8"/>
        <v>#REF!</v>
      </c>
      <c r="N25" s="208" t="e">
        <f t="shared" si="8"/>
        <v>#REF!</v>
      </c>
      <c r="O25" s="210" t="e">
        <f t="shared" si="8"/>
        <v>#REF!</v>
      </c>
      <c r="P25" s="255">
        <v>17531.349999999999</v>
      </c>
      <c r="Q25" s="256">
        <v>17531.349999999999</v>
      </c>
      <c r="R25" s="256">
        <v>0</v>
      </c>
      <c r="S25" s="257">
        <v>0</v>
      </c>
      <c r="T25" s="211">
        <f t="shared" si="8"/>
        <v>9375</v>
      </c>
      <c r="U25" s="208">
        <f t="shared" si="8"/>
        <v>9375</v>
      </c>
      <c r="V25" s="208">
        <f t="shared" si="8"/>
        <v>0</v>
      </c>
      <c r="W25" s="210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'[4]2. Propagácia a marketing'!#REF!</f>
        <v>#REF!</v>
      </c>
      <c r="G26" s="95" t="e">
        <f>'[4]2.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'[4]2. Propagácia a marketing'!#REF!</f>
        <v>#REF!</v>
      </c>
      <c r="K26" s="96" t="e">
        <f>'[4]2. Propagácia a marketing'!#REF!</f>
        <v>#REF!</v>
      </c>
      <c r="L26" s="97" t="e">
        <f t="shared" ref="L26:L33" si="11">SUM(M26:O26)</f>
        <v>#REF!</v>
      </c>
      <c r="M26" s="94" t="e">
        <f>'[4]2. Propagácia a marketing'!#REF!</f>
        <v>#REF!</v>
      </c>
      <c r="N26" s="94" t="e">
        <f>'[4]2. Propagácia a marketing'!#REF!</f>
        <v>#REF!</v>
      </c>
      <c r="O26" s="96" t="e">
        <f>'[4]2. Propagácia a marketing'!#REF!</f>
        <v>#REF!</v>
      </c>
      <c r="P26" s="255">
        <v>128.30000000000001</v>
      </c>
      <c r="Q26" s="258">
        <v>128.30000000000001</v>
      </c>
      <c r="R26" s="258">
        <v>0</v>
      </c>
      <c r="S26" s="259">
        <v>0</v>
      </c>
      <c r="T26" s="97">
        <f t="shared" ref="T26:T33" si="12">SUM(U26:W26)</f>
        <v>130</v>
      </c>
      <c r="U26" s="94">
        <f>'[4]2. Propagácia a marketing'!$H$5</f>
        <v>130</v>
      </c>
      <c r="V26" s="94">
        <f>'[4]2. Propagácia a marketing'!$I$5</f>
        <v>0</v>
      </c>
      <c r="W26" s="96">
        <f>'[4]2.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'[4]2. Propagácia a marketing'!#REF!</f>
        <v>#REF!</v>
      </c>
      <c r="G27" s="95" t="e">
        <f>'[4]2. Propagácia a marketing'!#REF!</f>
        <v>#REF!</v>
      </c>
      <c r="H27" s="93" t="e">
        <f t="shared" si="10"/>
        <v>#REF!</v>
      </c>
      <c r="I27" s="94">
        <v>239</v>
      </c>
      <c r="J27" s="94" t="e">
        <f>'[4]2. Propagácia a marketing'!#REF!</f>
        <v>#REF!</v>
      </c>
      <c r="K27" s="96" t="e">
        <f>'[4]2. Propagácia a marketing'!#REF!</f>
        <v>#REF!</v>
      </c>
      <c r="L27" s="97" t="e">
        <f t="shared" si="11"/>
        <v>#REF!</v>
      </c>
      <c r="M27" s="94" t="e">
        <f>'[4]2. Propagácia a marketing'!#REF!</f>
        <v>#REF!</v>
      </c>
      <c r="N27" s="94" t="e">
        <f>'[4]2. Propagácia a marketing'!#REF!</f>
        <v>#REF!</v>
      </c>
      <c r="O27" s="96" t="e">
        <f>'[4]2. Propagácia a marketing'!#REF!</f>
        <v>#REF!</v>
      </c>
      <c r="P27" s="255">
        <v>168.38</v>
      </c>
      <c r="Q27" s="258">
        <v>168.38</v>
      </c>
      <c r="R27" s="258">
        <v>0</v>
      </c>
      <c r="S27" s="259">
        <v>0</v>
      </c>
      <c r="T27" s="97">
        <f t="shared" si="12"/>
        <v>1000</v>
      </c>
      <c r="U27" s="94">
        <f>'[4]2. Propagácia a marketing'!$H$7</f>
        <v>1000</v>
      </c>
      <c r="V27" s="94">
        <f>'[4]2. Propagácia a marketing'!$I$7</f>
        <v>0</v>
      </c>
      <c r="W27" s="96">
        <f>'[4]2.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'[4]2. Propagácia a marketing'!#REF!</f>
        <v>#REF!</v>
      </c>
      <c r="G28" s="95" t="e">
        <f>'[4]2. Propagácia a marketing'!#REF!</f>
        <v>#REF!</v>
      </c>
      <c r="H28" s="93" t="e">
        <f t="shared" si="10"/>
        <v>#REF!</v>
      </c>
      <c r="I28" s="94">
        <v>1669</v>
      </c>
      <c r="J28" s="94" t="e">
        <f>'[4]2. Propagácia a marketing'!#REF!</f>
        <v>#REF!</v>
      </c>
      <c r="K28" s="96" t="e">
        <f>'[4]2. Propagácia a marketing'!#REF!</f>
        <v>#REF!</v>
      </c>
      <c r="L28" s="97" t="e">
        <f t="shared" si="11"/>
        <v>#REF!</v>
      </c>
      <c r="M28" s="94" t="e">
        <f>'[4]2. Propagácia a marketing'!#REF!</f>
        <v>#REF!</v>
      </c>
      <c r="N28" s="94" t="e">
        <f>'[4]2. Propagácia a marketing'!#REF!</f>
        <v>#REF!</v>
      </c>
      <c r="O28" s="96" t="e">
        <f>'[4]2. Propagácia a marketing'!#REF!</f>
        <v>#REF!</v>
      </c>
      <c r="P28" s="255">
        <v>14531.72</v>
      </c>
      <c r="Q28" s="258">
        <v>14531.72</v>
      </c>
      <c r="R28" s="258">
        <v>0</v>
      </c>
      <c r="S28" s="259">
        <v>0</v>
      </c>
      <c r="T28" s="97">
        <f t="shared" si="12"/>
        <v>5765</v>
      </c>
      <c r="U28" s="94">
        <f>'[4]2. Propagácia a marketing'!$H$11</f>
        <v>5765</v>
      </c>
      <c r="V28" s="94">
        <f>'[4]2. Propagácia a marketing'!$I$11</f>
        <v>0</v>
      </c>
      <c r="W28" s="96">
        <f>'[4]2.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'[4]2. Propagácia a marketing'!#REF!</f>
        <v>#REF!</v>
      </c>
      <c r="G29" s="95" t="e">
        <f>'[4]2. Propagácia a marketing'!#REF!</f>
        <v>#REF!</v>
      </c>
      <c r="H29" s="93" t="e">
        <f t="shared" si="10"/>
        <v>#REF!</v>
      </c>
      <c r="I29" s="94">
        <v>2024</v>
      </c>
      <c r="J29" s="94" t="e">
        <f>'[4]2. Propagácia a marketing'!#REF!</f>
        <v>#REF!</v>
      </c>
      <c r="K29" s="96" t="e">
        <f>'[4]2. Propagácia a marketing'!#REF!</f>
        <v>#REF!</v>
      </c>
      <c r="L29" s="97" t="e">
        <f t="shared" si="11"/>
        <v>#REF!</v>
      </c>
      <c r="M29" s="94" t="e">
        <f>'[4]2. Propagácia a marketing'!#REF!</f>
        <v>#REF!</v>
      </c>
      <c r="N29" s="94" t="e">
        <f>'[4]2. Propagácia a marketing'!#REF!</f>
        <v>#REF!</v>
      </c>
      <c r="O29" s="96" t="e">
        <f>'[4]2. Propagácia a marketing'!#REF!</f>
        <v>#REF!</v>
      </c>
      <c r="P29" s="255">
        <v>0</v>
      </c>
      <c r="Q29" s="258">
        <v>0</v>
      </c>
      <c r="R29" s="258">
        <v>0</v>
      </c>
      <c r="S29" s="259">
        <v>0</v>
      </c>
      <c r="T29" s="97">
        <f t="shared" si="12"/>
        <v>1000</v>
      </c>
      <c r="U29" s="94">
        <f>'[4]2. Propagácia a marketing'!$H$19</f>
        <v>1000</v>
      </c>
      <c r="V29" s="94">
        <f>'[4]2. Propagácia a marketing'!$I$19</f>
        <v>0</v>
      </c>
      <c r="W29" s="96">
        <f>'[4]2.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'[4]2. Propagácia a marketing'!#REF!</f>
        <v>#REF!</v>
      </c>
      <c r="G30" s="95" t="e">
        <f>'[4]2. Propagácia a marketing'!#REF!</f>
        <v>#REF!</v>
      </c>
      <c r="H30" s="93" t="e">
        <f t="shared" si="10"/>
        <v>#REF!</v>
      </c>
      <c r="I30" s="94">
        <v>764</v>
      </c>
      <c r="J30" s="94" t="e">
        <f>'[4]2. Propagácia a marketing'!#REF!</f>
        <v>#REF!</v>
      </c>
      <c r="K30" s="96" t="e">
        <f>'[4]2. Propagácia a marketing'!#REF!</f>
        <v>#REF!</v>
      </c>
      <c r="L30" s="97" t="e">
        <f t="shared" si="11"/>
        <v>#REF!</v>
      </c>
      <c r="M30" s="94" t="e">
        <f>'[4]2. Propagácia a marketing'!#REF!</f>
        <v>#REF!</v>
      </c>
      <c r="N30" s="94" t="e">
        <f>'[4]2. Propagácia a marketing'!#REF!</f>
        <v>#REF!</v>
      </c>
      <c r="O30" s="96" t="e">
        <f>'[4]2. Propagácia a marketing'!#REF!</f>
        <v>#REF!</v>
      </c>
      <c r="P30" s="255">
        <v>1265</v>
      </c>
      <c r="Q30" s="258">
        <v>1265</v>
      </c>
      <c r="R30" s="258">
        <v>0</v>
      </c>
      <c r="S30" s="259">
        <v>0</v>
      </c>
      <c r="T30" s="97">
        <f t="shared" si="12"/>
        <v>0</v>
      </c>
      <c r="U30" s="94">
        <f>'[4]2. Propagácia a marketing'!$H$21</f>
        <v>0</v>
      </c>
      <c r="V30" s="94">
        <f>'[4]2. Propagácia a marketing'!$I$21</f>
        <v>0</v>
      </c>
      <c r="W30" s="96">
        <f>'[4]2.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'[4]2. Propagácia a marketing'!#REF!</f>
        <v>#REF!</v>
      </c>
      <c r="G31" s="95" t="e">
        <f>'[4]2. Propagácia a marketing'!#REF!</f>
        <v>#REF!</v>
      </c>
      <c r="H31" s="93" t="e">
        <f t="shared" si="10"/>
        <v>#REF!</v>
      </c>
      <c r="I31" s="94">
        <v>1363</v>
      </c>
      <c r="J31" s="94" t="e">
        <f>'[4]2. Propagácia a marketing'!#REF!</f>
        <v>#REF!</v>
      </c>
      <c r="K31" s="96" t="e">
        <f>'[4]2. Propagácia a marketing'!#REF!</f>
        <v>#REF!</v>
      </c>
      <c r="L31" s="97" t="e">
        <f t="shared" si="11"/>
        <v>#REF!</v>
      </c>
      <c r="M31" s="94" t="e">
        <f>'[4]2. Propagácia a marketing'!#REF!</f>
        <v>#REF!</v>
      </c>
      <c r="N31" s="94" t="e">
        <f>'[4]2. Propagácia a marketing'!#REF!</f>
        <v>#REF!</v>
      </c>
      <c r="O31" s="96" t="e">
        <f>'[4]2. Propagácia a marketing'!#REF!</f>
        <v>#REF!</v>
      </c>
      <c r="P31" s="255">
        <v>60.95</v>
      </c>
      <c r="Q31" s="258">
        <v>60.95</v>
      </c>
      <c r="R31" s="258">
        <v>0</v>
      </c>
      <c r="S31" s="259">
        <v>0</v>
      </c>
      <c r="T31" s="97">
        <f t="shared" si="12"/>
        <v>0</v>
      </c>
      <c r="U31" s="94">
        <f>'[4]2. Propagácia a marketing'!$H$24</f>
        <v>0</v>
      </c>
      <c r="V31" s="94">
        <f>'[4]2. Propagácia a marketing'!$I$24</f>
        <v>0</v>
      </c>
      <c r="W31" s="96">
        <f>'[4]2.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'[4]2. Propagácia a marketing'!#REF!</f>
        <v>#REF!</v>
      </c>
      <c r="G32" s="95" t="e">
        <f>'[4]2. Propagácia a marketing'!#REF!</f>
        <v>#REF!</v>
      </c>
      <c r="H32" s="93" t="e">
        <f t="shared" si="10"/>
        <v>#REF!</v>
      </c>
      <c r="I32" s="94">
        <v>1530</v>
      </c>
      <c r="J32" s="94" t="e">
        <f>'[4]2. Propagácia a marketing'!#REF!</f>
        <v>#REF!</v>
      </c>
      <c r="K32" s="96" t="e">
        <f>'[4]2. Propagácia a marketing'!#REF!</f>
        <v>#REF!</v>
      </c>
      <c r="L32" s="97" t="e">
        <f t="shared" si="11"/>
        <v>#REF!</v>
      </c>
      <c r="M32" s="94" t="e">
        <f>'[4]2. Propagácia a marketing'!#REF!</f>
        <v>#REF!</v>
      </c>
      <c r="N32" s="94" t="e">
        <f>'[4]2. Propagácia a marketing'!#REF!</f>
        <v>#REF!</v>
      </c>
      <c r="O32" s="96" t="e">
        <f>'[4]2. Propagácia a marketing'!#REF!</f>
        <v>#REF!</v>
      </c>
      <c r="P32" s="255">
        <v>1377</v>
      </c>
      <c r="Q32" s="258">
        <v>1377</v>
      </c>
      <c r="R32" s="258">
        <v>0</v>
      </c>
      <c r="S32" s="259">
        <v>0</v>
      </c>
      <c r="T32" s="97">
        <f t="shared" si="12"/>
        <v>1480</v>
      </c>
      <c r="U32" s="94">
        <f>'[4]2. Propagácia a marketing'!$H$26</f>
        <v>1480</v>
      </c>
      <c r="V32" s="94">
        <f>'[4]2. Propagácia a marketing'!$I$26</f>
        <v>0</v>
      </c>
      <c r="W32" s="96">
        <f>'[4]2.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'[4]2. Propagácia a marketing'!#REF!</f>
        <v>#REF!</v>
      </c>
      <c r="G33" s="95" t="e">
        <f>'[4]2. Propagácia a marketing'!#REF!</f>
        <v>#REF!</v>
      </c>
      <c r="H33" s="93" t="e">
        <f t="shared" si="10"/>
        <v>#REF!</v>
      </c>
      <c r="I33" s="94">
        <v>0</v>
      </c>
      <c r="J33" s="94" t="e">
        <f>'[4]2. Propagácia a marketing'!#REF!</f>
        <v>#REF!</v>
      </c>
      <c r="K33" s="96" t="e">
        <f>'[4]2. Propagácia a marketing'!#REF!</f>
        <v>#REF!</v>
      </c>
      <c r="L33" s="97" t="e">
        <f t="shared" si="11"/>
        <v>#REF!</v>
      </c>
      <c r="M33" s="94" t="e">
        <f>'[4]2. Propagácia a marketing'!#REF!</f>
        <v>#REF!</v>
      </c>
      <c r="N33" s="94" t="e">
        <f>'[4]2. Propagácia a marketing'!#REF!</f>
        <v>#REF!</v>
      </c>
      <c r="O33" s="96" t="e">
        <f>'[4]2. Propagácia a marketing'!#REF!</f>
        <v>#REF!</v>
      </c>
      <c r="P33" s="255">
        <v>0</v>
      </c>
      <c r="Q33" s="258">
        <v>0</v>
      </c>
      <c r="R33" s="258">
        <v>0</v>
      </c>
      <c r="S33" s="259">
        <v>0</v>
      </c>
      <c r="T33" s="97">
        <f t="shared" si="12"/>
        <v>0</v>
      </c>
      <c r="U33" s="94">
        <f>'[4]2. Propagácia a marketing'!$H$28</f>
        <v>0</v>
      </c>
      <c r="V33" s="94">
        <f>'[4]2. Propagácia a marketing'!$I$28</f>
        <v>0</v>
      </c>
      <c r="W33" s="96">
        <f>'[4]2. Propagácia a marketing'!$J$28</f>
        <v>0</v>
      </c>
    </row>
    <row r="34" spans="1:23" ht="15.75" x14ac:dyDescent="0.25">
      <c r="A34" s="84"/>
      <c r="B34" s="205" t="s">
        <v>180</v>
      </c>
      <c r="C34" s="221" t="s">
        <v>181</v>
      </c>
      <c r="D34" s="207" t="e">
        <f t="shared" ref="D34:W34" si="13">SUM(D35:D36)</f>
        <v>#REF!</v>
      </c>
      <c r="E34" s="208">
        <f t="shared" si="13"/>
        <v>3755</v>
      </c>
      <c r="F34" s="208" t="e">
        <f t="shared" si="13"/>
        <v>#REF!</v>
      </c>
      <c r="G34" s="209" t="e">
        <f t="shared" si="13"/>
        <v>#REF!</v>
      </c>
      <c r="H34" s="207" t="e">
        <f t="shared" si="13"/>
        <v>#REF!</v>
      </c>
      <c r="I34" s="208">
        <f t="shared" si="13"/>
        <v>11564</v>
      </c>
      <c r="J34" s="208" t="e">
        <f t="shared" si="13"/>
        <v>#REF!</v>
      </c>
      <c r="K34" s="210" t="e">
        <f t="shared" si="13"/>
        <v>#REF!</v>
      </c>
      <c r="L34" s="211" t="e">
        <f t="shared" si="13"/>
        <v>#REF!</v>
      </c>
      <c r="M34" s="208" t="e">
        <f t="shared" si="13"/>
        <v>#REF!</v>
      </c>
      <c r="N34" s="208" t="e">
        <f t="shared" si="13"/>
        <v>#REF!</v>
      </c>
      <c r="O34" s="210" t="e">
        <f t="shared" si="13"/>
        <v>#REF!</v>
      </c>
      <c r="P34" s="255">
        <v>14469.77</v>
      </c>
      <c r="Q34" s="256">
        <v>14469.77</v>
      </c>
      <c r="R34" s="256">
        <v>0</v>
      </c>
      <c r="S34" s="257">
        <v>0</v>
      </c>
      <c r="T34" s="211" t="e">
        <f t="shared" si="13"/>
        <v>#REF!</v>
      </c>
      <c r="U34" s="208">
        <f t="shared" si="13"/>
        <v>4150</v>
      </c>
      <c r="V34" s="208" t="e">
        <f t="shared" si="13"/>
        <v>#REF!</v>
      </c>
      <c r="W34" s="210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'[4]2. Propagácia a marketing'!#REF!</f>
        <v>#REF!</v>
      </c>
      <c r="G35" s="95" t="e">
        <f>'[4]2. Propagácia a marketing'!#REF!</f>
        <v>#REF!</v>
      </c>
      <c r="H35" s="93" t="e">
        <f>SUM(I35:K35)</f>
        <v>#REF!</v>
      </c>
      <c r="I35" s="94">
        <v>9757</v>
      </c>
      <c r="J35" s="94" t="e">
        <f>'[4]2. Propagácia a marketing'!#REF!</f>
        <v>#REF!</v>
      </c>
      <c r="K35" s="96" t="e">
        <f>'[4]2. Propagácia a marketing'!#REF!</f>
        <v>#REF!</v>
      </c>
      <c r="L35" s="97" t="e">
        <f>SUM(M35:O35)</f>
        <v>#REF!</v>
      </c>
      <c r="M35" s="98" t="e">
        <f>'[4]2. Propagácia a marketing'!#REF!</f>
        <v>#REF!</v>
      </c>
      <c r="N35" s="94" t="e">
        <f>'[4]2. Propagácia a marketing'!#REF!</f>
        <v>#REF!</v>
      </c>
      <c r="O35" s="96" t="e">
        <f>'[4]2. Propagácia a marketing'!#REF!</f>
        <v>#REF!</v>
      </c>
      <c r="P35" s="255">
        <v>13379.77</v>
      </c>
      <c r="Q35" s="258">
        <v>13379.77</v>
      </c>
      <c r="R35" s="258">
        <v>0</v>
      </c>
      <c r="S35" s="259">
        <v>0</v>
      </c>
      <c r="T35" s="97">
        <f>SUM(U35:W35)</f>
        <v>3580</v>
      </c>
      <c r="U35" s="98">
        <f>'[4]2. Propagácia a marketing'!$H$32</f>
        <v>3580</v>
      </c>
      <c r="V35" s="94">
        <f>'[4]2. Propagácia a marketing'!$I$32</f>
        <v>0</v>
      </c>
      <c r="W35" s="96">
        <f>'[4]2.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'[4]2. Propagácia a marketing'!#REF!</f>
        <v>#REF!</v>
      </c>
      <c r="G36" s="95" t="e">
        <f>'[4]2. Propagácia a marketing'!#REF!</f>
        <v>#REF!</v>
      </c>
      <c r="H36" s="93" t="e">
        <f>SUM(I36:K36)</f>
        <v>#REF!</v>
      </c>
      <c r="I36" s="94">
        <v>1807</v>
      </c>
      <c r="J36" s="94" t="e">
        <f>'[4]2. Propagácia a marketing'!#REF!</f>
        <v>#REF!</v>
      </c>
      <c r="K36" s="96" t="e">
        <f>'[4]2. Propagácia a marketing'!#REF!</f>
        <v>#REF!</v>
      </c>
      <c r="L36" s="97" t="e">
        <f>SUM(M36:O36)</f>
        <v>#REF!</v>
      </c>
      <c r="M36" s="94" t="e">
        <f>'[4]2. Propagácia a marketing'!#REF!</f>
        <v>#REF!</v>
      </c>
      <c r="N36" s="94" t="e">
        <f>'[4]2. Propagácia a marketing'!#REF!</f>
        <v>#REF!</v>
      </c>
      <c r="O36" s="96" t="e">
        <f>'[4]2. Propagácia a marketing'!#REF!</f>
        <v>#REF!</v>
      </c>
      <c r="P36" s="255">
        <v>1090</v>
      </c>
      <c r="Q36" s="258">
        <v>1090</v>
      </c>
      <c r="R36" s="258">
        <v>0</v>
      </c>
      <c r="S36" s="259">
        <v>0</v>
      </c>
      <c r="T36" s="97" t="e">
        <f>SUM(U36:W36)</f>
        <v>#REF!</v>
      </c>
      <c r="U36" s="94">
        <f>'[4]2. Propagácia a marketing'!$H$54</f>
        <v>570</v>
      </c>
      <c r="V36" s="94" t="e">
        <f>'[4]2. Propagácia a marketing'!$I$54</f>
        <v>#REF!</v>
      </c>
      <c r="W36" s="96" t="e">
        <f>'[4]2. Propagácia a marketing'!$J$54</f>
        <v>#REF!</v>
      </c>
    </row>
    <row r="37" spans="1:23" ht="16.5" thickBot="1" x14ac:dyDescent="0.3">
      <c r="A37" s="108"/>
      <c r="B37" s="213" t="s">
        <v>184</v>
      </c>
      <c r="C37" s="222" t="s">
        <v>185</v>
      </c>
      <c r="D37" s="215" t="e">
        <f>SUM(E37:G37)</f>
        <v>#REF!</v>
      </c>
      <c r="E37" s="216">
        <v>6457</v>
      </c>
      <c r="F37" s="216" t="e">
        <f>'[4]2. Propagácia a marketing'!#REF!</f>
        <v>#REF!</v>
      </c>
      <c r="G37" s="217" t="e">
        <f>'[4]2. Propagácia a marketing'!#REF!</f>
        <v>#REF!</v>
      </c>
      <c r="H37" s="223" t="e">
        <f>SUM(I37:K37)</f>
        <v>#REF!</v>
      </c>
      <c r="I37" s="218">
        <v>4354</v>
      </c>
      <c r="J37" s="218" t="e">
        <f>'[4]2. Propagácia a marketing'!#REF!</f>
        <v>#REF!</v>
      </c>
      <c r="K37" s="219" t="e">
        <f>'[4]2. Propagácia a marketing'!#REF!</f>
        <v>#REF!</v>
      </c>
      <c r="L37" s="224" t="e">
        <f>SUM(M37:O37)</f>
        <v>#REF!</v>
      </c>
      <c r="M37" s="216" t="e">
        <f>'[4]2. Propagácia a marketing'!#REF!</f>
        <v>#REF!</v>
      </c>
      <c r="N37" s="216" t="e">
        <f>'[4]2. Propagácia a marketing'!#REF!</f>
        <v>#REF!</v>
      </c>
      <c r="O37" s="225" t="e">
        <f>'[4]2. Propagácia a marketing'!#REF!</f>
        <v>#REF!</v>
      </c>
      <c r="P37" s="265">
        <v>780.02</v>
      </c>
      <c r="Q37" s="266">
        <v>780.02</v>
      </c>
      <c r="R37" s="266">
        <v>0</v>
      </c>
      <c r="S37" s="267">
        <v>0</v>
      </c>
      <c r="T37" s="224" t="e">
        <f>SUM(U37:W37)</f>
        <v>#REF!</v>
      </c>
      <c r="U37" s="216">
        <f>'[4]2. Propagácia a marketing'!$H$60</f>
        <v>1000</v>
      </c>
      <c r="V37" s="216" t="e">
        <f>'[4]2. Propagácia a marketing'!$I$60</f>
        <v>#REF!</v>
      </c>
      <c r="W37" s="225" t="e">
        <f>'[4]2. Propagácia a marketing'!$J$60</f>
        <v>#REF!</v>
      </c>
    </row>
    <row r="38" spans="1:23" s="82" customFormat="1" ht="14.25" x14ac:dyDescent="0.2">
      <c r="A38" s="114"/>
      <c r="B38" s="189" t="s">
        <v>186</v>
      </c>
      <c r="C38" s="190"/>
      <c r="D38" s="184" t="e">
        <f t="shared" ref="D38:W38" si="14">D39+D40+D41+D46+D47</f>
        <v>#REF!</v>
      </c>
      <c r="E38" s="185">
        <f t="shared" si="14"/>
        <v>271426</v>
      </c>
      <c r="F38" s="185" t="e">
        <f t="shared" si="14"/>
        <v>#REF!</v>
      </c>
      <c r="G38" s="186" t="e">
        <f t="shared" si="14"/>
        <v>#REF!</v>
      </c>
      <c r="H38" s="184" t="e">
        <f t="shared" si="14"/>
        <v>#REF!</v>
      </c>
      <c r="I38" s="185">
        <f t="shared" si="14"/>
        <v>197118</v>
      </c>
      <c r="J38" s="185" t="e">
        <f t="shared" si="14"/>
        <v>#REF!</v>
      </c>
      <c r="K38" s="187" t="e">
        <f t="shared" si="14"/>
        <v>#REF!</v>
      </c>
      <c r="L38" s="188" t="e">
        <f t="shared" si="14"/>
        <v>#REF!</v>
      </c>
      <c r="M38" s="185" t="e">
        <f t="shared" si="14"/>
        <v>#REF!</v>
      </c>
      <c r="N38" s="185" t="e">
        <f t="shared" si="14"/>
        <v>#REF!</v>
      </c>
      <c r="O38" s="187" t="e">
        <f t="shared" si="14"/>
        <v>#REF!</v>
      </c>
      <c r="P38" s="263">
        <v>238983.5</v>
      </c>
      <c r="Q38" s="264">
        <v>213988.5</v>
      </c>
      <c r="R38" s="264">
        <v>24995</v>
      </c>
      <c r="S38" s="268">
        <v>0</v>
      </c>
      <c r="T38" s="188" t="e">
        <f t="shared" si="14"/>
        <v>#REF!</v>
      </c>
      <c r="U38" s="185">
        <f t="shared" si="14"/>
        <v>75414</v>
      </c>
      <c r="V38" s="185" t="e">
        <f t="shared" si="14"/>
        <v>#REF!</v>
      </c>
      <c r="W38" s="187" t="e">
        <f t="shared" si="14"/>
        <v>#REF!</v>
      </c>
    </row>
    <row r="39" spans="1:23" ht="16.5" x14ac:dyDescent="0.3">
      <c r="A39" s="80"/>
      <c r="B39" s="205" t="s">
        <v>187</v>
      </c>
      <c r="C39" s="226" t="s">
        <v>188</v>
      </c>
      <c r="D39" s="207" t="e">
        <f>SUM(E39:G39)</f>
        <v>#REF!</v>
      </c>
      <c r="E39" s="208">
        <v>36902</v>
      </c>
      <c r="F39" s="208">
        <v>4033</v>
      </c>
      <c r="G39" s="209" t="e">
        <f>'[4]3.Interné služby'!#REF!</f>
        <v>#REF!</v>
      </c>
      <c r="H39" s="207" t="e">
        <f>SUM(I39:K39)</f>
        <v>#REF!</v>
      </c>
      <c r="I39" s="208">
        <v>22326</v>
      </c>
      <c r="J39" s="208">
        <v>5865</v>
      </c>
      <c r="K39" s="210" t="e">
        <f>'[4]3.Interné služby'!#REF!</f>
        <v>#REF!</v>
      </c>
      <c r="L39" s="211" t="e">
        <f>SUM(M39:O39)</f>
        <v>#REF!</v>
      </c>
      <c r="M39" s="208" t="e">
        <f>'[4]3.Interné služby'!#REF!</f>
        <v>#REF!</v>
      </c>
      <c r="N39" s="208" t="e">
        <f>'[4]3.Interné služby'!#REF!</f>
        <v>#REF!</v>
      </c>
      <c r="O39" s="210" t="e">
        <f>'[4]3.Interné služby'!#REF!</f>
        <v>#REF!</v>
      </c>
      <c r="P39" s="255">
        <v>27814.74</v>
      </c>
      <c r="Q39" s="256">
        <v>22025.74</v>
      </c>
      <c r="R39" s="256">
        <v>5789</v>
      </c>
      <c r="S39" s="257">
        <v>0</v>
      </c>
      <c r="T39" s="211">
        <f>SUM(U39:W39)</f>
        <v>80864</v>
      </c>
      <c r="U39" s="208">
        <f>'[4]3.Interné služby'!$H$4</f>
        <v>46864</v>
      </c>
      <c r="V39" s="208">
        <f>'[4]3.Interné služby'!$I$4</f>
        <v>34000</v>
      </c>
      <c r="W39" s="210">
        <f>'[4]3.Interné služby'!$J$4</f>
        <v>0</v>
      </c>
    </row>
    <row r="40" spans="1:23" ht="16.5" x14ac:dyDescent="0.3">
      <c r="A40" s="108"/>
      <c r="B40" s="205" t="s">
        <v>189</v>
      </c>
      <c r="C40" s="226" t="s">
        <v>190</v>
      </c>
      <c r="D40" s="207" t="e">
        <f>SUM(E40:G40)</f>
        <v>#REF!</v>
      </c>
      <c r="E40" s="208">
        <v>35806</v>
      </c>
      <c r="F40" s="208" t="e">
        <f>'[4]3.Interné služby'!#REF!</f>
        <v>#REF!</v>
      </c>
      <c r="G40" s="209" t="e">
        <f>'[4]3.Interné služby'!#REF!</f>
        <v>#REF!</v>
      </c>
      <c r="H40" s="207" t="e">
        <f>SUM(I40:K40)</f>
        <v>#REF!</v>
      </c>
      <c r="I40" s="208">
        <v>9784</v>
      </c>
      <c r="J40" s="208"/>
      <c r="K40" s="210" t="e">
        <f>'[4]3.Interné služby'!#REF!</f>
        <v>#REF!</v>
      </c>
      <c r="L40" s="211" t="e">
        <f>SUM(M40:O40)</f>
        <v>#REF!</v>
      </c>
      <c r="M40" s="208">
        <v>30256</v>
      </c>
      <c r="N40" s="208" t="e">
        <f>'[4]3.Interné služby'!#REF!</f>
        <v>#REF!</v>
      </c>
      <c r="O40" s="210" t="e">
        <f>'[4]3.Interné služby'!#REF!</f>
        <v>#REF!</v>
      </c>
      <c r="P40" s="255">
        <v>27507.78</v>
      </c>
      <c r="Q40" s="256">
        <v>27507.78</v>
      </c>
      <c r="R40" s="256">
        <v>0</v>
      </c>
      <c r="S40" s="257">
        <v>0</v>
      </c>
      <c r="T40" s="211">
        <f>SUM(U40:W40)</f>
        <v>10900</v>
      </c>
      <c r="U40" s="208">
        <f>'[4]3.Interné služby'!$H$31</f>
        <v>10900</v>
      </c>
      <c r="V40" s="208">
        <f>'[4]3.Interné služby'!$I$31</f>
        <v>0</v>
      </c>
      <c r="W40" s="210">
        <f>'[4]3.Interné služby'!$J$31</f>
        <v>0</v>
      </c>
    </row>
    <row r="41" spans="1:23" ht="16.5" x14ac:dyDescent="0.3">
      <c r="A41" s="84"/>
      <c r="B41" s="205" t="s">
        <v>191</v>
      </c>
      <c r="C41" s="226" t="s">
        <v>192</v>
      </c>
      <c r="D41" s="207" t="e">
        <f t="shared" ref="D41:W41" si="15">SUM(D42:D45)</f>
        <v>#REF!</v>
      </c>
      <c r="E41" s="208">
        <f t="shared" si="15"/>
        <v>193704</v>
      </c>
      <c r="F41" s="208" t="e">
        <f t="shared" si="15"/>
        <v>#REF!</v>
      </c>
      <c r="G41" s="209" t="e">
        <f t="shared" si="15"/>
        <v>#REF!</v>
      </c>
      <c r="H41" s="207" t="e">
        <f t="shared" si="15"/>
        <v>#REF!</v>
      </c>
      <c r="I41" s="208">
        <f t="shared" si="15"/>
        <v>160978</v>
      </c>
      <c r="J41" s="208">
        <f t="shared" si="15"/>
        <v>46477</v>
      </c>
      <c r="K41" s="210" t="e">
        <f t="shared" si="15"/>
        <v>#REF!</v>
      </c>
      <c r="L41" s="211" t="e">
        <f t="shared" si="15"/>
        <v>#REF!</v>
      </c>
      <c r="M41" s="208" t="e">
        <f t="shared" si="15"/>
        <v>#REF!</v>
      </c>
      <c r="N41" s="208" t="e">
        <f t="shared" si="15"/>
        <v>#REF!</v>
      </c>
      <c r="O41" s="210" t="e">
        <f t="shared" si="15"/>
        <v>#REF!</v>
      </c>
      <c r="P41" s="255">
        <v>178249.2</v>
      </c>
      <c r="Q41" s="256">
        <v>159043.20000000001</v>
      </c>
      <c r="R41" s="256">
        <v>19206</v>
      </c>
      <c r="S41" s="257">
        <v>0</v>
      </c>
      <c r="T41" s="211" t="e">
        <f t="shared" si="15"/>
        <v>#REF!</v>
      </c>
      <c r="U41" s="208">
        <f t="shared" si="15"/>
        <v>12750</v>
      </c>
      <c r="V41" s="208" t="e">
        <f t="shared" si="15"/>
        <v>#REF!</v>
      </c>
      <c r="W41" s="210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'[4]3.Interné služby'!#REF!</f>
        <v>#REF!</v>
      </c>
      <c r="G42" s="95" t="e">
        <f>'[4]3.Interné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'[4]3.Interné služby'!#REF!</f>
        <v>#REF!</v>
      </c>
      <c r="L42" s="97" t="e">
        <f t="shared" ref="L42:L47" si="18">SUM(M42:O42)</f>
        <v>#REF!</v>
      </c>
      <c r="M42" s="94" t="e">
        <f>'[4]3.Interné služby'!#REF!</f>
        <v>#REF!</v>
      </c>
      <c r="N42" s="94" t="e">
        <f>'[4]3.Interné služby'!#REF!</f>
        <v>#REF!</v>
      </c>
      <c r="O42" s="96" t="e">
        <f>'[4]3.Interné služby'!#REF!</f>
        <v>#REF!</v>
      </c>
      <c r="P42" s="255">
        <v>1873.69</v>
      </c>
      <c r="Q42" s="258">
        <v>1873.69</v>
      </c>
      <c r="R42" s="258">
        <v>0</v>
      </c>
      <c r="S42" s="259">
        <v>0</v>
      </c>
      <c r="T42" s="97">
        <f t="shared" ref="T42:T47" si="19">SUM(U42:W42)</f>
        <v>3250</v>
      </c>
      <c r="U42" s="94">
        <f>'[4]3.Interné služby'!$H$37</f>
        <v>3250</v>
      </c>
      <c r="V42" s="94">
        <f>'[4]3.Interné služby'!$I$37</f>
        <v>0</v>
      </c>
      <c r="W42" s="96">
        <f>'[4]3.Interné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'[4]3.Interné služby'!#REF!</f>
        <v>#REF!</v>
      </c>
      <c r="G43" s="95" t="e">
        <f>'[4]3.Interné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'[4]3.Interné služby'!#REF!</f>
        <v>#REF!</v>
      </c>
      <c r="L43" s="97" t="e">
        <f t="shared" si="18"/>
        <v>#REF!</v>
      </c>
      <c r="M43" s="94">
        <v>800</v>
      </c>
      <c r="N43" s="94" t="e">
        <f>'[4]3.Interné služby'!#REF!</f>
        <v>#REF!</v>
      </c>
      <c r="O43" s="96" t="e">
        <f>'[4]3.Interné služby'!#REF!</f>
        <v>#REF!</v>
      </c>
      <c r="P43" s="255">
        <v>108.36</v>
      </c>
      <c r="Q43" s="258">
        <v>108.36</v>
      </c>
      <c r="R43" s="258">
        <v>0</v>
      </c>
      <c r="S43" s="259">
        <v>0</v>
      </c>
      <c r="T43" s="97">
        <f t="shared" si="19"/>
        <v>500</v>
      </c>
      <c r="U43" s="94">
        <f>'[4]3.Interné služby'!$H$43</f>
        <v>500</v>
      </c>
      <c r="V43" s="94">
        <f>'[4]3.Interné služby'!$I$43</f>
        <v>0</v>
      </c>
      <c r="W43" s="96">
        <f>'[4]3.Interné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'[4]3.Interné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'[4]3.Interné služby'!#REF!</f>
        <v>#REF!</v>
      </c>
      <c r="L44" s="97" t="e">
        <f t="shared" si="18"/>
        <v>#REF!</v>
      </c>
      <c r="M44" s="94" t="e">
        <f>'[4]3.Interné služby'!#REF!</f>
        <v>#REF!</v>
      </c>
      <c r="N44" s="94">
        <v>20700</v>
      </c>
      <c r="O44" s="96" t="e">
        <f>'[4]3.Interné služby'!#REF!</f>
        <v>#REF!</v>
      </c>
      <c r="P44" s="255">
        <v>155457.15</v>
      </c>
      <c r="Q44" s="258">
        <v>154761.15</v>
      </c>
      <c r="R44" s="258">
        <v>696</v>
      </c>
      <c r="S44" s="259">
        <v>0</v>
      </c>
      <c r="T44" s="97">
        <f t="shared" si="19"/>
        <v>5000</v>
      </c>
      <c r="U44" s="94">
        <f>'[1]3.Interné služby'!$Q$19</f>
        <v>5000</v>
      </c>
      <c r="V44" s="94">
        <f>'[4]3.Interné služby'!$I$47</f>
        <v>0</v>
      </c>
      <c r="W44" s="96">
        <f>'[4]3.Interné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'[4]3.Interné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'[4]3.Interné služby'!#REF!</f>
        <v>#REF!</v>
      </c>
      <c r="L45" s="97" t="e">
        <f t="shared" si="18"/>
        <v>#REF!</v>
      </c>
      <c r="M45" s="94" t="e">
        <f>'[4]3.Interné služby'!#REF!</f>
        <v>#REF!</v>
      </c>
      <c r="N45" s="98" t="e">
        <f>'[4]3.Interné služby'!#REF!</f>
        <v>#REF!</v>
      </c>
      <c r="O45" s="96" t="e">
        <f>'[4]3.Interné služby'!#REF!</f>
        <v>#REF!</v>
      </c>
      <c r="P45" s="255">
        <v>20810</v>
      </c>
      <c r="Q45" s="258">
        <v>2300</v>
      </c>
      <c r="R45" s="258">
        <v>18510</v>
      </c>
      <c r="S45" s="259">
        <v>0</v>
      </c>
      <c r="T45" s="97" t="e">
        <f t="shared" si="19"/>
        <v>#REF!</v>
      </c>
      <c r="U45" s="94">
        <f>'[4]3.Interné služby'!$H$99</f>
        <v>4000</v>
      </c>
      <c r="V45" s="98" t="e">
        <f>'[4]3.Interné služby'!$I$99</f>
        <v>#REF!</v>
      </c>
      <c r="W45" s="96" t="e">
        <f>'[4]3.Interné služby'!$J$99</f>
        <v>#REF!</v>
      </c>
    </row>
    <row r="46" spans="1:23" ht="16.5" x14ac:dyDescent="0.3">
      <c r="A46" s="84"/>
      <c r="B46" s="205" t="s">
        <v>197</v>
      </c>
      <c r="C46" s="226" t="s">
        <v>198</v>
      </c>
      <c r="D46" s="207" t="e">
        <f t="shared" si="16"/>
        <v>#REF!</v>
      </c>
      <c r="E46" s="208">
        <v>1736</v>
      </c>
      <c r="F46" s="208" t="e">
        <f>'[4]3.Interné služby'!#REF!</f>
        <v>#REF!</v>
      </c>
      <c r="G46" s="209" t="e">
        <f>'[4]3.Interné služby'!#REF!</f>
        <v>#REF!</v>
      </c>
      <c r="H46" s="207" t="e">
        <f t="shared" si="17"/>
        <v>#REF!</v>
      </c>
      <c r="I46" s="208">
        <v>2400</v>
      </c>
      <c r="J46" s="208" t="e">
        <f>'[4]3.Interné služby'!#REF!</f>
        <v>#REF!</v>
      </c>
      <c r="K46" s="210" t="e">
        <f>'[4]3.Interné služby'!#REF!</f>
        <v>#REF!</v>
      </c>
      <c r="L46" s="211" t="e">
        <f t="shared" si="18"/>
        <v>#REF!</v>
      </c>
      <c r="M46" s="208">
        <v>3900</v>
      </c>
      <c r="N46" s="208" t="e">
        <f>'[4]3.Interné služby'!#REF!</f>
        <v>#REF!</v>
      </c>
      <c r="O46" s="210" t="e">
        <f>'[4]3.Interné služby'!#REF!</f>
        <v>#REF!</v>
      </c>
      <c r="P46" s="255">
        <v>4017.4</v>
      </c>
      <c r="Q46" s="256">
        <v>4017.4</v>
      </c>
      <c r="R46" s="256">
        <v>0</v>
      </c>
      <c r="S46" s="257">
        <v>0</v>
      </c>
      <c r="T46" s="211" t="e">
        <f t="shared" si="19"/>
        <v>#REF!</v>
      </c>
      <c r="U46" s="208">
        <f>'[4]3.Interné služby'!$H$101</f>
        <v>3700</v>
      </c>
      <c r="V46" s="208" t="e">
        <f>'[4]3.Interné služby'!$I$102</f>
        <v>#REF!</v>
      </c>
      <c r="W46" s="210" t="e">
        <f>'[4]3.Interné služby'!$J$102</f>
        <v>#REF!</v>
      </c>
    </row>
    <row r="47" spans="1:23" ht="17.25" thickBot="1" x14ac:dyDescent="0.35">
      <c r="A47" s="84"/>
      <c r="B47" s="227" t="s">
        <v>199</v>
      </c>
      <c r="C47" s="228" t="s">
        <v>200</v>
      </c>
      <c r="D47" s="215" t="e">
        <f t="shared" si="16"/>
        <v>#REF!</v>
      </c>
      <c r="E47" s="216">
        <v>3278</v>
      </c>
      <c r="F47" s="216" t="e">
        <f>'[4]3.Interné služby'!#REF!</f>
        <v>#REF!</v>
      </c>
      <c r="G47" s="217" t="e">
        <f>'[4]3.Interné služby'!#REF!</f>
        <v>#REF!</v>
      </c>
      <c r="H47" s="223" t="e">
        <f t="shared" si="17"/>
        <v>#REF!</v>
      </c>
      <c r="I47" s="218">
        <v>1630</v>
      </c>
      <c r="J47" s="218" t="e">
        <f>'[4]3.Interné služby'!#REF!</f>
        <v>#REF!</v>
      </c>
      <c r="K47" s="219" t="e">
        <f>'[4]3.Interné služby'!#REF!</f>
        <v>#REF!</v>
      </c>
      <c r="L47" s="224" t="e">
        <f t="shared" si="18"/>
        <v>#REF!</v>
      </c>
      <c r="M47" s="216" t="e">
        <f>'[4]3.Interné služby'!#REF!</f>
        <v>#REF!</v>
      </c>
      <c r="N47" s="216" t="e">
        <f>'[4]3.Interné služby'!#REF!</f>
        <v>#REF!</v>
      </c>
      <c r="O47" s="225" t="e">
        <f>'[4]3.Interné služby'!#REF!</f>
        <v>#REF!</v>
      </c>
      <c r="P47" s="265">
        <v>1394.38</v>
      </c>
      <c r="Q47" s="266">
        <v>1394.38</v>
      </c>
      <c r="R47" s="266">
        <v>0</v>
      </c>
      <c r="S47" s="267">
        <v>0</v>
      </c>
      <c r="T47" s="224" t="e">
        <f t="shared" si="19"/>
        <v>#REF!</v>
      </c>
      <c r="U47" s="216">
        <f>'[4]3.Interné služby'!$H$108</f>
        <v>1200</v>
      </c>
      <c r="V47" s="216" t="e">
        <f>'[4]3.Interné služby'!$I$108</f>
        <v>#REF!</v>
      </c>
      <c r="W47" s="225" t="e">
        <f>'[4]3.Interné služby'!$J$108</f>
        <v>#REF!</v>
      </c>
    </row>
    <row r="48" spans="1:23" s="82" customFormat="1" ht="14.25" x14ac:dyDescent="0.2">
      <c r="B48" s="191" t="s">
        <v>201</v>
      </c>
      <c r="C48" s="192"/>
      <c r="D48" s="184" t="e">
        <f t="shared" ref="D48:J48" si="20">D49+D50+D53</f>
        <v>#REF!</v>
      </c>
      <c r="E48" s="185" t="e">
        <f t="shared" si="20"/>
        <v>#REF!</v>
      </c>
      <c r="F48" s="185" t="e">
        <f t="shared" si="20"/>
        <v>#REF!</v>
      </c>
      <c r="G48" s="186" t="e">
        <f t="shared" si="20"/>
        <v>#REF!</v>
      </c>
      <c r="H48" s="184" t="e">
        <f>H49+H50+H53-1</f>
        <v>#REF!</v>
      </c>
      <c r="I48" s="185" t="e">
        <f>I49+I50+I53-1</f>
        <v>#REF!</v>
      </c>
      <c r="J48" s="185">
        <f t="shared" si="20"/>
        <v>0</v>
      </c>
      <c r="K48" s="187" t="e">
        <f>K49+K53</f>
        <v>#REF!</v>
      </c>
      <c r="L48" s="188" t="e">
        <f t="shared" ref="L48:W48" si="21">L49+L50+L53</f>
        <v>#REF!</v>
      </c>
      <c r="M48" s="185" t="e">
        <f t="shared" si="21"/>
        <v>#REF!</v>
      </c>
      <c r="N48" s="185" t="e">
        <f t="shared" si="21"/>
        <v>#REF!</v>
      </c>
      <c r="O48" s="187" t="e">
        <f t="shared" si="21"/>
        <v>#REF!</v>
      </c>
      <c r="P48" s="263">
        <v>24336.959999999999</v>
      </c>
      <c r="Q48" s="264">
        <v>24336.959999999999</v>
      </c>
      <c r="R48" s="264">
        <v>0</v>
      </c>
      <c r="S48" s="268">
        <v>0</v>
      </c>
      <c r="T48" s="188" t="e">
        <f t="shared" si="21"/>
        <v>#REF!</v>
      </c>
      <c r="U48" s="185">
        <f t="shared" si="21"/>
        <v>32547</v>
      </c>
      <c r="V48" s="185" t="e">
        <f t="shared" si="21"/>
        <v>#REF!</v>
      </c>
      <c r="W48" s="187" t="e">
        <f t="shared" si="21"/>
        <v>#REF!</v>
      </c>
    </row>
    <row r="49" spans="1:23" ht="16.5" x14ac:dyDescent="0.3">
      <c r="A49" s="84"/>
      <c r="B49" s="205" t="s">
        <v>202</v>
      </c>
      <c r="C49" s="226" t="s">
        <v>203</v>
      </c>
      <c r="D49" s="207" t="e">
        <f>SUM(E49:G49)</f>
        <v>#REF!</v>
      </c>
      <c r="E49" s="208">
        <v>15307.52</v>
      </c>
      <c r="F49" s="208" t="e">
        <f>'[4]4.Služby občanov'!#REF!</f>
        <v>#REF!</v>
      </c>
      <c r="G49" s="209" t="e">
        <f>'[4]4.Služby občanov'!#REF!</f>
        <v>#REF!</v>
      </c>
      <c r="H49" s="207" t="e">
        <f>SUM(I49:K49)</f>
        <v>#REF!</v>
      </c>
      <c r="I49" s="208">
        <v>26456</v>
      </c>
      <c r="J49" s="208">
        <v>0</v>
      </c>
      <c r="K49" s="210" t="e">
        <f>'[4]4.Služby občanov'!#REF!</f>
        <v>#REF!</v>
      </c>
      <c r="L49" s="211" t="e">
        <f>SUM(M49:O49)</f>
        <v>#REF!</v>
      </c>
      <c r="M49" s="208" t="e">
        <f>'[4]4.Služby občanov'!#REF!</f>
        <v>#REF!</v>
      </c>
      <c r="N49" s="208" t="e">
        <f>'[4]4.Služby občanov'!#REF!</f>
        <v>#REF!</v>
      </c>
      <c r="O49" s="210" t="e">
        <f>'[4]4.Služby občanov'!#REF!</f>
        <v>#REF!</v>
      </c>
      <c r="P49" s="255">
        <v>8958.27</v>
      </c>
      <c r="Q49" s="256">
        <v>8958.27</v>
      </c>
      <c r="R49" s="256">
        <v>0</v>
      </c>
      <c r="S49" s="257">
        <v>0</v>
      </c>
      <c r="T49" s="211">
        <f>SUM(U49:W49)</f>
        <v>15600</v>
      </c>
      <c r="U49" s="208">
        <f>'[4]4.Služby občanov'!$H$4</f>
        <v>15600</v>
      </c>
      <c r="V49" s="208">
        <f>'[4]4.Služby občanov'!$I$4</f>
        <v>0</v>
      </c>
      <c r="W49" s="210">
        <f>'[4]4.Služby občanov'!$J$4</f>
        <v>0</v>
      </c>
    </row>
    <row r="50" spans="1:23" ht="15.75" x14ac:dyDescent="0.25">
      <c r="A50" s="116"/>
      <c r="B50" s="205" t="s">
        <v>204</v>
      </c>
      <c r="C50" s="221" t="s">
        <v>205</v>
      </c>
      <c r="D50" s="207" t="e">
        <f t="shared" ref="D50:W50" si="22">SUM(D51:D52)</f>
        <v>#REF!</v>
      </c>
      <c r="E50" s="208">
        <f t="shared" si="22"/>
        <v>23245.5</v>
      </c>
      <c r="F50" s="208" t="e">
        <f t="shared" si="22"/>
        <v>#REF!</v>
      </c>
      <c r="G50" s="209" t="e">
        <f t="shared" si="22"/>
        <v>#REF!</v>
      </c>
      <c r="H50" s="207" t="e">
        <f t="shared" si="22"/>
        <v>#REF!</v>
      </c>
      <c r="I50" s="208" t="e">
        <f t="shared" si="22"/>
        <v>#REF!</v>
      </c>
      <c r="J50" s="208">
        <f t="shared" si="22"/>
        <v>0</v>
      </c>
      <c r="K50" s="210" t="e">
        <f t="shared" si="22"/>
        <v>#REF!</v>
      </c>
      <c r="L50" s="211" t="e">
        <f t="shared" si="22"/>
        <v>#REF!</v>
      </c>
      <c r="M50" s="208" t="e">
        <f t="shared" si="22"/>
        <v>#REF!</v>
      </c>
      <c r="N50" s="208" t="e">
        <f t="shared" si="22"/>
        <v>#REF!</v>
      </c>
      <c r="O50" s="210" t="e">
        <f t="shared" si="22"/>
        <v>#REF!</v>
      </c>
      <c r="P50" s="255">
        <v>15378.69</v>
      </c>
      <c r="Q50" s="256">
        <v>15378.69</v>
      </c>
      <c r="R50" s="256">
        <v>0</v>
      </c>
      <c r="S50" s="257">
        <v>0</v>
      </c>
      <c r="T50" s="211" t="e">
        <f t="shared" si="22"/>
        <v>#REF!</v>
      </c>
      <c r="U50" s="208">
        <f t="shared" si="22"/>
        <v>16937</v>
      </c>
      <c r="V50" s="208" t="e">
        <f t="shared" si="22"/>
        <v>#REF!</v>
      </c>
      <c r="W50" s="210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'[4]4.Služby občanov'!#REF!</f>
        <v>#REF!</v>
      </c>
      <c r="G51" s="95" t="e">
        <f>'[4]4.Služby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'[4]4.Služby občanov'!#REF!</f>
        <v>#REF!</v>
      </c>
      <c r="L51" s="97" t="e">
        <f>SUM(M51:O51)</f>
        <v>#REF!</v>
      </c>
      <c r="M51" s="94" t="e">
        <f>'[4]4.Služby občanov'!#REF!</f>
        <v>#REF!</v>
      </c>
      <c r="N51" s="94" t="e">
        <f>'[4]4.Služby občanov'!#REF!</f>
        <v>#REF!</v>
      </c>
      <c r="O51" s="96" t="e">
        <f>'[4]4.Služby občanov'!#REF!</f>
        <v>#REF!</v>
      </c>
      <c r="P51" s="255">
        <v>15378.69</v>
      </c>
      <c r="Q51" s="269">
        <v>15378.69</v>
      </c>
      <c r="R51" s="269">
        <v>0</v>
      </c>
      <c r="S51" s="270">
        <v>0</v>
      </c>
      <c r="T51" s="97">
        <f>SUM(U51:W51)</f>
        <v>16737</v>
      </c>
      <c r="U51" s="94">
        <f>'[4]4.Služby občanov'!$H$18</f>
        <v>16737</v>
      </c>
      <c r="V51" s="94">
        <f>'[4]4.Služby občanov'!$I$18</f>
        <v>0</v>
      </c>
      <c r="W51" s="96">
        <f>'[4]4.Služby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'[4]4.Služby občanov'!#REF!</f>
        <v>#REF!</v>
      </c>
      <c r="G52" s="95" t="e">
        <f>'[4]4.Služby občanov'!#REF!</f>
        <v>#REF!</v>
      </c>
      <c r="H52" s="93" t="e">
        <f>SUM(I52:K52)</f>
        <v>#REF!</v>
      </c>
      <c r="I52" s="94" t="e">
        <f>'[4]4.Služby občanov'!#REF!</f>
        <v>#REF!</v>
      </c>
      <c r="J52" s="94">
        <v>0</v>
      </c>
      <c r="K52" s="96" t="e">
        <f>'[4]4.Služby občanov'!#REF!</f>
        <v>#REF!</v>
      </c>
      <c r="L52" s="97" t="e">
        <f>SUM(M52:O52)</f>
        <v>#REF!</v>
      </c>
      <c r="M52" s="94" t="e">
        <f>'[4]4.Služby občanov'!#REF!</f>
        <v>#REF!</v>
      </c>
      <c r="N52" s="94" t="e">
        <f>'[4]4.Služby občanov'!#REF!</f>
        <v>#REF!</v>
      </c>
      <c r="O52" s="96" t="e">
        <f>'[4]4.Služby občanov'!#REF!</f>
        <v>#REF!</v>
      </c>
      <c r="P52" s="255">
        <v>0</v>
      </c>
      <c r="Q52" s="269">
        <v>0</v>
      </c>
      <c r="R52" s="269">
        <v>0</v>
      </c>
      <c r="S52" s="270">
        <v>0</v>
      </c>
      <c r="T52" s="97" t="e">
        <f>SUM(U52:W52)</f>
        <v>#REF!</v>
      </c>
      <c r="U52" s="94">
        <f>'[4]4.Služby občanov'!$H$26</f>
        <v>200</v>
      </c>
      <c r="V52" s="94" t="e">
        <f>'[4]4.Služby občanov'!$I$26</f>
        <v>#REF!</v>
      </c>
      <c r="W52" s="96" t="e">
        <f>'[4]4.Služby občanov'!$J$26</f>
        <v>#REF!</v>
      </c>
    </row>
    <row r="53" spans="1:23" ht="16.5" thickBot="1" x14ac:dyDescent="0.3">
      <c r="A53" s="116"/>
      <c r="B53" s="229" t="s">
        <v>208</v>
      </c>
      <c r="C53" s="222" t="s">
        <v>209</v>
      </c>
      <c r="D53" s="215" t="e">
        <f>SUM(E53:G53)</f>
        <v>#REF!</v>
      </c>
      <c r="E53" s="216" t="e">
        <f>'[4]4.Služby občanov'!#REF!</f>
        <v>#REF!</v>
      </c>
      <c r="F53" s="216" t="e">
        <f>'[4]4.Služby občanov'!#REF!</f>
        <v>#REF!</v>
      </c>
      <c r="G53" s="217" t="e">
        <f>'[4]4.Služby občanov'!#REF!</f>
        <v>#REF!</v>
      </c>
      <c r="H53" s="223" t="e">
        <f>SUM(I53:K53)</f>
        <v>#REF!</v>
      </c>
      <c r="I53" s="218">
        <v>0</v>
      </c>
      <c r="J53" s="218">
        <v>0</v>
      </c>
      <c r="K53" s="219" t="e">
        <f>'[4]4.Služby občanov'!#REF!</f>
        <v>#REF!</v>
      </c>
      <c r="L53" s="224" t="e">
        <f>SUM(M53:O53)</f>
        <v>#REF!</v>
      </c>
      <c r="M53" s="216" t="e">
        <f>'[4]4.Služby občanov'!#REF!</f>
        <v>#REF!</v>
      </c>
      <c r="N53" s="216" t="e">
        <f>'[4]4.Služby občanov'!#REF!</f>
        <v>#REF!</v>
      </c>
      <c r="O53" s="225" t="e">
        <f>'[4]4.Služby občanov'!#REF!</f>
        <v>#REF!</v>
      </c>
      <c r="P53" s="265">
        <v>0</v>
      </c>
      <c r="Q53" s="271">
        <v>0</v>
      </c>
      <c r="R53" s="271">
        <v>0</v>
      </c>
      <c r="S53" s="272">
        <v>0</v>
      </c>
      <c r="T53" s="224" t="e">
        <f>SUM(U53:W53)</f>
        <v>#REF!</v>
      </c>
      <c r="U53" s="216">
        <f>'[4]4.Služby občanov'!$H$28</f>
        <v>10</v>
      </c>
      <c r="V53" s="216" t="e">
        <f>'[4]4.Služby občanov'!$I$28</f>
        <v>#REF!</v>
      </c>
      <c r="W53" s="225" t="e">
        <f>'[4]4.Služby občanov'!$J$28</f>
        <v>#REF!</v>
      </c>
    </row>
    <row r="54" spans="1:23" s="82" customFormat="1" ht="14.25" x14ac:dyDescent="0.2">
      <c r="A54" s="116"/>
      <c r="B54" s="189" t="s">
        <v>210</v>
      </c>
      <c r="C54" s="193"/>
      <c r="D54" s="184" t="e">
        <f t="shared" ref="D54:W54" si="23">D55+D60+D61+D62+D67</f>
        <v>#REF!</v>
      </c>
      <c r="E54" s="185" t="e">
        <f t="shared" si="23"/>
        <v>#REF!</v>
      </c>
      <c r="F54" s="185" t="e">
        <f t="shared" si="23"/>
        <v>#REF!</v>
      </c>
      <c r="G54" s="186" t="e">
        <f t="shared" si="23"/>
        <v>#REF!</v>
      </c>
      <c r="H54" s="184" t="e">
        <f t="shared" si="23"/>
        <v>#REF!</v>
      </c>
      <c r="I54" s="185" t="e">
        <f t="shared" si="23"/>
        <v>#REF!</v>
      </c>
      <c r="J54" s="185" t="e">
        <f t="shared" si="23"/>
        <v>#REF!</v>
      </c>
      <c r="K54" s="187" t="e">
        <f t="shared" si="23"/>
        <v>#REF!</v>
      </c>
      <c r="L54" s="188" t="e">
        <f t="shared" si="23"/>
        <v>#REF!</v>
      </c>
      <c r="M54" s="185" t="e">
        <f t="shared" si="23"/>
        <v>#REF!</v>
      </c>
      <c r="N54" s="185" t="e">
        <f t="shared" si="23"/>
        <v>#REF!</v>
      </c>
      <c r="O54" s="187" t="e">
        <f t="shared" si="23"/>
        <v>#REF!</v>
      </c>
      <c r="P54" s="263">
        <v>667835.55000000005</v>
      </c>
      <c r="Q54" s="264">
        <v>666135.55000000005</v>
      </c>
      <c r="R54" s="264">
        <v>1700</v>
      </c>
      <c r="S54" s="268">
        <v>0</v>
      </c>
      <c r="T54" s="188" t="e">
        <f t="shared" si="23"/>
        <v>#REF!</v>
      </c>
      <c r="U54" s="185" t="e">
        <f t="shared" si="23"/>
        <v>#REF!</v>
      </c>
      <c r="V54" s="185" t="e">
        <f t="shared" si="23"/>
        <v>#REF!</v>
      </c>
      <c r="W54" s="187" t="e">
        <f t="shared" si="23"/>
        <v>#REF!</v>
      </c>
    </row>
    <row r="55" spans="1:23" ht="15.75" x14ac:dyDescent="0.25">
      <c r="A55" s="116"/>
      <c r="B55" s="230" t="s">
        <v>211</v>
      </c>
      <c r="C55" s="231" t="s">
        <v>212</v>
      </c>
      <c r="D55" s="207" t="e">
        <f t="shared" ref="D55:W55" si="24">SUM(D56:D59)</f>
        <v>#REF!</v>
      </c>
      <c r="E55" s="208">
        <f t="shared" si="24"/>
        <v>496158.19</v>
      </c>
      <c r="F55" s="208" t="e">
        <f t="shared" si="24"/>
        <v>#REF!</v>
      </c>
      <c r="G55" s="209" t="e">
        <f t="shared" si="24"/>
        <v>#REF!</v>
      </c>
      <c r="H55" s="207" t="e">
        <f t="shared" si="24"/>
        <v>#REF!</v>
      </c>
      <c r="I55" s="208">
        <f t="shared" si="24"/>
        <v>480129.99</v>
      </c>
      <c r="J55" s="208" t="e">
        <f t="shared" si="24"/>
        <v>#REF!</v>
      </c>
      <c r="K55" s="210" t="e">
        <f t="shared" si="24"/>
        <v>#REF!</v>
      </c>
      <c r="L55" s="211" t="e">
        <f t="shared" si="24"/>
        <v>#REF!</v>
      </c>
      <c r="M55" s="208" t="e">
        <f t="shared" si="24"/>
        <v>#REF!</v>
      </c>
      <c r="N55" s="208" t="e">
        <f t="shared" si="24"/>
        <v>#REF!</v>
      </c>
      <c r="O55" s="210" t="e">
        <f t="shared" si="24"/>
        <v>#REF!</v>
      </c>
      <c r="P55" s="255">
        <v>463317.1</v>
      </c>
      <c r="Q55" s="256">
        <v>461617.1</v>
      </c>
      <c r="R55" s="256">
        <v>1700</v>
      </c>
      <c r="S55" s="257">
        <v>0</v>
      </c>
      <c r="T55" s="211" t="e">
        <f t="shared" si="24"/>
        <v>#REF!</v>
      </c>
      <c r="U55" s="208">
        <f t="shared" si="24"/>
        <v>468983</v>
      </c>
      <c r="V55" s="208">
        <f t="shared" si="24"/>
        <v>6100</v>
      </c>
      <c r="W55" s="210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'[4]5.Bezpečnosť,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'[4]5.Bezpečnosť, právo a por.'!#REF!</f>
        <v>#REF!</v>
      </c>
      <c r="L56" s="97" t="e">
        <f t="shared" ref="L56:L61" si="27">SUM(M56:O56)</f>
        <v>#REF!</v>
      </c>
      <c r="M56" s="94" t="e">
        <f>'[4]5.Bezpečnosť, právo a por.'!#REF!</f>
        <v>#REF!</v>
      </c>
      <c r="N56" s="94" t="e">
        <f>'[4]5.Bezpečnosť, právo a por.'!#REF!</f>
        <v>#REF!</v>
      </c>
      <c r="O56" s="96" t="e">
        <f>'[4]5.Bezpečnosť, právo a por.'!#REF!</f>
        <v>#REF!</v>
      </c>
      <c r="P56" s="255">
        <v>326420.21000000002</v>
      </c>
      <c r="Q56" s="258">
        <v>324720.21000000002</v>
      </c>
      <c r="R56" s="258">
        <v>1700</v>
      </c>
      <c r="S56" s="259">
        <v>0</v>
      </c>
      <c r="T56" s="97">
        <f t="shared" ref="T56:T61" si="28">SUM(U56:W56)</f>
        <v>326718</v>
      </c>
      <c r="U56" s="94">
        <f>'[4]5.Bezpečnosť, právo a por.'!$H$5</f>
        <v>326718</v>
      </c>
      <c r="V56" s="94">
        <f>'[4]5.Bezpečnosť, právo a por.'!$I$5</f>
        <v>0</v>
      </c>
      <c r="W56" s="96">
        <f>'[4]5.Bezpečnosť,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'[4]5.Bezpečnosť,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'[4]5.Bezpečnosť, právo a por.'!#REF!</f>
        <v>#REF!</v>
      </c>
      <c r="L57" s="97" t="e">
        <f t="shared" si="27"/>
        <v>#REF!</v>
      </c>
      <c r="M57" s="94" t="e">
        <f>'[4]5.Bezpečnosť, právo a por.'!#REF!</f>
        <v>#REF!</v>
      </c>
      <c r="N57" s="94" t="e">
        <f>'[4]5.Bezpečnosť, právo a por.'!#REF!</f>
        <v>#REF!</v>
      </c>
      <c r="O57" s="96" t="e">
        <f>'[4]5.Bezpečnosť, právo a por.'!#REF!</f>
        <v>#REF!</v>
      </c>
      <c r="P57" s="255">
        <v>63166.06</v>
      </c>
      <c r="Q57" s="258">
        <v>63166.06</v>
      </c>
      <c r="R57" s="258">
        <v>0</v>
      </c>
      <c r="S57" s="259">
        <v>0</v>
      </c>
      <c r="T57" s="97">
        <f t="shared" si="28"/>
        <v>70911</v>
      </c>
      <c r="U57" s="94">
        <f>'[4]5.Bezpečnosť, právo a por.'!$H$49</f>
        <v>67861</v>
      </c>
      <c r="V57" s="94">
        <f>'[4]5.Bezpečnosť, právo a por.'!$I$49</f>
        <v>3050</v>
      </c>
      <c r="W57" s="96">
        <f>'[4]5.Bezpečnosť,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'[4]5.Bezpečnosť,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'[4]5.Bezpečnosť, právo a por.'!#REF!</f>
        <v>#REF!</v>
      </c>
      <c r="L58" s="97" t="e">
        <f t="shared" si="27"/>
        <v>#REF!</v>
      </c>
      <c r="M58" s="94" t="e">
        <f>'[4]5.Bezpečnosť, právo a por.'!#REF!</f>
        <v>#REF!</v>
      </c>
      <c r="N58" s="94" t="e">
        <f>'[4]5.Bezpečnosť, právo a por.'!#REF!</f>
        <v>#REF!</v>
      </c>
      <c r="O58" s="96" t="e">
        <f>'[4]5.Bezpečnosť, právo a por.'!#REF!</f>
        <v>#REF!</v>
      </c>
      <c r="P58" s="255">
        <v>35909.43</v>
      </c>
      <c r="Q58" s="258">
        <v>35909.43</v>
      </c>
      <c r="R58" s="258">
        <v>0</v>
      </c>
      <c r="S58" s="259">
        <v>0</v>
      </c>
      <c r="T58" s="97" t="e">
        <f t="shared" si="28"/>
        <v>#REF!</v>
      </c>
      <c r="U58" s="94">
        <f>'[4]5.Bezpečnosť, právo a por.'!$H$66</f>
        <v>36887</v>
      </c>
      <c r="V58" s="94">
        <f>'[4]5.Bezpečnosť, právo a por.'!$I$65</f>
        <v>3050</v>
      </c>
      <c r="W58" s="96" t="e">
        <f>'[4]5.Bezpečnosť,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'[4]5.Bezpečnosť, právo a por.'!#REF!</f>
        <v>#REF!</v>
      </c>
      <c r="G59" s="95" t="e">
        <f>'[4]5.Bezpečnosť, právo a por.'!#REF!</f>
        <v>#REF!</v>
      </c>
      <c r="H59" s="93" t="e">
        <f t="shared" si="26"/>
        <v>#REF!</v>
      </c>
      <c r="I59" s="94">
        <v>40098.5</v>
      </c>
      <c r="J59" s="94" t="e">
        <f>'[4]5.Bezpečnosť, právo a por.'!#REF!</f>
        <v>#REF!</v>
      </c>
      <c r="K59" s="96" t="e">
        <f>'[4]5.Bezpečnosť, právo a por.'!#REF!</f>
        <v>#REF!</v>
      </c>
      <c r="L59" s="97" t="e">
        <f t="shared" si="27"/>
        <v>#REF!</v>
      </c>
      <c r="M59" s="94" t="e">
        <f>'[4]5.Bezpečnosť, právo a por.'!#REF!</f>
        <v>#REF!</v>
      </c>
      <c r="N59" s="94" t="e">
        <f>'[4]5.Bezpečnosť, právo a por.'!#REF!</f>
        <v>#REF!</v>
      </c>
      <c r="O59" s="96" t="e">
        <f>'[4]5.Bezpečnosť, právo a por.'!#REF!</f>
        <v>#REF!</v>
      </c>
      <c r="P59" s="255">
        <v>37821.4</v>
      </c>
      <c r="Q59" s="258">
        <v>37821.4</v>
      </c>
      <c r="R59" s="258">
        <v>0</v>
      </c>
      <c r="S59" s="259">
        <v>0</v>
      </c>
      <c r="T59" s="97" t="e">
        <f t="shared" si="28"/>
        <v>#REF!</v>
      </c>
      <c r="U59" s="94">
        <f>'[4]5.Bezpečnosť, právo a por.'!$H$69</f>
        <v>37517</v>
      </c>
      <c r="V59" s="94">
        <f>'[4]5.Bezpečnosť, právo a por.'!$I$69</f>
        <v>0</v>
      </c>
      <c r="W59" s="96" t="e">
        <f>'[4]5.Bezpečnosť, právo a por.'!$J$68</f>
        <v>#REF!</v>
      </c>
    </row>
    <row r="60" spans="1:23" ht="16.5" x14ac:dyDescent="0.3">
      <c r="A60" s="84"/>
      <c r="B60" s="230" t="s">
        <v>217</v>
      </c>
      <c r="C60" s="226" t="s">
        <v>218</v>
      </c>
      <c r="D60" s="207" t="e">
        <f t="shared" si="25"/>
        <v>#REF!</v>
      </c>
      <c r="E60" s="208" t="e">
        <f>'[4]5.Bezpečnosť, právo a por.'!#REF!</f>
        <v>#REF!</v>
      </c>
      <c r="F60" s="208" t="e">
        <f>'[4]5.Bezpečnosť, právo a por.'!#REF!</f>
        <v>#REF!</v>
      </c>
      <c r="G60" s="209" t="e">
        <f>'[4]5.Bezpečnosť, právo a por.'!#REF!</f>
        <v>#REF!</v>
      </c>
      <c r="H60" s="207" t="e">
        <f t="shared" si="26"/>
        <v>#REF!</v>
      </c>
      <c r="I60" s="208">
        <v>0</v>
      </c>
      <c r="J60" s="208">
        <v>0</v>
      </c>
      <c r="K60" s="210" t="e">
        <f>'[4]5.Bezpečnosť, právo a por.'!#REF!</f>
        <v>#REF!</v>
      </c>
      <c r="L60" s="211" t="e">
        <f t="shared" si="27"/>
        <v>#REF!</v>
      </c>
      <c r="M60" s="208" t="e">
        <f>'[4]5.Bezpečnosť, právo a por.'!#REF!</f>
        <v>#REF!</v>
      </c>
      <c r="N60" s="208" t="e">
        <f>'[4]5.Bezpečnosť, právo a por.'!#REF!</f>
        <v>#REF!</v>
      </c>
      <c r="O60" s="210" t="e">
        <f>'[4]5.Bezpečnosť, právo a por.'!#REF!</f>
        <v>#REF!</v>
      </c>
      <c r="P60" s="255">
        <v>0</v>
      </c>
      <c r="Q60" s="256">
        <v>0</v>
      </c>
      <c r="R60" s="256">
        <v>0</v>
      </c>
      <c r="S60" s="257">
        <v>0</v>
      </c>
      <c r="T60" s="211" t="e">
        <f t="shared" si="28"/>
        <v>#REF!</v>
      </c>
      <c r="U60" s="208">
        <f>'[4]5.Bezpečnosť, právo a por.'!$H$77</f>
        <v>0</v>
      </c>
      <c r="V60" s="208"/>
      <c r="W60" s="210" t="e">
        <f>'[4]5.Bezpečnosť, právo a por.'!$J$76</f>
        <v>#REF!</v>
      </c>
    </row>
    <row r="61" spans="1:23" ht="16.5" x14ac:dyDescent="0.3">
      <c r="A61" s="84"/>
      <c r="B61" s="230" t="s">
        <v>219</v>
      </c>
      <c r="C61" s="226" t="s">
        <v>220</v>
      </c>
      <c r="D61" s="207" t="e">
        <f t="shared" si="25"/>
        <v>#REF!</v>
      </c>
      <c r="E61" s="208">
        <v>1286</v>
      </c>
      <c r="F61" s="208" t="e">
        <f>'[4]5.Bezpečnosť, právo a por.'!#REF!</f>
        <v>#REF!</v>
      </c>
      <c r="G61" s="209" t="e">
        <f>'[4]5.Bezpečnosť, právo a por.'!#REF!</f>
        <v>#REF!</v>
      </c>
      <c r="H61" s="207" t="e">
        <f t="shared" si="26"/>
        <v>#REF!</v>
      </c>
      <c r="I61" s="208">
        <v>797</v>
      </c>
      <c r="J61" s="208">
        <v>0</v>
      </c>
      <c r="K61" s="210" t="e">
        <f>'[4]5.Bezpečnosť, právo a por.'!#REF!</f>
        <v>#REF!</v>
      </c>
      <c r="L61" s="211" t="e">
        <f t="shared" si="27"/>
        <v>#REF!</v>
      </c>
      <c r="M61" s="208" t="e">
        <f>'[4]5.Bezpečnosť, právo a por.'!#REF!</f>
        <v>#REF!</v>
      </c>
      <c r="N61" s="208" t="e">
        <f>'[4]5.Bezpečnosť, právo a por.'!#REF!</f>
        <v>#REF!</v>
      </c>
      <c r="O61" s="210" t="e">
        <f>'[4]5.Bezpečnosť, právo a por.'!#REF!</f>
        <v>#REF!</v>
      </c>
      <c r="P61" s="255">
        <v>914.32</v>
      </c>
      <c r="Q61" s="256">
        <v>914.32</v>
      </c>
      <c r="R61" s="256">
        <v>0</v>
      </c>
      <c r="S61" s="257">
        <v>0</v>
      </c>
      <c r="T61" s="211" t="e">
        <f t="shared" si="28"/>
        <v>#REF!</v>
      </c>
      <c r="U61" s="208">
        <f>'[4]5.Bezpečnosť, právo a por.'!$H$79</f>
        <v>1650</v>
      </c>
      <c r="V61" s="208" t="e">
        <f>'[4]5.Bezpečnosť, právo a por.'!$I$78</f>
        <v>#REF!</v>
      </c>
      <c r="W61" s="210" t="e">
        <f>'[4]5.Bezpečnosť, právo a por.'!$J$78</f>
        <v>#REF!</v>
      </c>
    </row>
    <row r="62" spans="1:23" ht="15.75" x14ac:dyDescent="0.25">
      <c r="A62" s="84"/>
      <c r="B62" s="230" t="s">
        <v>221</v>
      </c>
      <c r="C62" s="221" t="s">
        <v>222</v>
      </c>
      <c r="D62" s="207" t="e">
        <f>SUM(D63:D66)</f>
        <v>#REF!</v>
      </c>
      <c r="E62" s="208">
        <f>SUM(E63:E66)</f>
        <v>255279.5</v>
      </c>
      <c r="F62" s="208" t="e">
        <f>SUM(F63:F66)</f>
        <v>#REF!</v>
      </c>
      <c r="G62" s="209" t="e">
        <f>SUM(G63:G66)</f>
        <v>#REF!</v>
      </c>
      <c r="H62" s="207" t="e">
        <f t="shared" si="26"/>
        <v>#REF!</v>
      </c>
      <c r="I62" s="208">
        <f t="shared" ref="I62:W62" si="29">SUM(I63:I66)</f>
        <v>270995.5</v>
      </c>
      <c r="J62" s="208">
        <f t="shared" si="29"/>
        <v>0</v>
      </c>
      <c r="K62" s="210" t="e">
        <f t="shared" si="29"/>
        <v>#REF!</v>
      </c>
      <c r="L62" s="211" t="e">
        <f t="shared" si="29"/>
        <v>#REF!</v>
      </c>
      <c r="M62" s="208" t="e">
        <f t="shared" si="29"/>
        <v>#REF!</v>
      </c>
      <c r="N62" s="208" t="e">
        <f t="shared" si="29"/>
        <v>#REF!</v>
      </c>
      <c r="O62" s="210" t="e">
        <f t="shared" si="29"/>
        <v>#REF!</v>
      </c>
      <c r="P62" s="255">
        <v>203577.43</v>
      </c>
      <c r="Q62" s="256">
        <v>203577.43</v>
      </c>
      <c r="R62" s="256">
        <v>0</v>
      </c>
      <c r="S62" s="257">
        <v>0</v>
      </c>
      <c r="T62" s="211" t="e">
        <f t="shared" si="29"/>
        <v>#REF!</v>
      </c>
      <c r="U62" s="208" t="e">
        <f t="shared" si="29"/>
        <v>#REF!</v>
      </c>
      <c r="V62" s="208">
        <f t="shared" si="29"/>
        <v>64679</v>
      </c>
      <c r="W62" s="210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'[4]5.Bezpečnosť, právo a por.'!#REF!</f>
        <v>#REF!</v>
      </c>
      <c r="G63" s="95" t="e">
        <f>'[4]5.Bezpečnosť,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'[4]5.Bezpečnosť, právo a por.'!#REF!</f>
        <v>#REF!</v>
      </c>
      <c r="L63" s="97" t="e">
        <f>SUM(M63:O63)</f>
        <v>#REF!</v>
      </c>
      <c r="M63" s="94" t="e">
        <f>'[4]5.Bezpečnosť, právo a por.'!#REF!</f>
        <v>#REF!</v>
      </c>
      <c r="N63" s="94" t="e">
        <f>'[4]5.Bezpečnosť, právo a por.'!#REF!</f>
        <v>#REF!</v>
      </c>
      <c r="O63" s="96" t="e">
        <f>'[4]5.Bezpečnosť, právo a por.'!#REF!</f>
        <v>#REF!</v>
      </c>
      <c r="P63" s="255">
        <v>0</v>
      </c>
      <c r="Q63" s="258">
        <v>0</v>
      </c>
      <c r="R63" s="258">
        <v>0</v>
      </c>
      <c r="S63" s="259">
        <v>0</v>
      </c>
      <c r="T63" s="97">
        <f>SUM(U63:W63)</f>
        <v>251721</v>
      </c>
      <c r="U63" s="94">
        <f>'[4]5.Bezpečnosť, právo a por.'!$H$95</f>
        <v>187042</v>
      </c>
      <c r="V63" s="94">
        <f>'[4]5.Bezpečnosť, právo a por.'!$I$94</f>
        <v>64679</v>
      </c>
      <c r="W63" s="96">
        <f>'[4]5.Bezpečnosť,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'[4]5.Bezpečnosť, právo a por.'!#REF!</f>
        <v>#REF!</v>
      </c>
      <c r="G64" s="95" t="e">
        <f>'[4]5.Bezpečnosť,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'[4]5.Bezpečnosť, právo a por.'!#REF!</f>
        <v>#REF!</v>
      </c>
      <c r="L64" s="97" t="e">
        <f>SUM(M64:O64)</f>
        <v>#REF!</v>
      </c>
      <c r="M64" s="94">
        <v>42145</v>
      </c>
      <c r="N64" s="94" t="e">
        <f>'[4]5.Bezpečnosť, právo a por.'!#REF!</f>
        <v>#REF!</v>
      </c>
      <c r="O64" s="96" t="e">
        <f>'[4]5.Bezpečnosť, právo a por.'!#REF!</f>
        <v>#REF!</v>
      </c>
      <c r="P64" s="255">
        <v>32015.58</v>
      </c>
      <c r="Q64" s="258">
        <v>32015.58</v>
      </c>
      <c r="R64" s="258">
        <v>0</v>
      </c>
      <c r="S64" s="259">
        <v>0</v>
      </c>
      <c r="T64" s="97" t="e">
        <f>SUM(U64:W64)</f>
        <v>#REF!</v>
      </c>
      <c r="U64" s="94">
        <f>'[4]5.Bezpečnosť, právo a por.'!$H$101</f>
        <v>74900</v>
      </c>
      <c r="V64" s="94"/>
      <c r="W64" s="96" t="e">
        <f>'[4]5.Bezpečnosť,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'[4]5.Bezpečnosť, právo a por.'!#REF!</f>
        <v>#REF!</v>
      </c>
      <c r="G65" s="95" t="e">
        <f>'[4]5.Bezpečnosť,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'[4]5.Bezpečnosť, právo a por.'!#REF!</f>
        <v>#REF!</v>
      </c>
      <c r="L65" s="97" t="e">
        <f>SUM(M65:O65)</f>
        <v>#REF!</v>
      </c>
      <c r="M65" s="94" t="e">
        <f>'[4]5.Bezpečnosť, právo a por.'!#REF!</f>
        <v>#REF!</v>
      </c>
      <c r="N65" s="94" t="e">
        <f>'[4]5.Bezpečnosť, právo a por.'!#REF!</f>
        <v>#REF!</v>
      </c>
      <c r="O65" s="96" t="e">
        <f>'[4]5.Bezpečnosť, právo a por.'!#REF!</f>
        <v>#REF!</v>
      </c>
      <c r="P65" s="255">
        <v>171561.85</v>
      </c>
      <c r="Q65" s="258">
        <v>171561.85</v>
      </c>
      <c r="R65" s="258">
        <v>0</v>
      </c>
      <c r="S65" s="259">
        <v>0</v>
      </c>
      <c r="T65" s="97" t="e">
        <f>SUM(U65:W65)</f>
        <v>#REF!</v>
      </c>
      <c r="U65" s="94" t="e">
        <f>'[4]5.Bezpečnosť, právo a por.'!$H$103</f>
        <v>#REF!</v>
      </c>
      <c r="V65" s="94">
        <f>'[4]5.Bezpečnosť, právo a por.'!$I$102</f>
        <v>0</v>
      </c>
      <c r="W65" s="96">
        <f>'[4]5.Bezpečnosť,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'[4]5.Bezpečnosť, právo a por.'!#REF!</f>
        <v>#REF!</v>
      </c>
      <c r="G66" s="95" t="e">
        <f>'[4]5.Bezpečnosť,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'[4]5.Bezpečnosť, právo a por.'!#REF!</f>
        <v>#REF!</v>
      </c>
      <c r="L66" s="97" t="e">
        <f>SUM(M66:O66)</f>
        <v>#REF!</v>
      </c>
      <c r="M66" s="94">
        <v>0</v>
      </c>
      <c r="N66" s="94" t="e">
        <f>'[4]5.Bezpečnosť, právo a por.'!#REF!</f>
        <v>#REF!</v>
      </c>
      <c r="O66" s="96" t="e">
        <f>'[4]5.Bezpečnosť, právo a por.'!#REF!</f>
        <v>#REF!</v>
      </c>
      <c r="P66" s="255">
        <v>0</v>
      </c>
      <c r="Q66" s="258">
        <v>0</v>
      </c>
      <c r="R66" s="258">
        <v>0</v>
      </c>
      <c r="S66" s="259">
        <v>0</v>
      </c>
      <c r="T66" s="97" t="e">
        <f>SUM(U66:W66)</f>
        <v>#REF!</v>
      </c>
      <c r="U66" s="94" t="e">
        <f>'[4]5.Bezpečnosť, právo a por.'!$H$106</f>
        <v>#REF!</v>
      </c>
      <c r="V66" s="94">
        <f>'[4]5.Bezpečnosť, právo a por.'!$I$105</f>
        <v>0</v>
      </c>
      <c r="W66" s="96">
        <f>'[4]5.Bezpečnosť, právo a por.'!$J$105</f>
        <v>0</v>
      </c>
    </row>
    <row r="67" spans="1:23" ht="15.75" x14ac:dyDescent="0.25">
      <c r="A67" s="116"/>
      <c r="B67" s="230" t="s">
        <v>227</v>
      </c>
      <c r="C67" s="232" t="s">
        <v>228</v>
      </c>
      <c r="D67" s="207" t="e">
        <f t="shared" ref="D67:W67" si="30">SUM(D68:D69)</f>
        <v>#REF!</v>
      </c>
      <c r="E67" s="208">
        <f t="shared" si="30"/>
        <v>1324</v>
      </c>
      <c r="F67" s="208" t="e">
        <f t="shared" si="30"/>
        <v>#REF!</v>
      </c>
      <c r="G67" s="209" t="e">
        <f t="shared" si="30"/>
        <v>#REF!</v>
      </c>
      <c r="H67" s="207" t="e">
        <f t="shared" si="30"/>
        <v>#REF!</v>
      </c>
      <c r="I67" s="208" t="e">
        <f t="shared" si="30"/>
        <v>#REF!</v>
      </c>
      <c r="J67" s="208">
        <f t="shared" si="30"/>
        <v>0</v>
      </c>
      <c r="K67" s="210" t="e">
        <f t="shared" si="30"/>
        <v>#REF!</v>
      </c>
      <c r="L67" s="211" t="e">
        <f t="shared" si="30"/>
        <v>#REF!</v>
      </c>
      <c r="M67" s="208" t="e">
        <f t="shared" si="30"/>
        <v>#REF!</v>
      </c>
      <c r="N67" s="208" t="e">
        <f t="shared" si="30"/>
        <v>#REF!</v>
      </c>
      <c r="O67" s="210" t="e">
        <f t="shared" si="30"/>
        <v>#REF!</v>
      </c>
      <c r="P67" s="255">
        <v>26.7</v>
      </c>
      <c r="Q67" s="256">
        <v>26.7</v>
      </c>
      <c r="R67" s="256">
        <v>0</v>
      </c>
      <c r="S67" s="257">
        <v>0</v>
      </c>
      <c r="T67" s="211" t="e">
        <f t="shared" si="30"/>
        <v>#REF!</v>
      </c>
      <c r="U67" s="208" t="e">
        <f t="shared" si="30"/>
        <v>#REF!</v>
      </c>
      <c r="V67" s="208">
        <f t="shared" si="30"/>
        <v>0</v>
      </c>
      <c r="W67" s="210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'[4]5.Bezpečnosť, právo a por.'!#REF!</f>
        <v>#REF!</v>
      </c>
      <c r="G68" s="95" t="e">
        <f>'[4]5.Bezpečnosť, právo a por.'!#REF!</f>
        <v>#REF!</v>
      </c>
      <c r="H68" s="93" t="e">
        <f>SUM(I68:K68)</f>
        <v>#REF!</v>
      </c>
      <c r="I68" s="94" t="e">
        <f>'[4]5.Bezpečnosť, právo a por.'!#REF!</f>
        <v>#REF!</v>
      </c>
      <c r="J68" s="94">
        <v>0</v>
      </c>
      <c r="K68" s="96" t="e">
        <f>'[4]5.Bezpečnosť, právo a por.'!#REF!</f>
        <v>#REF!</v>
      </c>
      <c r="L68" s="97" t="e">
        <f>SUM(M68:O68)</f>
        <v>#REF!</v>
      </c>
      <c r="M68" s="94" t="e">
        <f>'[4]5.Bezpečnosť, právo a por.'!#REF!</f>
        <v>#REF!</v>
      </c>
      <c r="N68" s="94" t="e">
        <f>'[4]5.Bezpečnosť, právo a por.'!#REF!</f>
        <v>#REF!</v>
      </c>
      <c r="O68" s="96" t="e">
        <f>'[4]5.Bezpečnosť, právo a por.'!#REF!</f>
        <v>#REF!</v>
      </c>
      <c r="P68" s="255">
        <v>26.7</v>
      </c>
      <c r="Q68" s="258">
        <v>26.7</v>
      </c>
      <c r="R68" s="258">
        <v>0</v>
      </c>
      <c r="S68" s="259">
        <v>0</v>
      </c>
      <c r="T68" s="97">
        <f>SUM(U68:W68)</f>
        <v>1300</v>
      </c>
      <c r="U68" s="94">
        <f>'[4]5.Bezpečnosť, právo a por.'!$H$110</f>
        <v>1300</v>
      </c>
      <c r="V68" s="94">
        <f>'[4]5.Bezpečnosť, právo a por.'!$I$109</f>
        <v>0</v>
      </c>
      <c r="W68" s="96">
        <f>'[4]5.Bezpečnosť,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'[4]5.Bezpečnosť, právo a por.'!#REF!</f>
        <v>#REF!</v>
      </c>
      <c r="G69" s="104" t="e">
        <f>'[4]5.Bezpečnosť,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'[4]5.Bezpečnosť, právo a por.'!#REF!</f>
        <v>#REF!</v>
      </c>
      <c r="L69" s="112" t="e">
        <f>SUM(M69:O69)</f>
        <v>#REF!</v>
      </c>
      <c r="M69" s="103" t="e">
        <f>'[4]5.Bezpečnosť, právo a por.'!#REF!</f>
        <v>#REF!</v>
      </c>
      <c r="N69" s="103" t="e">
        <f>'[4]5.Bezpečnosť, právo a por.'!#REF!</f>
        <v>#REF!</v>
      </c>
      <c r="O69" s="113" t="e">
        <f>'[4]5.Bezpečnosť, právo a por.'!#REF!</f>
        <v>#REF!</v>
      </c>
      <c r="P69" s="265">
        <v>0</v>
      </c>
      <c r="Q69" s="273">
        <v>0</v>
      </c>
      <c r="R69" s="273">
        <v>0</v>
      </c>
      <c r="S69" s="274">
        <v>0</v>
      </c>
      <c r="T69" s="112" t="e">
        <f>SUM(U69:W69)</f>
        <v>#REF!</v>
      </c>
      <c r="U69" s="103" t="e">
        <f>'[4]5.Bezpečnosť, právo a por.'!$H$112</f>
        <v>#REF!</v>
      </c>
      <c r="V69" s="103">
        <f>'[4]5.Bezpečnosť, právo a por.'!$I$111</f>
        <v>0</v>
      </c>
      <c r="W69" s="113">
        <f>'[4]5.Bezpečnosť, právo a por.'!$J$111</f>
        <v>0</v>
      </c>
    </row>
    <row r="70" spans="1:23" s="82" customFormat="1" ht="14.25" x14ac:dyDescent="0.2">
      <c r="A70" s="116"/>
      <c r="B70" s="189" t="s">
        <v>231</v>
      </c>
      <c r="C70" s="190"/>
      <c r="D70" s="184" t="e">
        <f t="shared" ref="D70:W70" si="31">D71+D74+D77</f>
        <v>#REF!</v>
      </c>
      <c r="E70" s="185">
        <f t="shared" si="31"/>
        <v>702096</v>
      </c>
      <c r="F70" s="185" t="e">
        <f t="shared" si="31"/>
        <v>#REF!</v>
      </c>
      <c r="G70" s="186" t="e">
        <f t="shared" si="31"/>
        <v>#REF!</v>
      </c>
      <c r="H70" s="184" t="e">
        <f t="shared" si="31"/>
        <v>#REF!</v>
      </c>
      <c r="I70" s="185">
        <f t="shared" si="31"/>
        <v>666597</v>
      </c>
      <c r="J70" s="185" t="e">
        <f t="shared" si="31"/>
        <v>#REF!</v>
      </c>
      <c r="K70" s="187" t="e">
        <f t="shared" si="31"/>
        <v>#REF!</v>
      </c>
      <c r="L70" s="188" t="e">
        <f t="shared" si="31"/>
        <v>#REF!</v>
      </c>
      <c r="M70" s="185" t="e">
        <f t="shared" si="31"/>
        <v>#REF!</v>
      </c>
      <c r="N70" s="185" t="e">
        <f t="shared" si="31"/>
        <v>#REF!</v>
      </c>
      <c r="O70" s="187" t="e">
        <f t="shared" si="31"/>
        <v>#REF!</v>
      </c>
      <c r="P70" s="263">
        <v>698135.79</v>
      </c>
      <c r="Q70" s="264">
        <v>698135.79</v>
      </c>
      <c r="R70" s="264">
        <v>0</v>
      </c>
      <c r="S70" s="268">
        <v>0</v>
      </c>
      <c r="T70" s="188">
        <f t="shared" si="31"/>
        <v>749050</v>
      </c>
      <c r="U70" s="185">
        <f t="shared" si="31"/>
        <v>743850</v>
      </c>
      <c r="V70" s="185">
        <f t="shared" si="31"/>
        <v>5200</v>
      </c>
      <c r="W70" s="187">
        <f t="shared" si="31"/>
        <v>0</v>
      </c>
    </row>
    <row r="71" spans="1:23" ht="15.75" x14ac:dyDescent="0.25">
      <c r="A71" s="108"/>
      <c r="B71" s="230" t="s">
        <v>232</v>
      </c>
      <c r="C71" s="232" t="s">
        <v>233</v>
      </c>
      <c r="D71" s="207" t="e">
        <f t="shared" ref="D71:W71" si="32">SUM(D72:D73)</f>
        <v>#REF!</v>
      </c>
      <c r="E71" s="208">
        <f t="shared" si="32"/>
        <v>518307</v>
      </c>
      <c r="F71" s="208" t="e">
        <f t="shared" si="32"/>
        <v>#REF!</v>
      </c>
      <c r="G71" s="209" t="e">
        <f t="shared" si="32"/>
        <v>#REF!</v>
      </c>
      <c r="H71" s="207" t="e">
        <f t="shared" si="32"/>
        <v>#REF!</v>
      </c>
      <c r="I71" s="208">
        <f t="shared" si="32"/>
        <v>514507</v>
      </c>
      <c r="J71" s="208" t="e">
        <f t="shared" si="32"/>
        <v>#REF!</v>
      </c>
      <c r="K71" s="210" t="e">
        <f t="shared" si="32"/>
        <v>#REF!</v>
      </c>
      <c r="L71" s="211" t="e">
        <f t="shared" si="32"/>
        <v>#REF!</v>
      </c>
      <c r="M71" s="208" t="e">
        <f t="shared" si="32"/>
        <v>#REF!</v>
      </c>
      <c r="N71" s="208" t="e">
        <f t="shared" si="32"/>
        <v>#REF!</v>
      </c>
      <c r="O71" s="210" t="e">
        <f t="shared" si="32"/>
        <v>#REF!</v>
      </c>
      <c r="P71" s="255">
        <v>524715.03</v>
      </c>
      <c r="Q71" s="256">
        <v>524715.03</v>
      </c>
      <c r="R71" s="256">
        <v>0</v>
      </c>
      <c r="S71" s="257">
        <v>0</v>
      </c>
      <c r="T71" s="211">
        <f t="shared" si="32"/>
        <v>564050</v>
      </c>
      <c r="U71" s="208">
        <f t="shared" si="32"/>
        <v>558850</v>
      </c>
      <c r="V71" s="208">
        <f t="shared" si="32"/>
        <v>5200</v>
      </c>
      <c r="W71" s="210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'[4]6.Odpadové hospodárstvo'!#REF!</f>
        <v>#REF!</v>
      </c>
      <c r="G72" s="95" t="e">
        <f>'[4]6.Odpadové hospodárstvo'!#REF!</f>
        <v>#REF!</v>
      </c>
      <c r="H72" s="93" t="e">
        <f>SUM(I72:K72)</f>
        <v>#REF!</v>
      </c>
      <c r="I72" s="94">
        <v>265</v>
      </c>
      <c r="J72" s="94" t="e">
        <f>'[4]6.Odpadové hospodárstvo'!#REF!</f>
        <v>#REF!</v>
      </c>
      <c r="K72" s="96" t="e">
        <f>'[4]6.Odpadové hospodárstvo'!#REF!</f>
        <v>#REF!</v>
      </c>
      <c r="L72" s="97" t="e">
        <f>SUM(M72:O72)</f>
        <v>#REF!</v>
      </c>
      <c r="M72" s="94" t="e">
        <f>'[4]6.Odpadové hospodárstvo'!#REF!</f>
        <v>#REF!</v>
      </c>
      <c r="N72" s="94" t="e">
        <f>'[4]6.Odpadové hospodárstvo'!#REF!</f>
        <v>#REF!</v>
      </c>
      <c r="O72" s="96" t="e">
        <f>'[4]6.Odpadové hospodárstvo'!#REF!</f>
        <v>#REF!</v>
      </c>
      <c r="P72" s="255">
        <v>287.73</v>
      </c>
      <c r="Q72" s="258">
        <v>287.73</v>
      </c>
      <c r="R72" s="258">
        <v>0</v>
      </c>
      <c r="S72" s="259">
        <v>0</v>
      </c>
      <c r="T72" s="97">
        <f>SUM(U72:W72)</f>
        <v>6050</v>
      </c>
      <c r="U72" s="94">
        <f>'[4]6.Odpadové hospodárstvo'!$H$5</f>
        <v>850</v>
      </c>
      <c r="V72" s="94">
        <f>'[4]6.Odpadové hospodárstvo'!$I$5</f>
        <v>5200</v>
      </c>
      <c r="W72" s="96">
        <f>'[4]6.Odpadové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'[4]6.Odpadové hospodárstvo'!#REF!</f>
        <v>#REF!</v>
      </c>
      <c r="G73" s="95" t="e">
        <f>'[4]6.Odpadové hospodárstvo'!#REF!</f>
        <v>#REF!</v>
      </c>
      <c r="H73" s="93" t="e">
        <f>SUM(I73:K73)</f>
        <v>#REF!</v>
      </c>
      <c r="I73" s="94">
        <v>514242</v>
      </c>
      <c r="J73" s="94" t="e">
        <f>'[4]6.Odpadové hospodárstvo'!#REF!</f>
        <v>#REF!</v>
      </c>
      <c r="K73" s="96" t="e">
        <f>'[4]6.Odpadové hospodárstvo'!#REF!</f>
        <v>#REF!</v>
      </c>
      <c r="L73" s="97" t="e">
        <f>SUM(M73:O73)</f>
        <v>#REF!</v>
      </c>
      <c r="M73" s="94" t="e">
        <f>'[4]6.Odpadové hospodárstvo'!#REF!</f>
        <v>#REF!</v>
      </c>
      <c r="N73" s="94" t="e">
        <f>'[4]6.Odpadové hospodárstvo'!#REF!</f>
        <v>#REF!</v>
      </c>
      <c r="O73" s="96" t="e">
        <f>'[4]6.Odpadové hospodárstvo'!#REF!</f>
        <v>#REF!</v>
      </c>
      <c r="P73" s="255">
        <v>524427.30000000005</v>
      </c>
      <c r="Q73" s="258">
        <v>524427.30000000005</v>
      </c>
      <c r="R73" s="258">
        <v>0</v>
      </c>
      <c r="S73" s="259">
        <v>0</v>
      </c>
      <c r="T73" s="97">
        <f>SUM(U73:W73)</f>
        <v>558000</v>
      </c>
      <c r="U73" s="94">
        <f>'[4]6.Odpadové hospodárstvo'!$H$10</f>
        <v>558000</v>
      </c>
      <c r="V73" s="94">
        <f>'[4]6.Odpadové hospodárstvo'!$I$10</f>
        <v>0</v>
      </c>
      <c r="W73" s="96">
        <f>'[4]6.Odpadové hospodárstvo'!$J$10</f>
        <v>0</v>
      </c>
    </row>
    <row r="74" spans="1:23" ht="15.75" x14ac:dyDescent="0.25">
      <c r="A74" s="84"/>
      <c r="B74" s="230" t="s">
        <v>236</v>
      </c>
      <c r="C74" s="221" t="s">
        <v>237</v>
      </c>
      <c r="D74" s="207" t="e">
        <f t="shared" ref="D74:W74" si="33">SUM(D75:D76)</f>
        <v>#REF!</v>
      </c>
      <c r="E74" s="208">
        <f t="shared" si="33"/>
        <v>107980</v>
      </c>
      <c r="F74" s="208" t="e">
        <f t="shared" si="33"/>
        <v>#REF!</v>
      </c>
      <c r="G74" s="209" t="e">
        <f t="shared" si="33"/>
        <v>#REF!</v>
      </c>
      <c r="H74" s="207" t="e">
        <f t="shared" si="33"/>
        <v>#REF!</v>
      </c>
      <c r="I74" s="208">
        <f t="shared" si="33"/>
        <v>78763</v>
      </c>
      <c r="J74" s="208" t="e">
        <f t="shared" si="33"/>
        <v>#REF!</v>
      </c>
      <c r="K74" s="210" t="e">
        <f t="shared" si="33"/>
        <v>#REF!</v>
      </c>
      <c r="L74" s="211" t="e">
        <f t="shared" si="33"/>
        <v>#REF!</v>
      </c>
      <c r="M74" s="208" t="e">
        <f t="shared" si="33"/>
        <v>#REF!</v>
      </c>
      <c r="N74" s="208" t="e">
        <f t="shared" si="33"/>
        <v>#REF!</v>
      </c>
      <c r="O74" s="210" t="e">
        <f t="shared" si="33"/>
        <v>#REF!</v>
      </c>
      <c r="P74" s="255">
        <v>94003.83</v>
      </c>
      <c r="Q74" s="256">
        <v>94003.83</v>
      </c>
      <c r="R74" s="256">
        <v>0</v>
      </c>
      <c r="S74" s="257">
        <v>0</v>
      </c>
      <c r="T74" s="211">
        <f t="shared" si="33"/>
        <v>100650</v>
      </c>
      <c r="U74" s="208">
        <f t="shared" si="33"/>
        <v>100650</v>
      </c>
      <c r="V74" s="208">
        <f t="shared" si="33"/>
        <v>0</v>
      </c>
      <c r="W74" s="210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'[4]6.Odpadové hospodárstvo'!#REF!</f>
        <v>#REF!</v>
      </c>
      <c r="G75" s="95" t="e">
        <f>'[4]6.Odpadové hospodárstvo'!#REF!</f>
        <v>#REF!</v>
      </c>
      <c r="H75" s="93" t="e">
        <f>SUM(I75:K75)</f>
        <v>#REF!</v>
      </c>
      <c r="I75" s="94">
        <v>68842</v>
      </c>
      <c r="J75" s="94" t="e">
        <f>'[4]6.Odpadové hospodárstvo'!#REF!</f>
        <v>#REF!</v>
      </c>
      <c r="K75" s="96" t="e">
        <f>'[4]6.Odpadové hospodárstvo'!#REF!</f>
        <v>#REF!</v>
      </c>
      <c r="L75" s="97" t="e">
        <f>SUM(M75:O75)</f>
        <v>#REF!</v>
      </c>
      <c r="M75" s="94" t="e">
        <f>'[4]6.Odpadové hospodárstvo'!#REF!</f>
        <v>#REF!</v>
      </c>
      <c r="N75" s="94" t="e">
        <f>'[4]6.Odpadové hospodárstvo'!#REF!</f>
        <v>#REF!</v>
      </c>
      <c r="O75" s="96" t="e">
        <f>'[4]6.Odpadové hospodárstvo'!#REF!</f>
        <v>#REF!</v>
      </c>
      <c r="P75" s="255">
        <v>82086.899999999994</v>
      </c>
      <c r="Q75" s="258">
        <v>82086.899999999994</v>
      </c>
      <c r="R75" s="258">
        <v>0</v>
      </c>
      <c r="S75" s="259">
        <v>0</v>
      </c>
      <c r="T75" s="97">
        <f>SUM(U75:W75)</f>
        <v>86950</v>
      </c>
      <c r="U75" s="94">
        <f>'[4]6.Odpadové hospodárstvo'!$H$15</f>
        <v>86950</v>
      </c>
      <c r="V75" s="94">
        <f>'[4]6.Odpadové hospodárstvo'!$I$15</f>
        <v>0</v>
      </c>
      <c r="W75" s="96">
        <f>'[4]6.Odpadové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'[4]6.Odpadové hospodárstvo'!#REF!</f>
        <v>#REF!</v>
      </c>
      <c r="G76" s="95" t="e">
        <f>'[4]6.Odpadové hospodárstvo'!#REF!</f>
        <v>#REF!</v>
      </c>
      <c r="H76" s="93" t="e">
        <f>SUM(I76:K76)</f>
        <v>#REF!</v>
      </c>
      <c r="I76" s="94">
        <v>9921</v>
      </c>
      <c r="J76" s="94" t="e">
        <f>'[4]6.Odpadové hospodárstvo'!#REF!</f>
        <v>#REF!</v>
      </c>
      <c r="K76" s="96" t="e">
        <f>'[4]6.Odpadové hospodárstvo'!#REF!</f>
        <v>#REF!</v>
      </c>
      <c r="L76" s="97" t="e">
        <f>SUM(M76:O76)</f>
        <v>#REF!</v>
      </c>
      <c r="M76" s="94" t="e">
        <f>'[4]6.Odpadové hospodárstvo'!#REF!</f>
        <v>#REF!</v>
      </c>
      <c r="N76" s="98" t="e">
        <f>'[4]6.Odpadové hospodárstvo'!#REF!</f>
        <v>#REF!</v>
      </c>
      <c r="O76" s="96" t="e">
        <f>'[4]6.Odpadové hospodárstvo'!#REF!</f>
        <v>#REF!</v>
      </c>
      <c r="P76" s="255">
        <v>11916.93</v>
      </c>
      <c r="Q76" s="258">
        <v>11916.93</v>
      </c>
      <c r="R76" s="258">
        <v>0</v>
      </c>
      <c r="S76" s="259">
        <v>0</v>
      </c>
      <c r="T76" s="97">
        <f>SUM(U76:W76)</f>
        <v>13700</v>
      </c>
      <c r="U76" s="94">
        <f>'[4]6.Odpadové hospodárstvo'!$H$18</f>
        <v>13700</v>
      </c>
      <c r="V76" s="98">
        <f>'[4]6.Odpadové hospodárstvo'!$I$18</f>
        <v>0</v>
      </c>
      <c r="W76" s="96">
        <f>'[4]6.Odpadové hospodárstvo'!$J$18</f>
        <v>0</v>
      </c>
    </row>
    <row r="77" spans="1:23" ht="16.5" thickBot="1" x14ac:dyDescent="0.3">
      <c r="A77" s="84"/>
      <c r="B77" s="233" t="s">
        <v>240</v>
      </c>
      <c r="C77" s="234" t="s">
        <v>241</v>
      </c>
      <c r="D77" s="215" t="e">
        <f>SUM(E77:G77)</f>
        <v>#REF!</v>
      </c>
      <c r="E77" s="216">
        <v>75809</v>
      </c>
      <c r="F77" s="216">
        <v>52058</v>
      </c>
      <c r="G77" s="217" t="e">
        <f>'[4]6.Odpadové hospodárstvo'!#REF!</f>
        <v>#REF!</v>
      </c>
      <c r="H77" s="223" t="e">
        <f>SUM(I77:K77)</f>
        <v>#REF!</v>
      </c>
      <c r="I77" s="218">
        <v>73327</v>
      </c>
      <c r="J77" s="218" t="e">
        <f>'[4]6.Odpadové hospodárstvo'!#REF!</f>
        <v>#REF!</v>
      </c>
      <c r="K77" s="219" t="e">
        <f>'[4]6.Odpadové hospodárstvo'!#REF!</f>
        <v>#REF!</v>
      </c>
      <c r="L77" s="224" t="e">
        <f>SUM(M77:O77)</f>
        <v>#REF!</v>
      </c>
      <c r="M77" s="216" t="e">
        <f>'[4]6.Odpadové hospodárstvo'!#REF!</f>
        <v>#REF!</v>
      </c>
      <c r="N77" s="216" t="e">
        <f>'[4]6.Odpadové hospodárstvo'!#REF!</f>
        <v>#REF!</v>
      </c>
      <c r="O77" s="225" t="e">
        <f>'[4]6.Odpadové hospodárstvo'!#REF!</f>
        <v>#REF!</v>
      </c>
      <c r="P77" s="265">
        <v>79416.929999999993</v>
      </c>
      <c r="Q77" s="266">
        <v>79416.929999999993</v>
      </c>
      <c r="R77" s="266">
        <v>0</v>
      </c>
      <c r="S77" s="267">
        <v>0</v>
      </c>
      <c r="T77" s="224">
        <f>SUM(U77:W77)</f>
        <v>84350</v>
      </c>
      <c r="U77" s="216">
        <f>'[4]6.Odpadové hospodárstvo'!$H$20</f>
        <v>84350</v>
      </c>
      <c r="V77" s="216">
        <f>'[4]6.Odpadové hospodárstvo'!$I$20</f>
        <v>0</v>
      </c>
      <c r="W77" s="225">
        <f>'[4]6.Odpadové hospodárstvo'!$J$20</f>
        <v>0</v>
      </c>
    </row>
    <row r="78" spans="1:23" s="82" customFormat="1" ht="14.25" x14ac:dyDescent="0.2">
      <c r="B78" s="189" t="s">
        <v>242</v>
      </c>
      <c r="C78" s="190"/>
      <c r="D78" s="184" t="e">
        <f t="shared" ref="D78:W78" si="34">D79+D87+D90</f>
        <v>#REF!</v>
      </c>
      <c r="E78" s="185" t="e">
        <f t="shared" si="34"/>
        <v>#REF!</v>
      </c>
      <c r="F78" s="185" t="e">
        <f t="shared" si="34"/>
        <v>#REF!</v>
      </c>
      <c r="G78" s="186" t="e">
        <f t="shared" si="34"/>
        <v>#REF!</v>
      </c>
      <c r="H78" s="184" t="e">
        <f t="shared" si="34"/>
        <v>#REF!</v>
      </c>
      <c r="I78" s="185" t="e">
        <f t="shared" si="34"/>
        <v>#REF!</v>
      </c>
      <c r="J78" s="185" t="e">
        <f t="shared" si="34"/>
        <v>#REF!</v>
      </c>
      <c r="K78" s="187" t="e">
        <f t="shared" si="34"/>
        <v>#REF!</v>
      </c>
      <c r="L78" s="188" t="e">
        <f t="shared" si="34"/>
        <v>#REF!</v>
      </c>
      <c r="M78" s="185" t="e">
        <f t="shared" si="34"/>
        <v>#REF!</v>
      </c>
      <c r="N78" s="185" t="e">
        <f t="shared" si="34"/>
        <v>#REF!</v>
      </c>
      <c r="O78" s="187" t="e">
        <f t="shared" si="34"/>
        <v>#REF!</v>
      </c>
      <c r="P78" s="263">
        <v>948075.11</v>
      </c>
      <c r="Q78" s="264">
        <v>274180.21999999997</v>
      </c>
      <c r="R78" s="264">
        <v>368710.89</v>
      </c>
      <c r="S78" s="268">
        <v>305184</v>
      </c>
      <c r="T78" s="188">
        <f t="shared" si="34"/>
        <v>899603</v>
      </c>
      <c r="U78" s="185">
        <f t="shared" si="34"/>
        <v>377705</v>
      </c>
      <c r="V78" s="185">
        <f t="shared" si="34"/>
        <v>128850</v>
      </c>
      <c r="W78" s="187">
        <f t="shared" si="34"/>
        <v>393048</v>
      </c>
    </row>
    <row r="79" spans="1:23" ht="15.75" x14ac:dyDescent="0.25">
      <c r="A79" s="84"/>
      <c r="B79" s="230" t="s">
        <v>243</v>
      </c>
      <c r="C79" s="221" t="s">
        <v>244</v>
      </c>
      <c r="D79" s="207" t="e">
        <f t="shared" ref="D79:W79" si="35">SUM(D80:D86)</f>
        <v>#REF!</v>
      </c>
      <c r="E79" s="208" t="e">
        <f t="shared" si="35"/>
        <v>#REF!</v>
      </c>
      <c r="F79" s="208" t="e">
        <f t="shared" si="35"/>
        <v>#REF!</v>
      </c>
      <c r="G79" s="209" t="e">
        <f t="shared" si="35"/>
        <v>#REF!</v>
      </c>
      <c r="H79" s="207">
        <f t="shared" si="35"/>
        <v>716581.5</v>
      </c>
      <c r="I79" s="208">
        <f t="shared" si="35"/>
        <v>248438.5</v>
      </c>
      <c r="J79" s="208">
        <f t="shared" si="35"/>
        <v>162959</v>
      </c>
      <c r="K79" s="210">
        <f t="shared" si="35"/>
        <v>305184</v>
      </c>
      <c r="L79" s="211" t="e">
        <f t="shared" si="35"/>
        <v>#REF!</v>
      </c>
      <c r="M79" s="208" t="e">
        <f t="shared" si="35"/>
        <v>#REF!</v>
      </c>
      <c r="N79" s="208" t="e">
        <f t="shared" si="35"/>
        <v>#REF!</v>
      </c>
      <c r="O79" s="210" t="e">
        <f t="shared" si="35"/>
        <v>#REF!</v>
      </c>
      <c r="P79" s="255">
        <v>948075.11</v>
      </c>
      <c r="Q79" s="256">
        <v>274180.21999999997</v>
      </c>
      <c r="R79" s="256">
        <v>368710.89</v>
      </c>
      <c r="S79" s="257">
        <v>305184</v>
      </c>
      <c r="T79" s="211">
        <f t="shared" si="35"/>
        <v>770603</v>
      </c>
      <c r="U79" s="208">
        <f t="shared" si="35"/>
        <v>368705</v>
      </c>
      <c r="V79" s="208">
        <f t="shared" si="35"/>
        <v>8850</v>
      </c>
      <c r="W79" s="210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'[4]7.Komunikácie'!#REF!</f>
        <v>#REF!</v>
      </c>
      <c r="F80" s="94" t="e">
        <f>'[4]7.Komunikácie'!#REF!</f>
        <v>#REF!</v>
      </c>
      <c r="G80" s="95" t="e">
        <f>'[4]7.Komunikácie'!#REF!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'[4]7.Komunikácie'!#REF!</f>
        <v>#REF!</v>
      </c>
      <c r="N80" s="94" t="e">
        <f>'[4]7.Komunikácie'!#REF!</f>
        <v>#REF!</v>
      </c>
      <c r="O80" s="96" t="e">
        <f>'[4]7.Komunikácie'!#REF!</f>
        <v>#REF!</v>
      </c>
      <c r="P80" s="255">
        <v>0</v>
      </c>
      <c r="Q80" s="258">
        <v>0</v>
      </c>
      <c r="R80" s="258">
        <v>0</v>
      </c>
      <c r="S80" s="259">
        <v>0</v>
      </c>
      <c r="T80" s="97">
        <f t="shared" ref="T80:T86" si="39">SUM(U80:W80)</f>
        <v>0</v>
      </c>
      <c r="U80" s="94">
        <f>'[4]7.Komunikácie'!$H$5</f>
        <v>0</v>
      </c>
      <c r="V80" s="94">
        <f>'[4]7.Komunikácie'!$I$5</f>
        <v>0</v>
      </c>
      <c r="W80" s="96">
        <f>'[4]7.Komunikácie'!$J$5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'[4]7.Komunikácie'!#REF!</f>
        <v>#REF!</v>
      </c>
      <c r="N81" s="94" t="e">
        <f>'[4]7.Komunikácie'!#REF!</f>
        <v>#REF!</v>
      </c>
      <c r="O81" s="96" t="e">
        <f>'[4]7.Komunikácie'!#REF!</f>
        <v>#REF!</v>
      </c>
      <c r="P81" s="255">
        <v>785677.72</v>
      </c>
      <c r="Q81" s="258">
        <v>111782.83</v>
      </c>
      <c r="R81" s="258">
        <v>368710.89</v>
      </c>
      <c r="S81" s="259">
        <v>305184</v>
      </c>
      <c r="T81" s="97">
        <f t="shared" si="39"/>
        <v>493103</v>
      </c>
      <c r="U81" s="94">
        <f>'[4]7.Komunikácie'!$H$7</f>
        <v>91205</v>
      </c>
      <c r="V81" s="94">
        <f>'[4]7.Komunikácie'!$I$7</f>
        <v>8850</v>
      </c>
      <c r="W81" s="96">
        <f>'[4]7.Komunikácie'!$J$7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'[4]7.Komunikácie'!#REF!</f>
        <v>#REF!</v>
      </c>
      <c r="G82" s="95" t="e">
        <f>'[4]7.Komunikácie'!#REF!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'[4]7.Komunikácie'!#REF!</f>
        <v>#REF!</v>
      </c>
      <c r="N82" s="94" t="e">
        <f>'[4]7.Komunikácie'!#REF!</f>
        <v>#REF!</v>
      </c>
      <c r="O82" s="96" t="e">
        <f>'[4]7.Komunikácie'!#REF!</f>
        <v>#REF!</v>
      </c>
      <c r="P82" s="255">
        <v>39318.660000000003</v>
      </c>
      <c r="Q82" s="258">
        <v>39318.660000000003</v>
      </c>
      <c r="R82" s="258">
        <v>0</v>
      </c>
      <c r="S82" s="259">
        <v>0</v>
      </c>
      <c r="T82" s="97">
        <f t="shared" si="39"/>
        <v>79000</v>
      </c>
      <c r="U82" s="94">
        <f>'[4]7.Komunikácie'!$H$21</f>
        <v>79000</v>
      </c>
      <c r="V82" s="94">
        <f>'[4]7.Komunikácie'!$I$21</f>
        <v>0</v>
      </c>
      <c r="W82" s="96">
        <f>'[4]7.Komunikácie'!$J$21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'[4]7.Komunikácie'!#REF!</f>
        <v>#REF!</v>
      </c>
      <c r="G83" s="95" t="e">
        <f>'[4]7.Komunikácie'!#REF!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'[4]7.Komunikácie'!#REF!</f>
        <v>#REF!</v>
      </c>
      <c r="N83" s="94" t="e">
        <f>'[4]7.Komunikácie'!#REF!</f>
        <v>#REF!</v>
      </c>
      <c r="O83" s="96" t="e">
        <f>'[4]7.Komunikácie'!#REF!</f>
        <v>#REF!</v>
      </c>
      <c r="P83" s="255">
        <v>22614.04</v>
      </c>
      <c r="Q83" s="258">
        <v>22614.04</v>
      </c>
      <c r="R83" s="258">
        <v>0</v>
      </c>
      <c r="S83" s="259">
        <v>0</v>
      </c>
      <c r="T83" s="97">
        <f t="shared" si="39"/>
        <v>82000</v>
      </c>
      <c r="U83" s="94">
        <f>'[4]7.Komunikácie'!$H$24</f>
        <v>82000</v>
      </c>
      <c r="V83" s="94">
        <f>'[4]7.Komunikácie'!$I$24</f>
        <v>0</v>
      </c>
      <c r="W83" s="96">
        <f>'[4]7.Komunikácie'!$J$24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'[4]7.Komunikácie'!#REF!</f>
        <v>#REF!</v>
      </c>
      <c r="G84" s="95" t="e">
        <f>'[4]7.Komunikácie'!#REF!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'[4]7.Komunikácie'!#REF!</f>
        <v>#REF!</v>
      </c>
      <c r="N84" s="94" t="e">
        <f>'[4]7.Komunikácie'!#REF!</f>
        <v>#REF!</v>
      </c>
      <c r="O84" s="96" t="e">
        <f>'[4]7.Komunikácie'!#REF!</f>
        <v>#REF!</v>
      </c>
      <c r="P84" s="255">
        <v>83569.850000000006</v>
      </c>
      <c r="Q84" s="258">
        <v>83569.850000000006</v>
      </c>
      <c r="R84" s="258">
        <v>0</v>
      </c>
      <c r="S84" s="259">
        <v>0</v>
      </c>
      <c r="T84" s="97">
        <f t="shared" si="39"/>
        <v>96150</v>
      </c>
      <c r="U84" s="94">
        <f>'[4]7.Komunikácie'!$H$27</f>
        <v>96150</v>
      </c>
      <c r="V84" s="94">
        <f>'[4]7.Komunikácie'!$I$27</f>
        <v>0</v>
      </c>
      <c r="W84" s="96">
        <f>'[4]7.Komunikácie'!$J$27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'[4]7.Komunikácie'!#REF!</f>
        <v>#REF!</v>
      </c>
      <c r="G85" s="95" t="e">
        <f>'[4]7.Komunikácie'!#REF!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'[4]7.Komunikácie'!#REF!</f>
        <v>#REF!</v>
      </c>
      <c r="O85" s="96" t="e">
        <f>'[4]7.Komunikácie'!#REF!</f>
        <v>#REF!</v>
      </c>
      <c r="P85" s="255">
        <v>6134.4</v>
      </c>
      <c r="Q85" s="258">
        <v>6134.4</v>
      </c>
      <c r="R85" s="258">
        <v>0</v>
      </c>
      <c r="S85" s="259">
        <v>0</v>
      </c>
      <c r="T85" s="97">
        <f t="shared" si="39"/>
        <v>10350</v>
      </c>
      <c r="U85" s="94">
        <f>'[4]7.Komunikácie'!$H$31</f>
        <v>10350</v>
      </c>
      <c r="V85" s="94">
        <f>'[4]7.Komunikácie'!$I$31</f>
        <v>0</v>
      </c>
      <c r="W85" s="96">
        <f>'[4]7.Komunikácie'!$J$31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'[4]7.Komunikácie'!#REF!</f>
        <v>#REF!</v>
      </c>
      <c r="G86" s="95" t="e">
        <f>'[4]7.Komunikácie'!#REF!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'[4]7.Komunikácie'!#REF!</f>
        <v>#REF!</v>
      </c>
      <c r="O86" s="96" t="e">
        <f>'[4]7.Komunikácie'!#REF!</f>
        <v>#REF!</v>
      </c>
      <c r="P86" s="255">
        <v>10760.44</v>
      </c>
      <c r="Q86" s="258">
        <v>10760.44</v>
      </c>
      <c r="R86" s="258">
        <v>0</v>
      </c>
      <c r="S86" s="259">
        <v>0</v>
      </c>
      <c r="T86" s="97">
        <f t="shared" si="39"/>
        <v>10000</v>
      </c>
      <c r="U86" s="94">
        <f>'[4]7.Komunikácie'!$H$35</f>
        <v>10000</v>
      </c>
      <c r="V86" s="94">
        <f>'[4]7.Komunikácie'!$I$35</f>
        <v>0</v>
      </c>
      <c r="W86" s="96">
        <f>'[4]7.Komunikácie'!$J$35</f>
        <v>0</v>
      </c>
    </row>
    <row r="87" spans="1:23" ht="15.75" x14ac:dyDescent="0.25">
      <c r="A87" s="84"/>
      <c r="B87" s="230" t="s">
        <v>252</v>
      </c>
      <c r="C87" s="221" t="s">
        <v>253</v>
      </c>
      <c r="D87" s="207" t="e">
        <f t="shared" ref="D87:W87" si="40">SUM(D88:D89)</f>
        <v>#REF!</v>
      </c>
      <c r="E87" s="208" t="e">
        <f t="shared" si="40"/>
        <v>#REF!</v>
      </c>
      <c r="F87" s="208" t="e">
        <f t="shared" si="40"/>
        <v>#REF!</v>
      </c>
      <c r="G87" s="209" t="e">
        <f t="shared" si="40"/>
        <v>#REF!</v>
      </c>
      <c r="H87" s="207" t="e">
        <f t="shared" si="40"/>
        <v>#REF!</v>
      </c>
      <c r="I87" s="208" t="e">
        <f t="shared" si="40"/>
        <v>#REF!</v>
      </c>
      <c r="J87" s="208" t="e">
        <f t="shared" si="40"/>
        <v>#REF!</v>
      </c>
      <c r="K87" s="210" t="e">
        <f t="shared" si="40"/>
        <v>#REF!</v>
      </c>
      <c r="L87" s="211" t="e">
        <f t="shared" si="40"/>
        <v>#REF!</v>
      </c>
      <c r="M87" s="208" t="e">
        <f t="shared" si="40"/>
        <v>#REF!</v>
      </c>
      <c r="N87" s="208" t="e">
        <f t="shared" si="40"/>
        <v>#REF!</v>
      </c>
      <c r="O87" s="210" t="e">
        <f t="shared" si="40"/>
        <v>#REF!</v>
      </c>
      <c r="P87" s="255">
        <v>0</v>
      </c>
      <c r="Q87" s="256">
        <v>0</v>
      </c>
      <c r="R87" s="256">
        <v>0</v>
      </c>
      <c r="S87" s="257">
        <v>0</v>
      </c>
      <c r="T87" s="211">
        <f t="shared" si="40"/>
        <v>129000</v>
      </c>
      <c r="U87" s="208">
        <f t="shared" si="40"/>
        <v>9000</v>
      </c>
      <c r="V87" s="208">
        <f t="shared" si="40"/>
        <v>120000</v>
      </c>
      <c r="W87" s="210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'[4]7.Komunikácie'!#REF!</f>
        <v>#REF!</v>
      </c>
      <c r="F88" s="94">
        <v>68101</v>
      </c>
      <c r="G88" s="95" t="e">
        <f>'[4]7.Komunikácie'!#REF!</f>
        <v>#REF!</v>
      </c>
      <c r="H88" s="93" t="e">
        <f>SUM(I88:K88)</f>
        <v>#REF!</v>
      </c>
      <c r="I88" s="94" t="e">
        <f>'[4]7.Komunikácie'!#REF!</f>
        <v>#REF!</v>
      </c>
      <c r="J88" s="94" t="e">
        <f>'[4]7.Komunikácie'!#REF!</f>
        <v>#REF!</v>
      </c>
      <c r="K88" s="96" t="e">
        <f>'[4]7.Komunikácie'!#REF!</f>
        <v>#REF!</v>
      </c>
      <c r="L88" s="97" t="e">
        <f>SUM(M88:O88)</f>
        <v>#REF!</v>
      </c>
      <c r="M88" s="94" t="e">
        <f>'[4]7.Komunikácie'!#REF!</f>
        <v>#REF!</v>
      </c>
      <c r="N88" s="94" t="e">
        <f>'[4]7.Komunikácie'!#REF!</f>
        <v>#REF!</v>
      </c>
      <c r="O88" s="96" t="e">
        <f>'[4]7.Komunikácie'!#REF!</f>
        <v>#REF!</v>
      </c>
      <c r="P88" s="255">
        <v>0</v>
      </c>
      <c r="Q88" s="275">
        <v>0</v>
      </c>
      <c r="R88" s="275">
        <v>0</v>
      </c>
      <c r="S88" s="276">
        <v>0</v>
      </c>
      <c r="T88" s="97">
        <f>SUM(U88:W88)</f>
        <v>120000</v>
      </c>
      <c r="U88" s="94">
        <f>'[4]7.Komunikácie'!$H$39</f>
        <v>0</v>
      </c>
      <c r="V88" s="94">
        <f>'[4]7.Komunikácie'!$I$39</f>
        <v>120000</v>
      </c>
      <c r="W88" s="96">
        <f>'[4]7.Komunikácie'!$J$39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'[4]7.Komunikácie'!#REF!</f>
        <v>#REF!</v>
      </c>
      <c r="G89" s="95" t="e">
        <f>'[4]7.Komunikácie'!#REF!</f>
        <v>#REF!</v>
      </c>
      <c r="H89" s="93" t="e">
        <f>SUM(I89:K89)</f>
        <v>#REF!</v>
      </c>
      <c r="I89" s="94" t="e">
        <f>'[4]7.Komunikácie'!#REF!</f>
        <v>#REF!</v>
      </c>
      <c r="J89" s="94" t="e">
        <f>'[4]7.Komunikácie'!#REF!</f>
        <v>#REF!</v>
      </c>
      <c r="K89" s="96" t="e">
        <f>'[4]7.Komunikácie'!#REF!</f>
        <v>#REF!</v>
      </c>
      <c r="L89" s="97" t="e">
        <f>SUM(M89:O89)</f>
        <v>#REF!</v>
      </c>
      <c r="M89" s="94">
        <v>8150</v>
      </c>
      <c r="N89" s="94" t="e">
        <f>'[4]7.Komunikácie'!#REF!</f>
        <v>#REF!</v>
      </c>
      <c r="O89" s="96" t="e">
        <f>'[4]7.Komunikácie'!#REF!</f>
        <v>#REF!</v>
      </c>
      <c r="P89" s="255">
        <v>0</v>
      </c>
      <c r="Q89" s="275">
        <v>0</v>
      </c>
      <c r="R89" s="275">
        <v>0</v>
      </c>
      <c r="S89" s="276">
        <v>0</v>
      </c>
      <c r="T89" s="97">
        <f>SUM(U89:W89)</f>
        <v>9000</v>
      </c>
      <c r="U89" s="94">
        <f>'[4]7.Komunikácie'!$H$41</f>
        <v>9000</v>
      </c>
      <c r="V89" s="94">
        <f>'[4]7.Komunikácie'!$I$41</f>
        <v>0</v>
      </c>
      <c r="W89" s="96">
        <f>'[4]7.Komunikácie'!$J$41</f>
        <v>0</v>
      </c>
    </row>
    <row r="90" spans="1:23" ht="15.75" x14ac:dyDescent="0.25">
      <c r="A90" s="84"/>
      <c r="B90" s="230" t="s">
        <v>256</v>
      </c>
      <c r="C90" s="221" t="s">
        <v>257</v>
      </c>
      <c r="D90" s="207" t="e">
        <f t="shared" ref="D90:W90" si="41">SUM(D91:D92)</f>
        <v>#REF!</v>
      </c>
      <c r="E90" s="208" t="e">
        <f t="shared" si="41"/>
        <v>#REF!</v>
      </c>
      <c r="F90" s="208" t="e">
        <f t="shared" si="41"/>
        <v>#REF!</v>
      </c>
      <c r="G90" s="209" t="e">
        <f t="shared" si="41"/>
        <v>#REF!</v>
      </c>
      <c r="H90" s="207" t="e">
        <f t="shared" si="41"/>
        <v>#REF!</v>
      </c>
      <c r="I90" s="208" t="e">
        <f t="shared" si="41"/>
        <v>#REF!</v>
      </c>
      <c r="J90" s="208" t="e">
        <f t="shared" si="41"/>
        <v>#REF!</v>
      </c>
      <c r="K90" s="210" t="e">
        <f t="shared" si="41"/>
        <v>#REF!</v>
      </c>
      <c r="L90" s="211" t="e">
        <f t="shared" si="41"/>
        <v>#REF!</v>
      </c>
      <c r="M90" s="208" t="e">
        <f t="shared" si="41"/>
        <v>#REF!</v>
      </c>
      <c r="N90" s="208" t="e">
        <f t="shared" si="41"/>
        <v>#REF!</v>
      </c>
      <c r="O90" s="210" t="e">
        <f t="shared" si="41"/>
        <v>#REF!</v>
      </c>
      <c r="P90" s="255">
        <v>0</v>
      </c>
      <c r="Q90" s="256">
        <v>0</v>
      </c>
      <c r="R90" s="256">
        <v>0</v>
      </c>
      <c r="S90" s="257">
        <v>0</v>
      </c>
      <c r="T90" s="211">
        <f t="shared" si="41"/>
        <v>0</v>
      </c>
      <c r="U90" s="208">
        <f t="shared" si="41"/>
        <v>0</v>
      </c>
      <c r="V90" s="208">
        <f t="shared" si="41"/>
        <v>0</v>
      </c>
      <c r="W90" s="210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'[4]7.Komunikácie'!#REF!</f>
        <v>#REF!</v>
      </c>
      <c r="F91" s="94" t="e">
        <f>'[4]7.Komunikácie'!#REF!</f>
        <v>#REF!</v>
      </c>
      <c r="G91" s="95" t="e">
        <f>'[4]7.Komunikácie'!#REF!</f>
        <v>#REF!</v>
      </c>
      <c r="H91" s="93" t="e">
        <f>SUM(I91:K91)</f>
        <v>#REF!</v>
      </c>
      <c r="I91" s="94" t="e">
        <f>'[4]7.Komunikácie'!#REF!</f>
        <v>#REF!</v>
      </c>
      <c r="J91" s="94" t="e">
        <f>'[4]7.Komunikácie'!#REF!</f>
        <v>#REF!</v>
      </c>
      <c r="K91" s="96" t="e">
        <f>'[4]7.Komunikácie'!#REF!</f>
        <v>#REF!</v>
      </c>
      <c r="L91" s="97" t="e">
        <f>SUM(M91:O91)</f>
        <v>#REF!</v>
      </c>
      <c r="M91" s="94" t="e">
        <f>'[4]7.Komunikácie'!#REF!</f>
        <v>#REF!</v>
      </c>
      <c r="N91" s="94" t="e">
        <f>'[4]7.Komunikácie'!#REF!</f>
        <v>#REF!</v>
      </c>
      <c r="O91" s="96" t="e">
        <f>'[4]7.Komunikácie'!#REF!</f>
        <v>#REF!</v>
      </c>
      <c r="P91" s="255">
        <v>0</v>
      </c>
      <c r="Q91" s="258">
        <v>0</v>
      </c>
      <c r="R91" s="258">
        <v>0</v>
      </c>
      <c r="S91" s="259">
        <v>0</v>
      </c>
      <c r="T91" s="97">
        <f>SUM(U91:W91)</f>
        <v>0</v>
      </c>
      <c r="U91" s="94">
        <f>'[4]7.Komunikácie'!$H$44</f>
        <v>0</v>
      </c>
      <c r="V91" s="94">
        <f>'[4]7.Komunikácie'!$I$44</f>
        <v>0</v>
      </c>
      <c r="W91" s="96">
        <f>'[4]7.Komunikácie'!$J$44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'[4]7.Komunikácie'!#REF!</f>
        <v>#REF!</v>
      </c>
      <c r="G92" s="104" t="e">
        <f>'[4]7.Komunikácie'!#REF!</f>
        <v>#REF!</v>
      </c>
      <c r="H92" s="111" t="e">
        <f>SUM(I92:K92)</f>
        <v>#REF!</v>
      </c>
      <c r="I92" s="105" t="e">
        <f>'[4]7.Komunikácie'!#REF!</f>
        <v>#REF!</v>
      </c>
      <c r="J92" s="105" t="e">
        <f>'[4]7.Komunikácie'!#REF!</f>
        <v>#REF!</v>
      </c>
      <c r="K92" s="106" t="e">
        <f>'[4]7.Komunikácie'!#REF!</f>
        <v>#REF!</v>
      </c>
      <c r="L92" s="112" t="e">
        <f>SUM(M92:O92)</f>
        <v>#REF!</v>
      </c>
      <c r="M92" s="103" t="e">
        <f>'[4]7.Komunikácie'!#REF!</f>
        <v>#REF!</v>
      </c>
      <c r="N92" s="103" t="e">
        <f>'[4]7.Komunikácie'!#REF!</f>
        <v>#REF!</v>
      </c>
      <c r="O92" s="113" t="e">
        <f>'[4]7.Komunikácie'!#REF!</f>
        <v>#REF!</v>
      </c>
      <c r="P92" s="265">
        <v>0</v>
      </c>
      <c r="Q92" s="273">
        <v>0</v>
      </c>
      <c r="R92" s="273">
        <v>0</v>
      </c>
      <c r="S92" s="274">
        <v>0</v>
      </c>
      <c r="T92" s="112">
        <f>SUM(U92:W92)</f>
        <v>0</v>
      </c>
      <c r="U92" s="103">
        <f>'[4]7.Komunikácie'!$H$47</f>
        <v>0</v>
      </c>
      <c r="V92" s="103">
        <f>'[4]7.Komunikácie'!$I$47</f>
        <v>0</v>
      </c>
      <c r="W92" s="113">
        <f>'[4]7.Komunikácie'!$J$47</f>
        <v>0</v>
      </c>
    </row>
    <row r="93" spans="1:23" s="82" customFormat="1" ht="14.25" x14ac:dyDescent="0.2">
      <c r="B93" s="189" t="s">
        <v>260</v>
      </c>
      <c r="C93" s="190"/>
      <c r="D93" s="184" t="e">
        <f t="shared" ref="D93:W93" si="42">D94+D95</f>
        <v>#REF!</v>
      </c>
      <c r="E93" s="185">
        <f t="shared" si="42"/>
        <v>47735</v>
      </c>
      <c r="F93" s="185" t="e">
        <f t="shared" si="42"/>
        <v>#REF!</v>
      </c>
      <c r="G93" s="186" t="e">
        <f t="shared" si="42"/>
        <v>#REF!</v>
      </c>
      <c r="H93" s="184">
        <f t="shared" si="42"/>
        <v>69510</v>
      </c>
      <c r="I93" s="185">
        <f t="shared" si="42"/>
        <v>69510</v>
      </c>
      <c r="J93" s="185">
        <f t="shared" si="42"/>
        <v>0</v>
      </c>
      <c r="K93" s="187">
        <f t="shared" si="42"/>
        <v>0</v>
      </c>
      <c r="L93" s="188" t="e">
        <f t="shared" si="42"/>
        <v>#REF!</v>
      </c>
      <c r="M93" s="185" t="e">
        <f t="shared" si="42"/>
        <v>#REF!</v>
      </c>
      <c r="N93" s="185" t="e">
        <f t="shared" si="42"/>
        <v>#REF!</v>
      </c>
      <c r="O93" s="187" t="e">
        <f t="shared" si="42"/>
        <v>#REF!</v>
      </c>
      <c r="P93" s="263">
        <v>65435.19</v>
      </c>
      <c r="Q93" s="264">
        <v>65435.19</v>
      </c>
      <c r="R93" s="264">
        <v>0</v>
      </c>
      <c r="S93" s="268">
        <v>0</v>
      </c>
      <c r="T93" s="188">
        <f t="shared" si="42"/>
        <v>73850</v>
      </c>
      <c r="U93" s="185">
        <f t="shared" si="42"/>
        <v>73850</v>
      </c>
      <c r="V93" s="185">
        <f t="shared" si="42"/>
        <v>0</v>
      </c>
      <c r="W93" s="187">
        <f t="shared" si="42"/>
        <v>0</v>
      </c>
    </row>
    <row r="94" spans="1:23" ht="16.5" x14ac:dyDescent="0.3">
      <c r="A94" s="84"/>
      <c r="B94" s="230" t="s">
        <v>261</v>
      </c>
      <c r="C94" s="226" t="s">
        <v>262</v>
      </c>
      <c r="D94" s="207" t="e">
        <f>SUM(E94:G94)</f>
        <v>#REF!</v>
      </c>
      <c r="E94" s="208">
        <v>47475</v>
      </c>
      <c r="F94" s="235" t="e">
        <f>'[4]8.Doprava'!#REF!</f>
        <v>#REF!</v>
      </c>
      <c r="G94" s="209" t="e">
        <f>'[4]8.Doprava'!#REF!</f>
        <v>#REF!</v>
      </c>
      <c r="H94" s="207">
        <f>SUM(I94:K94)</f>
        <v>69510</v>
      </c>
      <c r="I94" s="208">
        <v>69510</v>
      </c>
      <c r="J94" s="208">
        <v>0</v>
      </c>
      <c r="K94" s="210">
        <v>0</v>
      </c>
      <c r="L94" s="211" t="e">
        <f>SUM(M94:O94)</f>
        <v>#REF!</v>
      </c>
      <c r="M94" s="208" t="e">
        <f>'[4]8.Doprava'!#REF!</f>
        <v>#REF!</v>
      </c>
      <c r="N94" s="235" t="e">
        <f>'[4]8.Doprava'!#REF!</f>
        <v>#REF!</v>
      </c>
      <c r="O94" s="210" t="e">
        <f>'[4]8.Doprava'!#REF!</f>
        <v>#REF!</v>
      </c>
      <c r="P94" s="255">
        <v>65435.19</v>
      </c>
      <c r="Q94" s="256">
        <v>65435.19</v>
      </c>
      <c r="R94" s="256">
        <v>0</v>
      </c>
      <c r="S94" s="257">
        <v>0</v>
      </c>
      <c r="T94" s="211">
        <f>SUM(U94:W94)</f>
        <v>71000</v>
      </c>
      <c r="U94" s="208">
        <f>'[4]8.Doprava'!$H$4</f>
        <v>71000</v>
      </c>
      <c r="V94" s="235">
        <f>'[4]8.Doprava'!$I$4</f>
        <v>0</v>
      </c>
      <c r="W94" s="210">
        <f>'[4]8.Doprava'!$J$4</f>
        <v>0</v>
      </c>
    </row>
    <row r="95" spans="1:23" ht="15.75" x14ac:dyDescent="0.25">
      <c r="A95" s="84"/>
      <c r="B95" s="230" t="s">
        <v>263</v>
      </c>
      <c r="C95" s="221" t="s">
        <v>264</v>
      </c>
      <c r="D95" s="207" t="e">
        <f>SUM(D96:D96)</f>
        <v>#REF!</v>
      </c>
      <c r="E95" s="208">
        <f>SUM(E96:E96)</f>
        <v>260</v>
      </c>
      <c r="F95" s="208" t="e">
        <f>SUM(F96:F96)</f>
        <v>#REF!</v>
      </c>
      <c r="G95" s="209" t="e">
        <f>SUM(G96:G96)</f>
        <v>#REF!</v>
      </c>
      <c r="H95" s="207">
        <f t="shared" ref="H95:W95" si="43">SUM(H96)</f>
        <v>0</v>
      </c>
      <c r="I95" s="208">
        <f t="shared" si="43"/>
        <v>0</v>
      </c>
      <c r="J95" s="208">
        <f t="shared" si="43"/>
        <v>0</v>
      </c>
      <c r="K95" s="210">
        <f t="shared" si="43"/>
        <v>0</v>
      </c>
      <c r="L95" s="211" t="e">
        <f>SUM(M95:O95)</f>
        <v>#REF!</v>
      </c>
      <c r="M95" s="208" t="e">
        <f t="shared" si="43"/>
        <v>#REF!</v>
      </c>
      <c r="N95" s="208" t="e">
        <f t="shared" si="43"/>
        <v>#REF!</v>
      </c>
      <c r="O95" s="210" t="e">
        <f t="shared" si="43"/>
        <v>#REF!</v>
      </c>
      <c r="P95" s="255">
        <v>0</v>
      </c>
      <c r="Q95" s="256">
        <v>0</v>
      </c>
      <c r="R95" s="256">
        <v>0</v>
      </c>
      <c r="S95" s="257">
        <v>0</v>
      </c>
      <c r="T95" s="211">
        <f t="shared" si="43"/>
        <v>2850</v>
      </c>
      <c r="U95" s="208">
        <f t="shared" si="43"/>
        <v>2850</v>
      </c>
      <c r="V95" s="208">
        <f t="shared" si="43"/>
        <v>0</v>
      </c>
      <c r="W95" s="210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'[4]8.Doprava'!#REF!</f>
        <v>#REF!</v>
      </c>
      <c r="G96" s="104" t="e">
        <f>'[4]8.Doprava'!#REF!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'[4]8.Doprava'!#REF!</f>
        <v>#REF!</v>
      </c>
      <c r="N96" s="103" t="e">
        <f>'[4]8.Doprava'!#REF!</f>
        <v>#REF!</v>
      </c>
      <c r="O96" s="113" t="e">
        <f>'[4]8.Doprava'!#REF!</f>
        <v>#REF!</v>
      </c>
      <c r="P96" s="265">
        <v>0</v>
      </c>
      <c r="Q96" s="273">
        <v>0</v>
      </c>
      <c r="R96" s="273">
        <v>0</v>
      </c>
      <c r="S96" s="274">
        <v>0</v>
      </c>
      <c r="T96" s="112">
        <f>SUM(U96:W96)</f>
        <v>2850</v>
      </c>
      <c r="U96" s="103">
        <f>'[4]8.Doprava'!$H$7</f>
        <v>2850</v>
      </c>
      <c r="V96" s="103">
        <f>'[4]8.Doprava'!$I$7</f>
        <v>0</v>
      </c>
      <c r="W96" s="113">
        <f>'[4]8.Doprava'!$J$7</f>
        <v>0</v>
      </c>
    </row>
    <row r="97" spans="1:23" s="82" customFormat="1" ht="14.25" x14ac:dyDescent="0.2">
      <c r="B97" s="189" t="s">
        <v>266</v>
      </c>
      <c r="C97" s="190"/>
      <c r="D97" s="184" t="e">
        <f t="shared" ref="D97:W97" si="44">D98+D99+D107+D114+D117+D118+D119</f>
        <v>#REF!</v>
      </c>
      <c r="E97" s="185" t="e">
        <f t="shared" si="44"/>
        <v>#REF!</v>
      </c>
      <c r="F97" s="185" t="e">
        <f t="shared" si="44"/>
        <v>#REF!</v>
      </c>
      <c r="G97" s="186" t="e">
        <f t="shared" si="44"/>
        <v>#REF!</v>
      </c>
      <c r="H97" s="184">
        <f t="shared" si="44"/>
        <v>5702025.9800000004</v>
      </c>
      <c r="I97" s="185">
        <f t="shared" si="44"/>
        <v>5290112.9800000004</v>
      </c>
      <c r="J97" s="185">
        <f t="shared" si="44"/>
        <v>411913</v>
      </c>
      <c r="K97" s="187">
        <f t="shared" si="44"/>
        <v>0</v>
      </c>
      <c r="L97" s="188" t="e">
        <f t="shared" si="44"/>
        <v>#REF!</v>
      </c>
      <c r="M97" s="185" t="e">
        <f t="shared" si="44"/>
        <v>#REF!</v>
      </c>
      <c r="N97" s="185" t="e">
        <f t="shared" si="44"/>
        <v>#REF!</v>
      </c>
      <c r="O97" s="187" t="e">
        <f t="shared" si="44"/>
        <v>#REF!</v>
      </c>
      <c r="P97" s="263">
        <v>5603561.3399999999</v>
      </c>
      <c r="Q97" s="264">
        <v>5352051.54</v>
      </c>
      <c r="R97" s="264">
        <v>19924.32</v>
      </c>
      <c r="S97" s="268">
        <v>231585.48</v>
      </c>
      <c r="T97" s="188" t="e">
        <f t="shared" si="44"/>
        <v>#REF!</v>
      </c>
      <c r="U97" s="185" t="e">
        <f t="shared" si="44"/>
        <v>#REF!</v>
      </c>
      <c r="V97" s="185" t="e">
        <f t="shared" si="44"/>
        <v>#REF!</v>
      </c>
      <c r="W97" s="187" t="e">
        <f t="shared" si="44"/>
        <v>#REF!</v>
      </c>
    </row>
    <row r="98" spans="1:23" ht="16.5" x14ac:dyDescent="0.3">
      <c r="A98" s="84"/>
      <c r="B98" s="230" t="s">
        <v>267</v>
      </c>
      <c r="C98" s="226" t="s">
        <v>268</v>
      </c>
      <c r="D98" s="207" t="e">
        <f>SUM(E98:G98)</f>
        <v>#REF!</v>
      </c>
      <c r="E98" s="208">
        <v>38985</v>
      </c>
      <c r="F98" s="208" t="e">
        <f>'[4]9. Vzdelávanie'!#REF!</f>
        <v>#REF!</v>
      </c>
      <c r="G98" s="209" t="e">
        <f>'[4]9. Vzdelávanie'!#REF!</f>
        <v>#REF!</v>
      </c>
      <c r="H98" s="207">
        <f>SUM(I98:K98)</f>
        <v>63657</v>
      </c>
      <c r="I98" s="208">
        <v>63657</v>
      </c>
      <c r="J98" s="208">
        <v>0</v>
      </c>
      <c r="K98" s="210">
        <v>0</v>
      </c>
      <c r="L98" s="211" t="e">
        <f>SUM(M98:O98)</f>
        <v>#REF!</v>
      </c>
      <c r="M98" s="208" t="e">
        <f>'[4]9. Vzdelávanie'!#REF!</f>
        <v>#REF!</v>
      </c>
      <c r="N98" s="208" t="e">
        <f>'[4]9. Vzdelávanie'!#REF!</f>
        <v>#REF!</v>
      </c>
      <c r="O98" s="210" t="e">
        <f>'[4]9. Vzdelávanie'!#REF!</f>
        <v>#REF!</v>
      </c>
      <c r="P98" s="255">
        <v>2198.3000000000002</v>
      </c>
      <c r="Q98" s="256">
        <v>2198.3000000000002</v>
      </c>
      <c r="R98" s="256">
        <v>0</v>
      </c>
      <c r="S98" s="257">
        <v>0</v>
      </c>
      <c r="T98" s="211">
        <f>SUM(U98:W98)</f>
        <v>4292</v>
      </c>
      <c r="U98" s="208">
        <f>'[4]9. Vzdelávanie'!$H$4</f>
        <v>4292</v>
      </c>
      <c r="V98" s="208">
        <f>'[4]9. Vzdelávanie'!$I$4</f>
        <v>0</v>
      </c>
      <c r="W98" s="210">
        <f>'[4]9. Vzdelávanie'!$J$4</f>
        <v>0</v>
      </c>
    </row>
    <row r="99" spans="1:23" ht="15.75" x14ac:dyDescent="0.25">
      <c r="A99" s="84"/>
      <c r="B99" s="230" t="s">
        <v>269</v>
      </c>
      <c r="C99" s="221" t="s">
        <v>270</v>
      </c>
      <c r="D99" s="207" t="e">
        <f t="shared" ref="D99:W99" si="45">SUM(D100:D106)</f>
        <v>#REF!</v>
      </c>
      <c r="E99" s="208" t="e">
        <f t="shared" si="45"/>
        <v>#REF!</v>
      </c>
      <c r="F99" s="208" t="e">
        <f t="shared" si="45"/>
        <v>#REF!</v>
      </c>
      <c r="G99" s="209" t="e">
        <f t="shared" si="45"/>
        <v>#REF!</v>
      </c>
      <c r="H99" s="207">
        <f t="shared" si="45"/>
        <v>1549169</v>
      </c>
      <c r="I99" s="208">
        <f t="shared" si="45"/>
        <v>1139518</v>
      </c>
      <c r="J99" s="208">
        <f t="shared" si="45"/>
        <v>409651</v>
      </c>
      <c r="K99" s="210">
        <f t="shared" si="45"/>
        <v>0</v>
      </c>
      <c r="L99" s="211" t="e">
        <f t="shared" si="45"/>
        <v>#REF!</v>
      </c>
      <c r="M99" s="208" t="e">
        <f t="shared" si="45"/>
        <v>#REF!</v>
      </c>
      <c r="N99" s="208" t="e">
        <f t="shared" si="45"/>
        <v>#REF!</v>
      </c>
      <c r="O99" s="210" t="e">
        <f t="shared" si="45"/>
        <v>#REF!</v>
      </c>
      <c r="P99" s="255">
        <v>1169183</v>
      </c>
      <c r="Q99" s="256">
        <v>1169183</v>
      </c>
      <c r="R99" s="256">
        <v>0</v>
      </c>
      <c r="S99" s="257">
        <v>0</v>
      </c>
      <c r="T99" s="211" t="e">
        <f t="shared" si="45"/>
        <v>#REF!</v>
      </c>
      <c r="U99" s="208" t="e">
        <f t="shared" si="45"/>
        <v>#REF!</v>
      </c>
      <c r="V99" s="208" t="e">
        <f t="shared" si="45"/>
        <v>#REF!</v>
      </c>
      <c r="W99" s="210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'[4]9. Vzdelávanie'!#REF!</f>
        <v>#REF!</v>
      </c>
      <c r="G100" s="95" t="e">
        <f>'[4]9.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'[4]9. Vzdelávanie'!#REF!</f>
        <v>#REF!</v>
      </c>
      <c r="N100" s="94" t="e">
        <f>'[4]9. Vzdelávanie'!#REF!</f>
        <v>#REF!</v>
      </c>
      <c r="O100" s="96" t="e">
        <f>'[4]9. Vzdelávanie'!#REF!</f>
        <v>#REF!</v>
      </c>
      <c r="P100" s="255">
        <v>135961</v>
      </c>
      <c r="Q100" s="258">
        <v>135961</v>
      </c>
      <c r="R100" s="258">
        <v>0</v>
      </c>
      <c r="S100" s="259">
        <v>0</v>
      </c>
      <c r="T100" s="97" t="e">
        <f t="shared" ref="T100:T106" si="49">SUM(U100:W100)</f>
        <v>#REF!</v>
      </c>
      <c r="U100" s="94">
        <f>'[1]9. Vzdelávanie'!$Q$9</f>
        <v>1431</v>
      </c>
      <c r="V100" s="94" t="e">
        <f>'[4]9. Vzdelávanie'!$I$33</f>
        <v>#REF!</v>
      </c>
      <c r="W100" s="96" t="e">
        <f>'[4]9.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'[4]9. Vzdelávanie'!#REF!</f>
        <v>#REF!</v>
      </c>
      <c r="G101" s="95" t="e">
        <f>'[4]9.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'[4]9. Vzdelávanie'!#REF!</f>
        <v>#REF!</v>
      </c>
      <c r="N101" s="94" t="e">
        <f>'[4]9. Vzdelávanie'!#REF!</f>
        <v>#REF!</v>
      </c>
      <c r="O101" s="96" t="e">
        <f>'[4]9. Vzdelávanie'!#REF!</f>
        <v>#REF!</v>
      </c>
      <c r="P101" s="255">
        <v>272978</v>
      </c>
      <c r="Q101" s="258">
        <v>272978</v>
      </c>
      <c r="R101" s="258">
        <v>0</v>
      </c>
      <c r="S101" s="259">
        <v>0</v>
      </c>
      <c r="T101" s="97" t="e">
        <f t="shared" si="49"/>
        <v>#REF!</v>
      </c>
      <c r="U101" s="94">
        <f>'[1]9. Vzdelávanie'!$Q$18</f>
        <v>1479615</v>
      </c>
      <c r="V101" s="94" t="e">
        <f>'[4]9. Vzdelávanie'!$I$34</f>
        <v>#REF!</v>
      </c>
      <c r="W101" s="96" t="e">
        <f>'[4]9.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'[4]9.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'[4]9. Vzdelávanie'!#REF!</f>
        <v>#REF!</v>
      </c>
      <c r="N102" s="94" t="e">
        <f>'[4]9. Vzdelávanie'!#REF!</f>
        <v>#REF!</v>
      </c>
      <c r="O102" s="96" t="e">
        <f>'[4]9. Vzdelávanie'!#REF!</f>
        <v>#REF!</v>
      </c>
      <c r="P102" s="255">
        <v>284315</v>
      </c>
      <c r="Q102" s="258">
        <v>284315</v>
      </c>
      <c r="R102" s="258">
        <v>0</v>
      </c>
      <c r="S102" s="259">
        <v>0</v>
      </c>
      <c r="T102" s="97">
        <f t="shared" si="49"/>
        <v>147030</v>
      </c>
      <c r="U102" s="94">
        <f>'[1]9. Vzdelávanie'!$Q$19</f>
        <v>147030</v>
      </c>
      <c r="V102" s="94">
        <f>'[4]9. Vzdelávanie'!$I$35</f>
        <v>0</v>
      </c>
      <c r="W102" s="96">
        <f>'[4]9.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'[4]9. Vzdelávanie'!#REF!</f>
        <v>#REF!</v>
      </c>
      <c r="F103" s="94" t="e">
        <f>'[4]9. Vzdelávanie'!#REF!</f>
        <v>#REF!</v>
      </c>
      <c r="G103" s="95" t="e">
        <f>'[4]9.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'[4]9. Vzdelávanie'!#REF!</f>
        <v>#REF!</v>
      </c>
      <c r="N103" s="94" t="e">
        <f>'[4]9. Vzdelávanie'!#REF!</f>
        <v>#REF!</v>
      </c>
      <c r="O103" s="96" t="e">
        <f>'[4]9. Vzdelávanie'!#REF!</f>
        <v>#REF!</v>
      </c>
      <c r="P103" s="255">
        <v>0</v>
      </c>
      <c r="Q103" s="258">
        <v>0</v>
      </c>
      <c r="R103" s="258">
        <v>0</v>
      </c>
      <c r="S103" s="259">
        <v>0</v>
      </c>
      <c r="T103" s="97" t="e">
        <f t="shared" si="49"/>
        <v>#REF!</v>
      </c>
      <c r="U103" s="94">
        <f>'[4]9. Vzdelávanie'!$H$38</f>
        <v>0</v>
      </c>
      <c r="V103" s="94">
        <f>'[4]9. Vzdelávanie'!$I$38</f>
        <v>0</v>
      </c>
      <c r="W103" s="96" t="e">
        <f>'[4]9.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'[4]9. Vzdelávanie'!#REF!</f>
        <v>#REF!</v>
      </c>
      <c r="G104" s="95" t="e">
        <f>'[4]9.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'[4]9. Vzdelávanie'!#REF!</f>
        <v>#REF!</v>
      </c>
      <c r="N104" s="94" t="e">
        <f>'[4]9. Vzdelávanie'!#REF!</f>
        <v>#REF!</v>
      </c>
      <c r="O104" s="96" t="e">
        <f>'[4]9. Vzdelávanie'!#REF!</f>
        <v>#REF!</v>
      </c>
      <c r="P104" s="255">
        <v>179348</v>
      </c>
      <c r="Q104" s="258">
        <v>179348</v>
      </c>
      <c r="R104" s="258">
        <v>0</v>
      </c>
      <c r="S104" s="259">
        <v>0</v>
      </c>
      <c r="T104" s="97" t="e">
        <f t="shared" si="49"/>
        <v>#REF!</v>
      </c>
      <c r="U104" s="94" t="e">
        <f>'[1]9. Vzdelávanie'!#REF!</f>
        <v>#REF!</v>
      </c>
      <c r="V104" s="94" t="e">
        <f>'[4]9. Vzdelávanie'!$I$39</f>
        <v>#REF!</v>
      </c>
      <c r="W104" s="96" t="e">
        <f>'[4]9.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'[4]9.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'[4]9. Vzdelávanie'!#REF!</f>
        <v>#REF!</v>
      </c>
      <c r="N105" s="94" t="e">
        <f>'[4]9. Vzdelávanie'!#REF!</f>
        <v>#REF!</v>
      </c>
      <c r="O105" s="96" t="e">
        <f>'[4]9. Vzdelávanie'!#REF!</f>
        <v>#REF!</v>
      </c>
      <c r="P105" s="255">
        <v>169555</v>
      </c>
      <c r="Q105" s="258">
        <v>169555</v>
      </c>
      <c r="R105" s="258">
        <v>0</v>
      </c>
      <c r="S105" s="259">
        <v>0</v>
      </c>
      <c r="T105" s="97">
        <f t="shared" si="49"/>
        <v>84028</v>
      </c>
      <c r="U105" s="94">
        <f>'[1]9. Vzdelávanie'!$Q$22</f>
        <v>84028</v>
      </c>
      <c r="V105" s="94">
        <f>'[4]9. Vzdelávanie'!$I$40</f>
        <v>0</v>
      </c>
      <c r="W105" s="96">
        <f>'[4]9.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'[4]9.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'[4]9. Vzdelávanie'!#REF!</f>
        <v>#REF!</v>
      </c>
      <c r="N106" s="94" t="e">
        <f>'[4]9. Vzdelávanie'!#REF!</f>
        <v>#REF!</v>
      </c>
      <c r="O106" s="96" t="e">
        <f>'[4]9. Vzdelávanie'!#REF!</f>
        <v>#REF!</v>
      </c>
      <c r="P106" s="255">
        <v>127026</v>
      </c>
      <c r="Q106" s="258">
        <v>127026</v>
      </c>
      <c r="R106" s="258">
        <v>0</v>
      </c>
      <c r="S106" s="259">
        <v>0</v>
      </c>
      <c r="T106" s="97" t="e">
        <f t="shared" si="49"/>
        <v>#REF!</v>
      </c>
      <c r="U106" s="94" t="e">
        <f>'[1]9. Vzdelávanie'!#REF!</f>
        <v>#REF!</v>
      </c>
      <c r="V106" s="94" t="e">
        <f>'[4]9. Vzdelávanie'!$I$43</f>
        <v>#REF!</v>
      </c>
      <c r="W106" s="96" t="e">
        <f>'[4]9. Vzdelávanie'!$J$43</f>
        <v>#REF!</v>
      </c>
    </row>
    <row r="107" spans="1:23" ht="15.75" x14ac:dyDescent="0.25">
      <c r="A107" s="84"/>
      <c r="B107" s="230" t="s">
        <v>278</v>
      </c>
      <c r="C107" s="221" t="s">
        <v>279</v>
      </c>
      <c r="D107" s="207" t="e">
        <f t="shared" ref="D107:W107" si="50">SUM(D108:D113)</f>
        <v>#REF!</v>
      </c>
      <c r="E107" s="208">
        <f t="shared" si="50"/>
        <v>3234702</v>
      </c>
      <c r="F107" s="208" t="e">
        <f t="shared" si="50"/>
        <v>#REF!</v>
      </c>
      <c r="G107" s="209" t="e">
        <f t="shared" si="50"/>
        <v>#REF!</v>
      </c>
      <c r="H107" s="207">
        <f t="shared" si="50"/>
        <v>3200175</v>
      </c>
      <c r="I107" s="208">
        <f t="shared" si="50"/>
        <v>3198395</v>
      </c>
      <c r="J107" s="208">
        <f t="shared" si="50"/>
        <v>1780</v>
      </c>
      <c r="K107" s="210">
        <f t="shared" si="50"/>
        <v>0</v>
      </c>
      <c r="L107" s="211" t="e">
        <f t="shared" si="50"/>
        <v>#REF!</v>
      </c>
      <c r="M107" s="208" t="e">
        <f t="shared" si="50"/>
        <v>#REF!</v>
      </c>
      <c r="N107" s="208" t="e">
        <f t="shared" si="50"/>
        <v>#REF!</v>
      </c>
      <c r="O107" s="210" t="e">
        <f t="shared" si="50"/>
        <v>#REF!</v>
      </c>
      <c r="P107" s="255">
        <v>3506810.61</v>
      </c>
      <c r="Q107" s="256">
        <v>3255300.81</v>
      </c>
      <c r="R107" s="256">
        <v>19924.32</v>
      </c>
      <c r="S107" s="257">
        <v>231585.48</v>
      </c>
      <c r="T107" s="211" t="e">
        <f t="shared" si="50"/>
        <v>#REF!</v>
      </c>
      <c r="U107" s="208">
        <f t="shared" si="50"/>
        <v>5061640</v>
      </c>
      <c r="V107" s="208" t="e">
        <f t="shared" si="50"/>
        <v>#REF!</v>
      </c>
      <c r="W107" s="210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'[4]9. Vzdelávanie'!#REF!</f>
        <v>#REF!</v>
      </c>
      <c r="G108" s="95" t="e">
        <f>'[4]9.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'[4]9. Vzdelávanie'!#REF!</f>
        <v>#REF!</v>
      </c>
      <c r="N108" s="94" t="e">
        <f>'[4]9. Vzdelávanie'!#REF!</f>
        <v>#REF!</v>
      </c>
      <c r="O108" s="96" t="e">
        <f>'[4]9. Vzdelávanie'!#REF!</f>
        <v>#REF!</v>
      </c>
      <c r="P108" s="255">
        <v>282259</v>
      </c>
      <c r="Q108" s="258">
        <v>282259</v>
      </c>
      <c r="R108" s="258">
        <v>0</v>
      </c>
      <c r="S108" s="259">
        <v>0</v>
      </c>
      <c r="T108" s="97" t="e">
        <f t="shared" ref="T108:T113" si="54">SUM(U108:W108)</f>
        <v>#REF!</v>
      </c>
      <c r="U108" s="94">
        <f>'[1]9. Vzdelávanie'!$Q$25</f>
        <v>185514</v>
      </c>
      <c r="V108" s="94" t="e">
        <f>'[4]9. Vzdelávanie'!$I$46</f>
        <v>#REF!</v>
      </c>
      <c r="W108" s="96" t="e">
        <f>'[4]9.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'[4]9.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'[4]9. Vzdelávanie'!#REF!</f>
        <v>#REF!</v>
      </c>
      <c r="N109" s="94" t="e">
        <f>'[4]9. Vzdelávanie'!#REF!</f>
        <v>#REF!</v>
      </c>
      <c r="O109" s="96" t="e">
        <f>'[4]9. Vzdelávanie'!#REF!</f>
        <v>#REF!</v>
      </c>
      <c r="P109" s="255">
        <v>546122</v>
      </c>
      <c r="Q109" s="258">
        <v>546122</v>
      </c>
      <c r="R109" s="258">
        <v>0</v>
      </c>
      <c r="S109" s="259">
        <v>0</v>
      </c>
      <c r="T109" s="97" t="e">
        <f t="shared" si="54"/>
        <v>#REF!</v>
      </c>
      <c r="U109" s="94">
        <f>'[1]9. Vzdelávanie'!$Q$26</f>
        <v>33520</v>
      </c>
      <c r="V109" s="94" t="e">
        <f>'[4]9. Vzdelávanie'!$I$47</f>
        <v>#REF!</v>
      </c>
      <c r="W109" s="96" t="e">
        <f>'[4]9.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'[4]9. Vzdelávanie'!#REF!</f>
        <v>#REF!</v>
      </c>
      <c r="G110" s="95" t="e">
        <f>'[4]9.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'[4]9. Vzdelávanie'!#REF!</f>
        <v>#REF!</v>
      </c>
      <c r="N110" s="94" t="e">
        <f>'[4]9. Vzdelávanie'!#REF!</f>
        <v>#REF!</v>
      </c>
      <c r="O110" s="96" t="e">
        <f>'[4]9. Vzdelávanie'!#REF!</f>
        <v>#REF!</v>
      </c>
      <c r="P110" s="255">
        <v>1151774.29</v>
      </c>
      <c r="Q110" s="258">
        <v>920188.81</v>
      </c>
      <c r="R110" s="258">
        <v>0</v>
      </c>
      <c r="S110" s="277">
        <v>231585.48</v>
      </c>
      <c r="T110" s="97">
        <f t="shared" si="54"/>
        <v>4018433</v>
      </c>
      <c r="U110" s="94">
        <f>'[1]9. Vzdelávanie'!$Q$27</f>
        <v>3786847</v>
      </c>
      <c r="V110" s="94">
        <f>'[4]9. Vzdelávanie'!$I$48</f>
        <v>0</v>
      </c>
      <c r="W110" s="96">
        <f>'[4]9.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'[4]9.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'[4]9. Vzdelávanie'!#REF!</f>
        <v>#REF!</v>
      </c>
      <c r="N111" s="94" t="e">
        <f>'[4]9. Vzdelávanie'!#REF!</f>
        <v>#REF!</v>
      </c>
      <c r="O111" s="96" t="e">
        <f>'[4]9. Vzdelávanie'!#REF!</f>
        <v>#REF!</v>
      </c>
      <c r="P111" s="255">
        <v>606541</v>
      </c>
      <c r="Q111" s="258">
        <v>606541</v>
      </c>
      <c r="R111" s="258">
        <v>0</v>
      </c>
      <c r="S111" s="259">
        <v>0</v>
      </c>
      <c r="T111" s="97" t="e">
        <f t="shared" si="54"/>
        <v>#REF!</v>
      </c>
      <c r="U111" s="94">
        <f>'[1]9. Vzdelávanie'!$Q$36</f>
        <v>0</v>
      </c>
      <c r="V111" s="94" t="e">
        <f>'[4]9. Vzdelávanie'!$I$53</f>
        <v>#REF!</v>
      </c>
      <c r="W111" s="96" t="e">
        <f>'[4]9.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'[4]9. Vzdelávanie'!#REF!</f>
        <v>#REF!</v>
      </c>
      <c r="G112" s="95" t="e">
        <f>'[4]9.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'[4]9. Vzdelávanie'!#REF!</f>
        <v>#REF!</v>
      </c>
      <c r="N112" s="94" t="e">
        <f>'[4]9. Vzdelávanie'!#REF!</f>
        <v>#REF!</v>
      </c>
      <c r="O112" s="96" t="e">
        <f>'[4]9. Vzdelávanie'!#REF!</f>
        <v>#REF!</v>
      </c>
      <c r="P112" s="255">
        <v>576050</v>
      </c>
      <c r="Q112" s="258">
        <v>576050</v>
      </c>
      <c r="R112" s="258">
        <v>0</v>
      </c>
      <c r="S112" s="259">
        <v>0</v>
      </c>
      <c r="T112" s="97" t="e">
        <f t="shared" si="54"/>
        <v>#REF!</v>
      </c>
      <c r="U112" s="94">
        <f>'[1]9. Vzdelávanie'!$Q$37</f>
        <v>1055759</v>
      </c>
      <c r="V112" s="94">
        <f>'[4]9. Vzdelávanie'!$I$54</f>
        <v>4320</v>
      </c>
      <c r="W112" s="96" t="e">
        <f>'[4]9.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'[4]9. Vzdelávanie'!#REF!</f>
        <v>#REF!</v>
      </c>
      <c r="G113" s="95" t="e">
        <f>'[4]9.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'[4]9. Vzdelávanie'!#REF!</f>
        <v>#REF!</v>
      </c>
      <c r="N113" s="94" t="e">
        <f>'[4]9. Vzdelávanie'!#REF!</f>
        <v>#REF!</v>
      </c>
      <c r="O113" s="96" t="e">
        <f>'[4]9. Vzdelávanie'!#REF!</f>
        <v>#REF!</v>
      </c>
      <c r="P113" s="255">
        <v>344064.32</v>
      </c>
      <c r="Q113" s="258">
        <v>324140</v>
      </c>
      <c r="R113" s="278">
        <v>19924.32</v>
      </c>
      <c r="S113" s="259">
        <v>0</v>
      </c>
      <c r="T113" s="97">
        <f t="shared" si="54"/>
        <v>0</v>
      </c>
      <c r="U113" s="94">
        <f>'[1]9. Vzdelávanie'!$Q$38</f>
        <v>0</v>
      </c>
      <c r="V113" s="94">
        <f>'[1]9. Vzdelávanie'!$R$38</f>
        <v>0</v>
      </c>
      <c r="W113" s="96">
        <f>'[4]9. Vzdelávanie'!$J$55</f>
        <v>0</v>
      </c>
    </row>
    <row r="114" spans="1:23" ht="15.75" x14ac:dyDescent="0.25">
      <c r="A114" s="108"/>
      <c r="B114" s="230" t="s">
        <v>286</v>
      </c>
      <c r="C114" s="221" t="s">
        <v>287</v>
      </c>
      <c r="D114" s="207" t="e">
        <f t="shared" ref="D114:W114" si="55">SUM(D115:D116)</f>
        <v>#REF!</v>
      </c>
      <c r="E114" s="208">
        <f t="shared" si="55"/>
        <v>546333</v>
      </c>
      <c r="F114" s="208" t="e">
        <f t="shared" si="55"/>
        <v>#REF!</v>
      </c>
      <c r="G114" s="209" t="e">
        <f t="shared" si="55"/>
        <v>#REF!</v>
      </c>
      <c r="H114" s="207">
        <f t="shared" si="55"/>
        <v>538949</v>
      </c>
      <c r="I114" s="208">
        <f t="shared" si="55"/>
        <v>538949</v>
      </c>
      <c r="J114" s="208">
        <f t="shared" si="55"/>
        <v>0</v>
      </c>
      <c r="K114" s="210">
        <f t="shared" si="55"/>
        <v>0</v>
      </c>
      <c r="L114" s="211" t="e">
        <f t="shared" si="55"/>
        <v>#REF!</v>
      </c>
      <c r="M114" s="208" t="e">
        <f t="shared" si="55"/>
        <v>#REF!</v>
      </c>
      <c r="N114" s="208" t="e">
        <f t="shared" si="55"/>
        <v>#REF!</v>
      </c>
      <c r="O114" s="210" t="e">
        <f t="shared" si="55"/>
        <v>#REF!</v>
      </c>
      <c r="P114" s="255">
        <v>566109</v>
      </c>
      <c r="Q114" s="256">
        <v>566109</v>
      </c>
      <c r="R114" s="256">
        <v>0</v>
      </c>
      <c r="S114" s="257">
        <v>0</v>
      </c>
      <c r="T114" s="211" t="e">
        <f t="shared" si="55"/>
        <v>#REF!</v>
      </c>
      <c r="U114" s="208" t="e">
        <f t="shared" si="55"/>
        <v>#REF!</v>
      </c>
      <c r="V114" s="208" t="e">
        <f t="shared" si="55"/>
        <v>#REF!</v>
      </c>
      <c r="W114" s="210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'[4]9. Vzdelávanie'!#REF!</f>
        <v>#REF!</v>
      </c>
      <c r="G115" s="95" t="e">
        <f>'[4]9.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'[4]9. Vzdelávanie'!#REF!</f>
        <v>#REF!</v>
      </c>
      <c r="N115" s="94" t="e">
        <f>'[4]9. Vzdelávanie'!#REF!</f>
        <v>#REF!</v>
      </c>
      <c r="O115" s="96" t="e">
        <f>'[4]9. Vzdelávanie'!#REF!</f>
        <v>#REF!</v>
      </c>
      <c r="P115" s="255">
        <v>318002</v>
      </c>
      <c r="Q115" s="258">
        <v>318002</v>
      </c>
      <c r="R115" s="258">
        <v>0</v>
      </c>
      <c r="S115" s="259">
        <v>0</v>
      </c>
      <c r="T115" s="97" t="e">
        <f>SUM(U115:W115)</f>
        <v>#REF!</v>
      </c>
      <c r="U115" s="94">
        <f>'[1]9. Vzdelávanie'!$Q$46</f>
        <v>403289</v>
      </c>
      <c r="V115" s="94" t="e">
        <f>'[4]9. Vzdelávanie'!$I$59</f>
        <v>#REF!</v>
      </c>
      <c r="W115" s="96" t="e">
        <f>'[4]9.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'[4]9. Vzdelávanie'!#REF!</f>
        <v>#REF!</v>
      </c>
      <c r="G116" s="95" t="e">
        <f>'[4]9.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'[4]9. Vzdelávanie'!#REF!</f>
        <v>#REF!</v>
      </c>
      <c r="N116" s="94" t="e">
        <f>'[4]9. Vzdelávanie'!#REF!</f>
        <v>#REF!</v>
      </c>
      <c r="O116" s="96" t="e">
        <f>'[4]9. Vzdelávanie'!#REF!</f>
        <v>#REF!</v>
      </c>
      <c r="P116" s="255">
        <v>248107</v>
      </c>
      <c r="Q116" s="258">
        <v>248107</v>
      </c>
      <c r="R116" s="258">
        <v>0</v>
      </c>
      <c r="S116" s="259">
        <v>0</v>
      </c>
      <c r="T116" s="97" t="e">
        <f>SUM(U116:W116)</f>
        <v>#REF!</v>
      </c>
      <c r="U116" s="94" t="e">
        <f>'[1]9. Vzdelávanie'!#REF!</f>
        <v>#REF!</v>
      </c>
      <c r="V116" s="94" t="e">
        <f>'[4]9. Vzdelávanie'!$I$60</f>
        <v>#REF!</v>
      </c>
      <c r="W116" s="96" t="e">
        <f>'[4]9. Vzdelávanie'!$J$60</f>
        <v>#REF!</v>
      </c>
    </row>
    <row r="117" spans="1:23" ht="15.75" x14ac:dyDescent="0.25">
      <c r="A117" s="108"/>
      <c r="B117" s="236" t="s">
        <v>290</v>
      </c>
      <c r="C117" s="221" t="s">
        <v>291</v>
      </c>
      <c r="D117" s="207" t="e">
        <f>SUM(E117:G117)</f>
        <v>#REF!</v>
      </c>
      <c r="E117" s="208">
        <v>131871</v>
      </c>
      <c r="F117" s="208" t="e">
        <f>'[4]9. Vzdelávanie'!#REF!</f>
        <v>#REF!</v>
      </c>
      <c r="G117" s="209" t="e">
        <f>'[4]9. Vzdelávanie'!#REF!</f>
        <v>#REF!</v>
      </c>
      <c r="H117" s="207">
        <f>SUM(I117:K117)</f>
        <v>154105.49</v>
      </c>
      <c r="I117" s="208">
        <v>154105.49</v>
      </c>
      <c r="J117" s="208">
        <v>0</v>
      </c>
      <c r="K117" s="210">
        <v>0</v>
      </c>
      <c r="L117" s="211" t="e">
        <f>SUM(M117:O117)</f>
        <v>#REF!</v>
      </c>
      <c r="M117" s="208" t="e">
        <f>'[4]9. Vzdelávanie'!#REF!</f>
        <v>#REF!</v>
      </c>
      <c r="N117" s="208" t="e">
        <f>'[4]9. Vzdelávanie'!#REF!</f>
        <v>#REF!</v>
      </c>
      <c r="O117" s="210" t="e">
        <f>'[4]9. Vzdelávanie'!#REF!</f>
        <v>#REF!</v>
      </c>
      <c r="P117" s="255">
        <v>157758.09</v>
      </c>
      <c r="Q117" s="279">
        <v>157758.09</v>
      </c>
      <c r="R117" s="256">
        <v>0</v>
      </c>
      <c r="S117" s="257">
        <v>0</v>
      </c>
      <c r="T117" s="211">
        <f>SUM(U117:W117)</f>
        <v>212760</v>
      </c>
      <c r="U117" s="208">
        <f>'[4]9. Vzdelávanie'!$H$61</f>
        <v>212760</v>
      </c>
      <c r="V117" s="208">
        <f>'[4]9. Vzdelávanie'!$I$61</f>
        <v>0</v>
      </c>
      <c r="W117" s="210">
        <f>'[4]9. Vzdelávanie'!$J$61</f>
        <v>0</v>
      </c>
    </row>
    <row r="118" spans="1:23" ht="13.5" x14ac:dyDescent="0.25">
      <c r="A118" s="108"/>
      <c r="B118" s="236" t="s">
        <v>292</v>
      </c>
      <c r="C118" s="237" t="s">
        <v>293</v>
      </c>
      <c r="D118" s="207" t="e">
        <f>SUM(E118:G118)</f>
        <v>#REF!</v>
      </c>
      <c r="E118" s="208">
        <v>204439</v>
      </c>
      <c r="F118" s="208"/>
      <c r="G118" s="209" t="e">
        <f>'[4]9. Vzdelávanie'!#REF!</f>
        <v>#REF!</v>
      </c>
      <c r="H118" s="207">
        <f>SUM(I118:K118)</f>
        <v>195970.49</v>
      </c>
      <c r="I118" s="208">
        <v>195488.49</v>
      </c>
      <c r="J118" s="208">
        <v>482</v>
      </c>
      <c r="K118" s="210">
        <v>0</v>
      </c>
      <c r="L118" s="211" t="e">
        <f>SUM(M118:O118)</f>
        <v>#REF!</v>
      </c>
      <c r="M118" s="208" t="e">
        <f>'[4]9. Vzdelávanie'!#REF!</f>
        <v>#REF!</v>
      </c>
      <c r="N118" s="208" t="e">
        <f>'[4]9. Vzdelávanie'!#REF!</f>
        <v>#REF!</v>
      </c>
      <c r="O118" s="210" t="e">
        <f>'[4]9. Vzdelávanie'!#REF!</f>
        <v>#REF!</v>
      </c>
      <c r="P118" s="255">
        <v>201502.34</v>
      </c>
      <c r="Q118" s="279">
        <v>201502.34</v>
      </c>
      <c r="R118" s="256">
        <v>0</v>
      </c>
      <c r="S118" s="257">
        <v>0</v>
      </c>
      <c r="T118" s="211" t="e">
        <f>SUM(U118:W118)</f>
        <v>#REF!</v>
      </c>
      <c r="U118" s="208">
        <f>'[4]9. Vzdelávanie'!$H$72</f>
        <v>243590</v>
      </c>
      <c r="V118" s="208" t="e">
        <f>'[4]9. Vzdelávanie'!$I$72</f>
        <v>#REF!</v>
      </c>
      <c r="W118" s="210" t="e">
        <f>'[4]9. Vzdelávanie'!$J$72</f>
        <v>#REF!</v>
      </c>
    </row>
    <row r="119" spans="1:23" ht="14.25" thickBot="1" x14ac:dyDescent="0.3">
      <c r="A119" s="108"/>
      <c r="B119" s="238" t="s">
        <v>294</v>
      </c>
      <c r="C119" s="239" t="s">
        <v>295</v>
      </c>
      <c r="D119" s="215" t="e">
        <f>SUM(E119:G119)</f>
        <v>#REF!</v>
      </c>
      <c r="E119" s="216">
        <v>0</v>
      </c>
      <c r="F119" s="216" t="e">
        <f>'[4]9. Vzdelávanie'!#REF!</f>
        <v>#REF!</v>
      </c>
      <c r="G119" s="217" t="e">
        <f>'[4]9. Vzdelávanie'!#REF!</f>
        <v>#REF!</v>
      </c>
      <c r="H119" s="223">
        <v>0</v>
      </c>
      <c r="I119" s="218">
        <v>0</v>
      </c>
      <c r="J119" s="218">
        <v>0</v>
      </c>
      <c r="K119" s="219">
        <v>0</v>
      </c>
      <c r="L119" s="224" t="e">
        <f>SUM(M119:O119)</f>
        <v>#REF!</v>
      </c>
      <c r="M119" s="216" t="e">
        <f>'[4]9. Vzdelávanie'!#REF!</f>
        <v>#REF!</v>
      </c>
      <c r="N119" s="216" t="e">
        <f>'[4]9. Vzdelávanie'!#REF!</f>
        <v>#REF!</v>
      </c>
      <c r="O119" s="225" t="e">
        <f>'[4]9. Vzdelávanie'!#REF!</f>
        <v>#REF!</v>
      </c>
      <c r="P119" s="265">
        <v>0</v>
      </c>
      <c r="Q119" s="266">
        <v>0</v>
      </c>
      <c r="R119" s="266">
        <v>0</v>
      </c>
      <c r="S119" s="267">
        <v>0</v>
      </c>
      <c r="T119" s="211">
        <f>SUM(U119:W119)</f>
        <v>0</v>
      </c>
      <c r="U119" s="216">
        <f>'[4]9. Vzdelávanie'!$H$73</f>
        <v>0</v>
      </c>
      <c r="V119" s="216">
        <f>'[4]9. Vzdelávanie'!$I$73</f>
        <v>0</v>
      </c>
      <c r="W119" s="225">
        <f>'[4]9. Vzdelávanie'!$J$73</f>
        <v>0</v>
      </c>
    </row>
    <row r="120" spans="1:23" s="82" customFormat="1" ht="14.25" x14ac:dyDescent="0.2">
      <c r="A120" s="116"/>
      <c r="B120" s="189" t="s">
        <v>296</v>
      </c>
      <c r="C120" s="194"/>
      <c r="D120" s="184" t="e">
        <f t="shared" ref="D120:W120" si="56">D121+D122+D129</f>
        <v>#REF!</v>
      </c>
      <c r="E120" s="185">
        <f t="shared" si="56"/>
        <v>238491</v>
      </c>
      <c r="F120" s="185" t="e">
        <f t="shared" si="56"/>
        <v>#REF!</v>
      </c>
      <c r="G120" s="186" t="e">
        <f t="shared" si="56"/>
        <v>#REF!</v>
      </c>
      <c r="H120" s="184" t="e">
        <f t="shared" si="56"/>
        <v>#REF!</v>
      </c>
      <c r="I120" s="185">
        <f t="shared" si="56"/>
        <v>191345</v>
      </c>
      <c r="J120" s="185" t="e">
        <f t="shared" si="56"/>
        <v>#REF!</v>
      </c>
      <c r="K120" s="187">
        <f t="shared" si="56"/>
        <v>0</v>
      </c>
      <c r="L120" s="184" t="e">
        <f t="shared" si="56"/>
        <v>#REF!</v>
      </c>
      <c r="M120" s="185" t="e">
        <f t="shared" si="56"/>
        <v>#REF!</v>
      </c>
      <c r="N120" s="185" t="e">
        <f t="shared" si="56"/>
        <v>#REF!</v>
      </c>
      <c r="O120" s="187" t="e">
        <f t="shared" si="56"/>
        <v>#REF!</v>
      </c>
      <c r="P120" s="280">
        <v>773128.95</v>
      </c>
      <c r="Q120" s="264">
        <v>293226.87</v>
      </c>
      <c r="R120" s="264">
        <v>479902.08</v>
      </c>
      <c r="S120" s="268">
        <v>0</v>
      </c>
      <c r="T120" s="184" t="e">
        <f t="shared" si="56"/>
        <v>#REF!</v>
      </c>
      <c r="U120" s="185" t="e">
        <f t="shared" si="56"/>
        <v>#REF!</v>
      </c>
      <c r="V120" s="185" t="e">
        <f t="shared" si="56"/>
        <v>#REF!</v>
      </c>
      <c r="W120" s="187" t="e">
        <f t="shared" si="56"/>
        <v>#REF!</v>
      </c>
    </row>
    <row r="121" spans="1:23" ht="16.5" x14ac:dyDescent="0.3">
      <c r="A121" s="84"/>
      <c r="B121" s="230" t="s">
        <v>297</v>
      </c>
      <c r="C121" s="226" t="s">
        <v>298</v>
      </c>
      <c r="D121" s="207" t="e">
        <f>SUM(E121:G121)</f>
        <v>#REF!</v>
      </c>
      <c r="E121" s="208">
        <v>1794</v>
      </c>
      <c r="F121" s="208" t="e">
        <f>'[4]10. Šport'!#REF!</f>
        <v>#REF!</v>
      </c>
      <c r="G121" s="209" t="e">
        <f>'[4]10. Šport'!#REF!</f>
        <v>#REF!</v>
      </c>
      <c r="H121" s="207">
        <f>SUM(I121:K121)</f>
        <v>456</v>
      </c>
      <c r="I121" s="208">
        <v>456</v>
      </c>
      <c r="J121" s="208">
        <v>0</v>
      </c>
      <c r="K121" s="210">
        <v>0</v>
      </c>
      <c r="L121" s="207" t="e">
        <f>SUM(M121:O121)</f>
        <v>#REF!</v>
      </c>
      <c r="M121" s="208" t="e">
        <f>'[4]10. Šport'!#REF!</f>
        <v>#REF!</v>
      </c>
      <c r="N121" s="208" t="e">
        <f>'[4]10. Šport'!#REF!</f>
        <v>#REF!</v>
      </c>
      <c r="O121" s="210" t="e">
        <f>'[4]10. Šport'!#REF!</f>
        <v>#REF!</v>
      </c>
      <c r="P121" s="281">
        <v>242.5</v>
      </c>
      <c r="Q121" s="256">
        <v>242.5</v>
      </c>
      <c r="R121" s="256">
        <v>0</v>
      </c>
      <c r="S121" s="257">
        <v>0</v>
      </c>
      <c r="T121" s="207">
        <f>SUM(U121:W121)</f>
        <v>500</v>
      </c>
      <c r="U121" s="208">
        <f>'[4]10. Šport'!$H$4</f>
        <v>500</v>
      </c>
      <c r="V121" s="208">
        <f>'[4]10. Šport'!$I$4</f>
        <v>0</v>
      </c>
      <c r="W121" s="210">
        <f>'[4]10. Šport'!$J$4</f>
        <v>0</v>
      </c>
    </row>
    <row r="122" spans="1:23" ht="15.75" x14ac:dyDescent="0.25">
      <c r="A122" s="84"/>
      <c r="B122" s="230" t="s">
        <v>299</v>
      </c>
      <c r="C122" s="221" t="s">
        <v>300</v>
      </c>
      <c r="D122" s="207" t="e">
        <f t="shared" ref="D122:V122" si="57">SUM(D123:D127)</f>
        <v>#REF!</v>
      </c>
      <c r="E122" s="208">
        <f t="shared" si="57"/>
        <v>167023</v>
      </c>
      <c r="F122" s="208" t="e">
        <f t="shared" si="57"/>
        <v>#REF!</v>
      </c>
      <c r="G122" s="209" t="e">
        <f t="shared" si="57"/>
        <v>#REF!</v>
      </c>
      <c r="H122" s="207" t="e">
        <f t="shared" si="57"/>
        <v>#REF!</v>
      </c>
      <c r="I122" s="208">
        <f t="shared" si="57"/>
        <v>140889</v>
      </c>
      <c r="J122" s="208" t="e">
        <f t="shared" si="57"/>
        <v>#REF!</v>
      </c>
      <c r="K122" s="210">
        <f t="shared" si="57"/>
        <v>0</v>
      </c>
      <c r="L122" s="207" t="e">
        <f t="shared" si="57"/>
        <v>#REF!</v>
      </c>
      <c r="M122" s="208" t="e">
        <f t="shared" si="57"/>
        <v>#REF!</v>
      </c>
      <c r="N122" s="208" t="e">
        <f t="shared" si="57"/>
        <v>#REF!</v>
      </c>
      <c r="O122" s="210" t="e">
        <f t="shared" si="57"/>
        <v>#REF!</v>
      </c>
      <c r="P122" s="281">
        <v>722886.45</v>
      </c>
      <c r="Q122" s="256">
        <v>242984.37</v>
      </c>
      <c r="R122" s="256">
        <v>479902.08</v>
      </c>
      <c r="S122" s="257">
        <v>0</v>
      </c>
      <c r="T122" s="207">
        <f t="shared" si="57"/>
        <v>125644</v>
      </c>
      <c r="U122" s="208">
        <f>SUM(U123:U128)</f>
        <v>137644</v>
      </c>
      <c r="V122" s="208">
        <f t="shared" si="57"/>
        <v>0</v>
      </c>
      <c r="W122" s="210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'[4]10. Šport'!#REF!</f>
        <v>#REF!</v>
      </c>
      <c r="G123" s="95" t="e">
        <f>'[4]10.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'[4]10. Šport'!#REF!</f>
        <v>#REF!</v>
      </c>
      <c r="N123" s="94" t="e">
        <f>'[4]10. Šport'!#REF!</f>
        <v>#REF!</v>
      </c>
      <c r="O123" s="96" t="e">
        <f>'[4]10. Šport'!#REF!</f>
        <v>#REF!</v>
      </c>
      <c r="P123" s="281">
        <v>52074.76</v>
      </c>
      <c r="Q123" s="258">
        <v>52074.76</v>
      </c>
      <c r="R123" s="258">
        <v>0</v>
      </c>
      <c r="S123" s="259">
        <v>0</v>
      </c>
      <c r="T123" s="93">
        <f t="shared" ref="T123:T129" si="61">SUM(U123:W123)</f>
        <v>42170</v>
      </c>
      <c r="U123" s="94">
        <f>'[4]10. Šport'!$H$9</f>
        <v>42170</v>
      </c>
      <c r="V123" s="94">
        <f>'[4]10. Šport'!$I$9</f>
        <v>0</v>
      </c>
      <c r="W123" s="96">
        <f>'[4]10.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'[4]10. Šport'!#REF!</f>
        <v>#REF!</v>
      </c>
      <c r="H124" s="93" t="e">
        <f t="shared" si="59"/>
        <v>#REF!</v>
      </c>
      <c r="I124" s="94">
        <v>27121</v>
      </c>
      <c r="J124" s="94" t="e">
        <f>'[4]10. Šport'!#REF!</f>
        <v>#REF!</v>
      </c>
      <c r="K124" s="96">
        <v>0</v>
      </c>
      <c r="L124" s="93" t="e">
        <f t="shared" si="60"/>
        <v>#REF!</v>
      </c>
      <c r="M124" s="94" t="e">
        <f>'[4]10. Šport'!#REF!</f>
        <v>#REF!</v>
      </c>
      <c r="N124" s="94" t="e">
        <f>'[4]10. Šport'!#REF!</f>
        <v>#REF!</v>
      </c>
      <c r="O124" s="96" t="e">
        <f>'[4]10. Šport'!#REF!</f>
        <v>#REF!</v>
      </c>
      <c r="P124" s="281">
        <v>567083.27</v>
      </c>
      <c r="Q124" s="258">
        <v>87181.19</v>
      </c>
      <c r="R124" s="258">
        <v>479902.08</v>
      </c>
      <c r="S124" s="259">
        <v>0</v>
      </c>
      <c r="T124" s="93">
        <f t="shared" si="61"/>
        <v>45954</v>
      </c>
      <c r="U124" s="94">
        <f>'[4]10. Šport'!$H$23</f>
        <v>45954</v>
      </c>
      <c r="V124" s="94">
        <f>'[4]10. Šport'!$I$23</f>
        <v>0</v>
      </c>
      <c r="W124" s="96">
        <f>'[4]10.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'[4]10. Šport'!#REF!</f>
        <v>#REF!</v>
      </c>
      <c r="G125" s="95" t="e">
        <f>'[4]10.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'[4]10. Šport'!#REF!</f>
        <v>#REF!</v>
      </c>
      <c r="N125" s="94" t="e">
        <f>'[4]10. Šport'!#REF!</f>
        <v>#REF!</v>
      </c>
      <c r="O125" s="96" t="e">
        <f>'[4]10. Šport'!#REF!</f>
        <v>#REF!</v>
      </c>
      <c r="P125" s="281">
        <v>15001.11</v>
      </c>
      <c r="Q125" s="258">
        <v>15001.11</v>
      </c>
      <c r="R125" s="258">
        <v>0</v>
      </c>
      <c r="S125" s="259">
        <v>0</v>
      </c>
      <c r="T125" s="93">
        <f t="shared" si="61"/>
        <v>18820</v>
      </c>
      <c r="U125" s="94">
        <f>'[4]10. Šport'!$H$36</f>
        <v>18820</v>
      </c>
      <c r="V125" s="94">
        <f>'[4]10. Šport'!$I$36</f>
        <v>0</v>
      </c>
      <c r="W125" s="96">
        <f>'[4]10.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'[4]10. Šport'!#REF!</f>
        <v>#REF!</v>
      </c>
      <c r="G126" s="95" t="e">
        <f>'[4]10.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'[4]10. Šport'!#REF!</f>
        <v>#REF!</v>
      </c>
      <c r="N126" s="94" t="e">
        <f>'[4]10. Šport'!#REF!</f>
        <v>#REF!</v>
      </c>
      <c r="O126" s="96" t="e">
        <f>'[4]10. Šport'!#REF!</f>
        <v>#REF!</v>
      </c>
      <c r="P126" s="281">
        <v>85409.57</v>
      </c>
      <c r="Q126" s="258">
        <v>85409.57</v>
      </c>
      <c r="R126" s="258">
        <v>0</v>
      </c>
      <c r="S126" s="259">
        <v>0</v>
      </c>
      <c r="T126" s="93">
        <f t="shared" si="61"/>
        <v>16800</v>
      </c>
      <c r="U126" s="94">
        <f>'[1]10. Šport'!$Q$38</f>
        <v>16800</v>
      </c>
      <c r="V126" s="94">
        <f>'[4]10. Šport'!$I$44</f>
        <v>0</v>
      </c>
      <c r="W126" s="96">
        <f>'[4]10.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'[4]10. Šport'!#REF!</f>
        <v>#REF!</v>
      </c>
      <c r="G127" s="95" t="e">
        <f>'[4]10.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'[4]10. Šport'!#REF!</f>
        <v>#REF!</v>
      </c>
      <c r="N127" s="94" t="e">
        <f>'[4]10. Šport'!#REF!</f>
        <v>#REF!</v>
      </c>
      <c r="O127" s="96" t="e">
        <f>'[4]10. Šport'!#REF!</f>
        <v>#REF!</v>
      </c>
      <c r="P127" s="281">
        <v>3317.74</v>
      </c>
      <c r="Q127" s="258">
        <v>3317.74</v>
      </c>
      <c r="R127" s="258">
        <v>0</v>
      </c>
      <c r="S127" s="259">
        <v>0</v>
      </c>
      <c r="T127" s="93">
        <f t="shared" si="61"/>
        <v>1900</v>
      </c>
      <c r="U127" s="94">
        <f>'[4]10. Šport'!$H$57</f>
        <v>1900</v>
      </c>
      <c r="V127" s="94">
        <f>'[4]10. Šport'!$I$57</f>
        <v>0</v>
      </c>
      <c r="W127" s="96">
        <f>'[4]10. Šport'!$J$57</f>
        <v>0</v>
      </c>
    </row>
    <row r="128" spans="1:23" ht="15.75" x14ac:dyDescent="0.25">
      <c r="A128" s="84"/>
      <c r="B128" s="162">
        <v>6</v>
      </c>
      <c r="C128" s="163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1">
        <v>0</v>
      </c>
      <c r="Q128" s="258">
        <v>0</v>
      </c>
      <c r="R128" s="258">
        <v>0</v>
      </c>
      <c r="S128" s="259">
        <v>0</v>
      </c>
      <c r="T128" s="288">
        <f>SUM(U128:W128)</f>
        <v>12000</v>
      </c>
      <c r="U128" s="105">
        <f>'[1]10. Šport'!$Q$56</f>
        <v>12000</v>
      </c>
      <c r="V128" s="105">
        <f>'[4]10. Šport'!$I$63</f>
        <v>0</v>
      </c>
      <c r="W128" s="106">
        <f>'[4]10. Šport'!$J$63</f>
        <v>0</v>
      </c>
    </row>
    <row r="129" spans="1:23" ht="17.25" thickBot="1" x14ac:dyDescent="0.35">
      <c r="A129" s="84"/>
      <c r="B129" s="227" t="s">
        <v>306</v>
      </c>
      <c r="C129" s="228" t="s">
        <v>307</v>
      </c>
      <c r="D129" s="215" t="e">
        <f t="shared" si="58"/>
        <v>#REF!</v>
      </c>
      <c r="E129" s="216">
        <v>69674</v>
      </c>
      <c r="F129" s="216" t="e">
        <f>'[4]10. Šport'!#REF!</f>
        <v>#REF!</v>
      </c>
      <c r="G129" s="217" t="e">
        <f>'[4]10. Šport'!#REF!</f>
        <v>#REF!</v>
      </c>
      <c r="H129" s="223">
        <f t="shared" si="59"/>
        <v>50000</v>
      </c>
      <c r="I129" s="218">
        <v>50000</v>
      </c>
      <c r="J129" s="218">
        <v>0</v>
      </c>
      <c r="K129" s="219">
        <v>0</v>
      </c>
      <c r="L129" s="215" t="e">
        <f t="shared" si="60"/>
        <v>#REF!</v>
      </c>
      <c r="M129" s="216" t="e">
        <f>'[4]10. Šport'!#REF!</f>
        <v>#REF!</v>
      </c>
      <c r="N129" s="216" t="e">
        <f>'[4]10. Šport'!#REF!</f>
        <v>#REF!</v>
      </c>
      <c r="O129" s="225" t="e">
        <f>'[4]10. Šport'!#REF!</f>
        <v>#REF!</v>
      </c>
      <c r="P129" s="282">
        <v>50000</v>
      </c>
      <c r="Q129" s="266">
        <v>50000</v>
      </c>
      <c r="R129" s="266">
        <v>0</v>
      </c>
      <c r="S129" s="267">
        <v>0</v>
      </c>
      <c r="T129" s="215" t="e">
        <f t="shared" si="61"/>
        <v>#REF!</v>
      </c>
      <c r="U129" s="216" t="e">
        <f>'[4]10. Šport'!$H$67</f>
        <v>#REF!</v>
      </c>
      <c r="V129" s="216" t="e">
        <f>'[4]10. Šport'!$I$67</f>
        <v>#REF!</v>
      </c>
      <c r="W129" s="225" t="e">
        <f>'[4]10. Šport'!$J$67</f>
        <v>#REF!</v>
      </c>
    </row>
    <row r="130" spans="1:23" s="82" customFormat="1" ht="14.25" x14ac:dyDescent="0.2">
      <c r="B130" s="189" t="s">
        <v>308</v>
      </c>
      <c r="C130" s="194"/>
      <c r="D130" s="184" t="e">
        <f t="shared" ref="D130:K130" si="62">D131+D132+D137+D138</f>
        <v>#REF!</v>
      </c>
      <c r="E130" s="185">
        <f t="shared" si="62"/>
        <v>516693.98</v>
      </c>
      <c r="F130" s="185" t="e">
        <f t="shared" si="62"/>
        <v>#REF!</v>
      </c>
      <c r="G130" s="186" t="e">
        <f t="shared" si="62"/>
        <v>#REF!</v>
      </c>
      <c r="H130" s="184" t="e">
        <f t="shared" si="62"/>
        <v>#REF!</v>
      </c>
      <c r="I130" s="185" t="e">
        <f t="shared" si="62"/>
        <v>#REF!</v>
      </c>
      <c r="J130" s="185" t="e">
        <f t="shared" si="62"/>
        <v>#REF!</v>
      </c>
      <c r="K130" s="187" t="e">
        <f t="shared" si="62"/>
        <v>#REF!</v>
      </c>
      <c r="L130" s="188" t="e">
        <f>L131+L132+L138+L137</f>
        <v>#REF!</v>
      </c>
      <c r="M130" s="185" t="e">
        <f>M131+M132+M137+M138</f>
        <v>#REF!</v>
      </c>
      <c r="N130" s="185" t="e">
        <f>N131+N132+N137+N138</f>
        <v>#REF!</v>
      </c>
      <c r="O130" s="187" t="e">
        <f>O131+O132+O137+O138</f>
        <v>#REF!</v>
      </c>
      <c r="P130" s="263">
        <v>437280.51</v>
      </c>
      <c r="Q130" s="264">
        <v>394199.44</v>
      </c>
      <c r="R130" s="264">
        <v>45000</v>
      </c>
      <c r="S130" s="268">
        <v>0</v>
      </c>
      <c r="T130" s="188" t="e">
        <f>T131+T132+T138+T137</f>
        <v>#REF!</v>
      </c>
      <c r="U130" s="185" t="e">
        <f>U131+U132+U137+U138</f>
        <v>#REF!</v>
      </c>
      <c r="V130" s="185" t="e">
        <f>V131+V132+V137+V138</f>
        <v>#REF!</v>
      </c>
      <c r="W130" s="187" t="e">
        <f>W131+W132+W137+W138</f>
        <v>#REF!</v>
      </c>
    </row>
    <row r="131" spans="1:23" ht="16.5" x14ac:dyDescent="0.3">
      <c r="A131" s="84"/>
      <c r="B131" s="230" t="s">
        <v>309</v>
      </c>
      <c r="C131" s="226" t="s">
        <v>310</v>
      </c>
      <c r="D131" s="207" t="e">
        <f>SUM(E131:G131)</f>
        <v>#REF!</v>
      </c>
      <c r="E131" s="208">
        <v>9270</v>
      </c>
      <c r="F131" s="208" t="e">
        <f>'[4]11. Kultúra'!#REF!</f>
        <v>#REF!</v>
      </c>
      <c r="G131" s="209" t="e">
        <f>'[4]11. Kultúra'!#REF!</f>
        <v>#REF!</v>
      </c>
      <c r="H131" s="207" t="e">
        <f>SUM(I131:K131)</f>
        <v>#REF!</v>
      </c>
      <c r="I131" s="208" t="e">
        <f>'[4]11. Kultúra'!#REF!</f>
        <v>#REF!</v>
      </c>
      <c r="J131" s="208" t="e">
        <f>'[4]11. Kultúra'!#REF!</f>
        <v>#REF!</v>
      </c>
      <c r="K131" s="210" t="e">
        <f>'[4]11. Kultúra'!#REF!</f>
        <v>#REF!</v>
      </c>
      <c r="L131" s="211" t="e">
        <f>SUM(M131:O131)</f>
        <v>#REF!</v>
      </c>
      <c r="M131" s="208" t="e">
        <f>'[4]11. Kultúra'!#REF!</f>
        <v>#REF!</v>
      </c>
      <c r="N131" s="208" t="e">
        <f>'[4]11. Kultúra'!#REF!</f>
        <v>#REF!</v>
      </c>
      <c r="O131" s="210" t="e">
        <f>'[4]11. Kultúra'!#REF!</f>
        <v>#REF!</v>
      </c>
      <c r="P131" s="255">
        <v>3434.8</v>
      </c>
      <c r="Q131" s="256">
        <v>3434.8</v>
      </c>
      <c r="R131" s="256">
        <v>0</v>
      </c>
      <c r="S131" s="257">
        <v>0</v>
      </c>
      <c r="T131" s="211">
        <f>SUM(U131:W131)</f>
        <v>2940</v>
      </c>
      <c r="U131" s="208">
        <f>'[4]11. Kultúra'!$H$4</f>
        <v>2940</v>
      </c>
      <c r="V131" s="208">
        <f>'[4]11. Kultúra'!$I$4</f>
        <v>0</v>
      </c>
      <c r="W131" s="210">
        <f>'[4]11. Kultúra'!$J$4</f>
        <v>0</v>
      </c>
    </row>
    <row r="132" spans="1:23" ht="15.75" x14ac:dyDescent="0.25">
      <c r="A132" s="84"/>
      <c r="B132" s="230" t="s">
        <v>311</v>
      </c>
      <c r="C132" s="221" t="s">
        <v>312</v>
      </c>
      <c r="D132" s="207" t="e">
        <f t="shared" ref="D132:W132" si="63">SUM(D133:D136)</f>
        <v>#REF!</v>
      </c>
      <c r="E132" s="208">
        <f t="shared" si="63"/>
        <v>474163.98</v>
      </c>
      <c r="F132" s="208" t="e">
        <f t="shared" si="63"/>
        <v>#REF!</v>
      </c>
      <c r="G132" s="209" t="e">
        <f t="shared" si="63"/>
        <v>#REF!</v>
      </c>
      <c r="H132" s="207" t="e">
        <f t="shared" si="63"/>
        <v>#REF!</v>
      </c>
      <c r="I132" s="208" t="e">
        <f t="shared" si="63"/>
        <v>#REF!</v>
      </c>
      <c r="J132" s="208" t="e">
        <f t="shared" si="63"/>
        <v>#REF!</v>
      </c>
      <c r="K132" s="210" t="e">
        <f t="shared" si="63"/>
        <v>#REF!</v>
      </c>
      <c r="L132" s="211" t="e">
        <f t="shared" si="63"/>
        <v>#REF!</v>
      </c>
      <c r="M132" s="208" t="e">
        <f t="shared" si="63"/>
        <v>#REF!</v>
      </c>
      <c r="N132" s="208" t="e">
        <f t="shared" si="63"/>
        <v>#REF!</v>
      </c>
      <c r="O132" s="210" t="e">
        <f t="shared" si="63"/>
        <v>#REF!</v>
      </c>
      <c r="P132" s="255">
        <v>430545.71</v>
      </c>
      <c r="Q132" s="256">
        <v>387464.64</v>
      </c>
      <c r="R132" s="256">
        <v>45000</v>
      </c>
      <c r="S132" s="257">
        <v>0</v>
      </c>
      <c r="T132" s="211" t="e">
        <f t="shared" si="63"/>
        <v>#REF!</v>
      </c>
      <c r="U132" s="208" t="e">
        <f t="shared" si="63"/>
        <v>#REF!</v>
      </c>
      <c r="V132" s="208" t="e">
        <f t="shared" si="63"/>
        <v>#REF!</v>
      </c>
      <c r="W132" s="210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'[4]11. Kultúra'!#REF!</f>
        <v>#REF!</v>
      </c>
      <c r="H133" s="93" t="e">
        <f t="shared" ref="H133:H138" si="65">SUM(I133:K133)</f>
        <v>#REF!</v>
      </c>
      <c r="I133" s="94" t="e">
        <f>'[4]11. Kultúra'!#REF!</f>
        <v>#REF!</v>
      </c>
      <c r="J133" s="94" t="e">
        <f>'[4]11. Kultúra'!#REF!</f>
        <v>#REF!</v>
      </c>
      <c r="K133" s="96" t="e">
        <f>'[4]11. Kultúra'!#REF!</f>
        <v>#REF!</v>
      </c>
      <c r="L133" s="97" t="e">
        <f t="shared" ref="L133:L138" si="66">SUM(M133:O133)</f>
        <v>#REF!</v>
      </c>
      <c r="M133" s="94" t="e">
        <f>'[4]11. Kultúra'!#REF!</f>
        <v>#REF!</v>
      </c>
      <c r="N133" s="94" t="e">
        <f>'[4]11. Kultúra'!#REF!</f>
        <v>#REF!</v>
      </c>
      <c r="O133" s="96" t="e">
        <f>'[4]11. Kultúra'!#REF!</f>
        <v>#REF!</v>
      </c>
      <c r="P133" s="255">
        <v>100378.95</v>
      </c>
      <c r="Q133" s="258">
        <v>100378.95</v>
      </c>
      <c r="R133" s="258">
        <v>0</v>
      </c>
      <c r="S133" s="259">
        <v>0</v>
      </c>
      <c r="T133" s="97">
        <f t="shared" ref="T133:T138" si="67">SUM(U133:W133)</f>
        <v>109400</v>
      </c>
      <c r="U133" s="94">
        <f>'[4]11. Kultúra'!$H$24</f>
        <v>109400</v>
      </c>
      <c r="V133" s="94">
        <f>'[4]11. Kultúra'!$I$24</f>
        <v>0</v>
      </c>
      <c r="W133" s="96">
        <f>'[4]11.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'[4]11. Kultúra'!#REF!</f>
        <v>#REF!</v>
      </c>
      <c r="G134" s="95" t="e">
        <f>'[4]11. Kultúra'!#REF!</f>
        <v>#REF!</v>
      </c>
      <c r="H134" s="93" t="e">
        <f t="shared" si="65"/>
        <v>#REF!</v>
      </c>
      <c r="I134" s="94" t="e">
        <f>'[4]11. Kultúra'!#REF!</f>
        <v>#REF!</v>
      </c>
      <c r="J134" s="94" t="e">
        <f>'[4]11. Kultúra'!#REF!</f>
        <v>#REF!</v>
      </c>
      <c r="K134" s="96" t="e">
        <f>'[4]11. Kultúra'!#REF!</f>
        <v>#REF!</v>
      </c>
      <c r="L134" s="97" t="e">
        <f t="shared" si="66"/>
        <v>#REF!</v>
      </c>
      <c r="M134" s="94" t="e">
        <f>'[4]11. Kultúra'!#REF!</f>
        <v>#REF!</v>
      </c>
      <c r="N134" s="94" t="e">
        <f>'[4]11. Kultúra'!#REF!</f>
        <v>#REF!</v>
      </c>
      <c r="O134" s="96" t="e">
        <f>'[4]11. Kultúra'!#REF!</f>
        <v>#REF!</v>
      </c>
      <c r="P134" s="255">
        <v>2714.41</v>
      </c>
      <c r="Q134" s="258">
        <v>2714.41</v>
      </c>
      <c r="R134" s="258">
        <v>0</v>
      </c>
      <c r="S134" s="259">
        <v>0</v>
      </c>
      <c r="T134" s="97">
        <f t="shared" si="67"/>
        <v>2355</v>
      </c>
      <c r="U134" s="94">
        <f>'[4]11. Kultúra'!$H$30</f>
        <v>2355</v>
      </c>
      <c r="V134" s="94">
        <f>'[4]11. Kultúra'!$I$30</f>
        <v>0</v>
      </c>
      <c r="W134" s="96">
        <f>'[4]11.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'[4]11. Kultúra'!#REF!</f>
        <v>#REF!</v>
      </c>
      <c r="H135" s="93" t="e">
        <f t="shared" si="65"/>
        <v>#REF!</v>
      </c>
      <c r="I135" s="94" t="e">
        <f>'[4]11. Kultúra'!#REF!</f>
        <v>#REF!</v>
      </c>
      <c r="J135" s="94" t="e">
        <f>'[4]11. Kultúra'!#REF!</f>
        <v>#REF!</v>
      </c>
      <c r="K135" s="96" t="e">
        <f>'[4]11. Kultúra'!#REF!</f>
        <v>#REF!</v>
      </c>
      <c r="L135" s="97" t="e">
        <f t="shared" si="66"/>
        <v>#REF!</v>
      </c>
      <c r="M135" s="94" t="e">
        <f>'[4]11. Kultúra'!#REF!</f>
        <v>#REF!</v>
      </c>
      <c r="N135" s="94" t="e">
        <f>'[4]11. Kultúra'!#REF!</f>
        <v>#REF!</v>
      </c>
      <c r="O135" s="96" t="e">
        <f>'[4]11. Kultúra'!#REF!</f>
        <v>#REF!</v>
      </c>
      <c r="P135" s="255">
        <v>317027.34999999998</v>
      </c>
      <c r="Q135" s="258">
        <v>273946.28000000003</v>
      </c>
      <c r="R135" s="258">
        <v>45000</v>
      </c>
      <c r="S135" s="259">
        <v>0</v>
      </c>
      <c r="T135" s="97">
        <f t="shared" si="67"/>
        <v>371273</v>
      </c>
      <c r="U135" s="94">
        <f>'[4]11. Kultúra'!$H$43</f>
        <v>306185</v>
      </c>
      <c r="V135" s="94">
        <f>'[4]11. Kultúra'!$I$43</f>
        <v>65088</v>
      </c>
      <c r="W135" s="96">
        <f>'[4]11.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'[4]11. Kultúra'!#REF!</f>
        <v>#REF!</v>
      </c>
      <c r="G136" s="95" t="e">
        <f>'[4]11. Kultúra'!#REF!</f>
        <v>#REF!</v>
      </c>
      <c r="H136" s="93" t="e">
        <f t="shared" si="65"/>
        <v>#REF!</v>
      </c>
      <c r="I136" s="94" t="e">
        <f>'[4]11. Kultúra'!#REF!</f>
        <v>#REF!</v>
      </c>
      <c r="J136" s="94" t="e">
        <f>'[4]11. Kultúra'!#REF!</f>
        <v>#REF!</v>
      </c>
      <c r="K136" s="96" t="e">
        <f>'[4]11. Kultúra'!#REF!</f>
        <v>#REF!</v>
      </c>
      <c r="L136" s="97" t="e">
        <f t="shared" si="66"/>
        <v>#REF!</v>
      </c>
      <c r="M136" s="94">
        <v>19300</v>
      </c>
      <c r="N136" s="94" t="e">
        <f>'[4]11. Kultúra'!#REF!</f>
        <v>#REF!</v>
      </c>
      <c r="O136" s="96" t="e">
        <f>'[4]11. Kultúra'!#REF!</f>
        <v>#REF!</v>
      </c>
      <c r="P136" s="255">
        <v>10425</v>
      </c>
      <c r="Q136" s="258">
        <v>10425</v>
      </c>
      <c r="R136" s="258">
        <v>0</v>
      </c>
      <c r="S136" s="259">
        <v>0</v>
      </c>
      <c r="T136" s="97" t="e">
        <f t="shared" si="67"/>
        <v>#REF!</v>
      </c>
      <c r="U136" s="94" t="e">
        <f>'[4]11. Kultúra'!$H$141</f>
        <v>#REF!</v>
      </c>
      <c r="V136" s="94" t="e">
        <f>'[4]11. Kultúra'!$I$140</f>
        <v>#REF!</v>
      </c>
      <c r="W136" s="96" t="e">
        <f>'[4]11. Kultúra'!$J$140</f>
        <v>#REF!</v>
      </c>
    </row>
    <row r="137" spans="1:23" ht="15.75" x14ac:dyDescent="0.25">
      <c r="A137" s="84"/>
      <c r="B137" s="230" t="s">
        <v>317</v>
      </c>
      <c r="C137" s="221" t="s">
        <v>318</v>
      </c>
      <c r="D137" s="207" t="e">
        <f t="shared" si="64"/>
        <v>#REF!</v>
      </c>
      <c r="E137" s="208">
        <v>31250</v>
      </c>
      <c r="F137" s="208">
        <v>0</v>
      </c>
      <c r="G137" s="209" t="e">
        <f>'[4]11. Kultúra'!#REF!</f>
        <v>#REF!</v>
      </c>
      <c r="H137" s="207" t="e">
        <f t="shared" si="65"/>
        <v>#REF!</v>
      </c>
      <c r="I137" s="208" t="e">
        <f>'[4]11. Kultúra'!#REF!</f>
        <v>#REF!</v>
      </c>
      <c r="J137" s="208" t="e">
        <f>'[4]11. Kultúra'!#REF!</f>
        <v>#REF!</v>
      </c>
      <c r="K137" s="210" t="e">
        <f>'[4]11. Kultúra'!#REF!</f>
        <v>#REF!</v>
      </c>
      <c r="L137" s="211" t="e">
        <f t="shared" si="66"/>
        <v>#REF!</v>
      </c>
      <c r="M137" s="208">
        <v>3300</v>
      </c>
      <c r="N137" s="208" t="e">
        <f>'[4]11. Kultúra'!#REF!</f>
        <v>#REF!</v>
      </c>
      <c r="O137" s="210" t="e">
        <f>'[4]11. Kultúra'!#REF!</f>
        <v>#REF!</v>
      </c>
      <c r="P137" s="255">
        <v>3300</v>
      </c>
      <c r="Q137" s="256">
        <v>3300</v>
      </c>
      <c r="R137" s="256">
        <v>0</v>
      </c>
      <c r="S137" s="257">
        <v>0</v>
      </c>
      <c r="T137" s="211" t="e">
        <f t="shared" si="67"/>
        <v>#REF!</v>
      </c>
      <c r="U137" s="208">
        <f>'[4]11. Kultúra'!$H$156</f>
        <v>300</v>
      </c>
      <c r="V137" s="208" t="e">
        <f>'[4]11. Kultúra'!$I$156</f>
        <v>#REF!</v>
      </c>
      <c r="W137" s="210" t="e">
        <f>'[4]11. Kultúra'!$J$156</f>
        <v>#REF!</v>
      </c>
    </row>
    <row r="138" spans="1:23" ht="16.5" thickBot="1" x14ac:dyDescent="0.3">
      <c r="A138" s="84"/>
      <c r="B138" s="227" t="s">
        <v>319</v>
      </c>
      <c r="C138" s="222" t="s">
        <v>320</v>
      </c>
      <c r="D138" s="215" t="e">
        <f t="shared" si="64"/>
        <v>#REF!</v>
      </c>
      <c r="E138" s="216">
        <v>2010</v>
      </c>
      <c r="F138" s="216" t="e">
        <f>'[4]11. Kultúra'!#REF!</f>
        <v>#REF!</v>
      </c>
      <c r="G138" s="240" t="e">
        <f>'[4]11. Kultúra'!#REF!</f>
        <v>#REF!</v>
      </c>
      <c r="H138" s="241" t="e">
        <f t="shared" si="65"/>
        <v>#REF!</v>
      </c>
      <c r="I138" s="242" t="e">
        <f>'[4]11. Kultúra'!#REF!</f>
        <v>#REF!</v>
      </c>
      <c r="J138" s="242" t="e">
        <f>'[4]11. Kultúra'!#REF!</f>
        <v>#REF!</v>
      </c>
      <c r="K138" s="243" t="e">
        <f>'[4]11. Kultúra'!#REF!</f>
        <v>#REF!</v>
      </c>
      <c r="L138" s="224" t="e">
        <f t="shared" si="66"/>
        <v>#REF!</v>
      </c>
      <c r="M138" s="216">
        <v>0</v>
      </c>
      <c r="N138" s="216" t="e">
        <f>'[4]11. Kultúra'!#REF!</f>
        <v>#REF!</v>
      </c>
      <c r="O138" s="244" t="e">
        <f>'[4]11. Kultúra'!#REF!</f>
        <v>#REF!</v>
      </c>
      <c r="P138" s="265">
        <v>0</v>
      </c>
      <c r="Q138" s="266">
        <v>0</v>
      </c>
      <c r="R138" s="266">
        <v>0</v>
      </c>
      <c r="S138" s="283">
        <v>0</v>
      </c>
      <c r="T138" s="224" t="e">
        <f t="shared" si="67"/>
        <v>#REF!</v>
      </c>
      <c r="U138" s="216" t="e">
        <f>'[4]11. Kultúra'!$H$160</f>
        <v>#REF!</v>
      </c>
      <c r="V138" s="216" t="e">
        <f>'[4]11. Kultúra'!$I$160</f>
        <v>#REF!</v>
      </c>
      <c r="W138" s="244" t="e">
        <f>'[4]11. Kultúra'!$J$160</f>
        <v>#REF!</v>
      </c>
    </row>
    <row r="139" spans="1:23" s="82" customFormat="1" ht="14.25" x14ac:dyDescent="0.2">
      <c r="B139" s="189" t="s">
        <v>321</v>
      </c>
      <c r="C139" s="194"/>
      <c r="D139" s="184" t="e">
        <f t="shared" ref="D139:W139" si="68">D140+D145+D146+D147+D148+D149+D150</f>
        <v>#REF!</v>
      </c>
      <c r="E139" s="185" t="e">
        <f t="shared" si="68"/>
        <v>#REF!</v>
      </c>
      <c r="F139" s="185" t="e">
        <f t="shared" si="68"/>
        <v>#REF!</v>
      </c>
      <c r="G139" s="186" t="e">
        <f t="shared" si="68"/>
        <v>#REF!</v>
      </c>
      <c r="H139" s="184">
        <f t="shared" si="68"/>
        <v>246839.97999999998</v>
      </c>
      <c r="I139" s="185">
        <f t="shared" si="68"/>
        <v>225512.97999999998</v>
      </c>
      <c r="J139" s="185">
        <f t="shared" si="68"/>
        <v>21327</v>
      </c>
      <c r="K139" s="187">
        <f t="shared" si="68"/>
        <v>0</v>
      </c>
      <c r="L139" s="188" t="e">
        <f t="shared" si="68"/>
        <v>#REF!</v>
      </c>
      <c r="M139" s="185" t="e">
        <f t="shared" si="68"/>
        <v>#REF!</v>
      </c>
      <c r="N139" s="185" t="e">
        <f t="shared" si="68"/>
        <v>#REF!</v>
      </c>
      <c r="O139" s="187" t="e">
        <f t="shared" si="68"/>
        <v>#REF!</v>
      </c>
      <c r="P139" s="263">
        <v>131301.29999999999</v>
      </c>
      <c r="Q139" s="264">
        <v>131151.29999999999</v>
      </c>
      <c r="R139" s="264">
        <v>150</v>
      </c>
      <c r="S139" s="268">
        <v>0</v>
      </c>
      <c r="T139" s="188">
        <f t="shared" si="68"/>
        <v>2267061</v>
      </c>
      <c r="U139" s="185">
        <f t="shared" si="68"/>
        <v>330282</v>
      </c>
      <c r="V139" s="185">
        <f t="shared" si="68"/>
        <v>1936779</v>
      </c>
      <c r="W139" s="187">
        <f t="shared" si="68"/>
        <v>0</v>
      </c>
    </row>
    <row r="140" spans="1:23" ht="15.75" x14ac:dyDescent="0.25">
      <c r="A140" s="84"/>
      <c r="B140" s="230" t="s">
        <v>322</v>
      </c>
      <c r="C140" s="221" t="s">
        <v>323</v>
      </c>
      <c r="D140" s="207" t="e">
        <f t="shared" ref="D140:W140" si="69">SUM(D141:D144)</f>
        <v>#REF!</v>
      </c>
      <c r="E140" s="208" t="e">
        <f t="shared" si="69"/>
        <v>#REF!</v>
      </c>
      <c r="F140" s="208" t="e">
        <f t="shared" si="69"/>
        <v>#REF!</v>
      </c>
      <c r="G140" s="209" t="e">
        <f t="shared" si="69"/>
        <v>#REF!</v>
      </c>
      <c r="H140" s="207">
        <f t="shared" si="69"/>
        <v>219161.49</v>
      </c>
      <c r="I140" s="208">
        <f t="shared" si="69"/>
        <v>197834.49</v>
      </c>
      <c r="J140" s="208">
        <f t="shared" si="69"/>
        <v>21327</v>
      </c>
      <c r="K140" s="210">
        <f t="shared" si="69"/>
        <v>0</v>
      </c>
      <c r="L140" s="211" t="e">
        <f t="shared" si="69"/>
        <v>#REF!</v>
      </c>
      <c r="M140" s="208" t="e">
        <f t="shared" si="69"/>
        <v>#REF!</v>
      </c>
      <c r="N140" s="208" t="e">
        <f t="shared" si="69"/>
        <v>#REF!</v>
      </c>
      <c r="O140" s="210" t="e">
        <f t="shared" si="69"/>
        <v>#REF!</v>
      </c>
      <c r="P140" s="255">
        <v>98209.15</v>
      </c>
      <c r="Q140" s="256">
        <v>98059.15</v>
      </c>
      <c r="R140" s="256">
        <v>150</v>
      </c>
      <c r="S140" s="257">
        <v>0</v>
      </c>
      <c r="T140" s="211">
        <f t="shared" si="69"/>
        <v>2194431</v>
      </c>
      <c r="U140" s="208">
        <f t="shared" si="69"/>
        <v>273132</v>
      </c>
      <c r="V140" s="208">
        <f t="shared" si="69"/>
        <v>1921299</v>
      </c>
      <c r="W140" s="210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'[4]12. Prostredie pre život'!#REF!</f>
        <v>#REF!</v>
      </c>
      <c r="G141" s="95" t="e">
        <f>'[4]12.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'[4]12. Prostredie pre život'!#REF!</f>
        <v>#REF!</v>
      </c>
      <c r="N141" s="94" t="e">
        <f>'[4]12. Prostredie pre život'!#REF!</f>
        <v>#REF!</v>
      </c>
      <c r="O141" s="96" t="e">
        <f>'[4]12. Prostredie pre život'!#REF!</f>
        <v>#REF!</v>
      </c>
      <c r="P141" s="255">
        <v>94458.92</v>
      </c>
      <c r="Q141" s="258">
        <v>94458.92</v>
      </c>
      <c r="R141" s="258">
        <v>0</v>
      </c>
      <c r="S141" s="259">
        <v>0</v>
      </c>
      <c r="T141" s="97">
        <f t="shared" ref="T141:T150" si="73">SUM(U141:W141)</f>
        <v>117930</v>
      </c>
      <c r="U141" s="94">
        <f>'[4]12. Prostredie pre život'!$H$5</f>
        <v>117930</v>
      </c>
      <c r="V141" s="94">
        <f>'[4]12. Prostredie pre život'!$I$5</f>
        <v>0</v>
      </c>
      <c r="W141" s="96">
        <f>'[4]12.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'[4]12. Prostredie pre život'!#REF!</f>
        <v>#REF!</v>
      </c>
      <c r="F142" s="94" t="e">
        <f>'[4]12. Prostredie pre život'!#REF!</f>
        <v>#REF!</v>
      </c>
      <c r="G142" s="95" t="e">
        <f>'[4]12.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'[4]12. Prostredie pre život'!#REF!</f>
        <v>#REF!</v>
      </c>
      <c r="N142" s="94" t="e">
        <f>'[4]12. Prostredie pre život'!#REF!</f>
        <v>#REF!</v>
      </c>
      <c r="O142" s="96" t="e">
        <f>'[4]12. Prostredie pre život'!#REF!</f>
        <v>#REF!</v>
      </c>
      <c r="P142" s="255">
        <v>0</v>
      </c>
      <c r="Q142" s="258">
        <v>0</v>
      </c>
      <c r="R142" s="258">
        <v>0</v>
      </c>
      <c r="S142" s="259">
        <v>0</v>
      </c>
      <c r="T142" s="97">
        <f t="shared" si="73"/>
        <v>450</v>
      </c>
      <c r="U142" s="94">
        <f>'[4]12. Prostredie pre život'!$H$19</f>
        <v>450</v>
      </c>
      <c r="V142" s="94">
        <f>'[4]12. Prostredie pre život'!$I$19</f>
        <v>0</v>
      </c>
      <c r="W142" s="96">
        <f>'[4]12.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'[4]12.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'[4]12. Prostredie pre život'!#REF!</f>
        <v>#REF!</v>
      </c>
      <c r="O143" s="96" t="e">
        <f>'[4]12. Prostredie pre život'!#REF!</f>
        <v>#REF!</v>
      </c>
      <c r="P143" s="255">
        <v>934.03</v>
      </c>
      <c r="Q143" s="258">
        <v>784.03</v>
      </c>
      <c r="R143" s="258">
        <v>150</v>
      </c>
      <c r="S143" s="259">
        <v>0</v>
      </c>
      <c r="T143" s="97">
        <f t="shared" si="73"/>
        <v>2073201</v>
      </c>
      <c r="U143" s="94">
        <f>'[4]12. Prostredie pre život'!$H$21</f>
        <v>151902</v>
      </c>
      <c r="V143" s="94">
        <f>'[4]12. Prostredie pre život'!$I$21</f>
        <v>1921299</v>
      </c>
      <c r="W143" s="96">
        <f>'[4]12.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'[4]12. Prostredie pre život'!#REF!</f>
        <v>#REF!</v>
      </c>
      <c r="G144" s="95" t="e">
        <f>'[4]12.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'[4]12. Prostredie pre život'!#REF!</f>
        <v>#REF!</v>
      </c>
      <c r="N144" s="94" t="e">
        <f>'[4]12. Prostredie pre život'!#REF!</f>
        <v>#REF!</v>
      </c>
      <c r="O144" s="96" t="e">
        <f>'[4]12. Prostredie pre život'!#REF!</f>
        <v>#REF!</v>
      </c>
      <c r="P144" s="255">
        <v>2816.2</v>
      </c>
      <c r="Q144" s="258">
        <v>2816.2</v>
      </c>
      <c r="R144" s="258">
        <v>0</v>
      </c>
      <c r="S144" s="259">
        <v>0</v>
      </c>
      <c r="T144" s="97">
        <f t="shared" si="73"/>
        <v>2850</v>
      </c>
      <c r="U144" s="94">
        <f>'[4]12. Prostredie pre život'!$H$39</f>
        <v>2850</v>
      </c>
      <c r="V144" s="94">
        <f>'[4]12. Prostredie pre život'!$I$39</f>
        <v>0</v>
      </c>
      <c r="W144" s="96">
        <f>'[4]12. Prostredie pre život'!$J$39</f>
        <v>0</v>
      </c>
    </row>
    <row r="145" spans="1:23" ht="16.5" x14ac:dyDescent="0.3">
      <c r="A145" s="84"/>
      <c r="B145" s="230" t="s">
        <v>328</v>
      </c>
      <c r="C145" s="226" t="s">
        <v>329</v>
      </c>
      <c r="D145" s="207" t="e">
        <f t="shared" si="70"/>
        <v>#REF!</v>
      </c>
      <c r="E145" s="208">
        <v>3182</v>
      </c>
      <c r="F145" s="208" t="e">
        <f>'[4]12. Prostredie pre život'!#REF!</f>
        <v>#REF!</v>
      </c>
      <c r="G145" s="209" t="e">
        <f>'[4]12. Prostredie pre život'!#REF!</f>
        <v>#REF!</v>
      </c>
      <c r="H145" s="207">
        <f t="shared" si="71"/>
        <v>0</v>
      </c>
      <c r="I145" s="208">
        <v>0</v>
      </c>
      <c r="J145" s="208">
        <v>0</v>
      </c>
      <c r="K145" s="210">
        <v>0</v>
      </c>
      <c r="L145" s="211" t="e">
        <f t="shared" si="72"/>
        <v>#REF!</v>
      </c>
      <c r="M145" s="208" t="e">
        <f>'[4]12. Prostredie pre život'!#REF!</f>
        <v>#REF!</v>
      </c>
      <c r="N145" s="208" t="e">
        <f>'[4]12. Prostredie pre život'!#REF!</f>
        <v>#REF!</v>
      </c>
      <c r="O145" s="210" t="e">
        <f>'[4]12. Prostredie pre život'!#REF!</f>
        <v>#REF!</v>
      </c>
      <c r="P145" s="255">
        <v>0</v>
      </c>
      <c r="Q145" s="256">
        <v>0</v>
      </c>
      <c r="R145" s="256">
        <v>0</v>
      </c>
      <c r="S145" s="257">
        <v>0</v>
      </c>
      <c r="T145" s="211">
        <f t="shared" si="73"/>
        <v>1825</v>
      </c>
      <c r="U145" s="208">
        <f>'[4]12. Prostredie pre život'!$H$45</f>
        <v>1825</v>
      </c>
      <c r="V145" s="208">
        <f>'[4]12. Prostredie pre život'!$I$45</f>
        <v>0</v>
      </c>
      <c r="W145" s="210">
        <f>'[4]12. Prostredie pre život'!$J$45</f>
        <v>0</v>
      </c>
    </row>
    <row r="146" spans="1:23" ht="16.5" x14ac:dyDescent="0.3">
      <c r="A146" s="108"/>
      <c r="B146" s="245" t="s">
        <v>330</v>
      </c>
      <c r="C146" s="226" t="s">
        <v>331</v>
      </c>
      <c r="D146" s="207" t="e">
        <f t="shared" si="70"/>
        <v>#REF!</v>
      </c>
      <c r="E146" s="208">
        <v>3711</v>
      </c>
      <c r="F146" s="208" t="e">
        <f>'[4]12. Prostredie pre život'!#REF!</f>
        <v>#REF!</v>
      </c>
      <c r="G146" s="209" t="e">
        <f>'[4]12. Prostredie pre život'!#REF!</f>
        <v>#REF!</v>
      </c>
      <c r="H146" s="207">
        <f t="shared" si="71"/>
        <v>1180</v>
      </c>
      <c r="I146" s="208">
        <v>1180</v>
      </c>
      <c r="J146" s="208">
        <v>0</v>
      </c>
      <c r="K146" s="210">
        <v>0</v>
      </c>
      <c r="L146" s="211" t="e">
        <f t="shared" si="72"/>
        <v>#REF!</v>
      </c>
      <c r="M146" s="208" t="e">
        <f>'[4]12. Prostredie pre život'!#REF!</f>
        <v>#REF!</v>
      </c>
      <c r="N146" s="208" t="e">
        <f>'[4]12. Prostredie pre život'!#REF!</f>
        <v>#REF!</v>
      </c>
      <c r="O146" s="210" t="e">
        <f>'[4]12. Prostredie pre život'!#REF!</f>
        <v>#REF!</v>
      </c>
      <c r="P146" s="255">
        <v>4522.07</v>
      </c>
      <c r="Q146" s="256">
        <v>4522.07</v>
      </c>
      <c r="R146" s="256">
        <v>0</v>
      </c>
      <c r="S146" s="257">
        <v>0</v>
      </c>
      <c r="T146" s="211">
        <f t="shared" si="73"/>
        <v>13840</v>
      </c>
      <c r="U146" s="208">
        <f>'[4]12. Prostredie pre život'!$H$48</f>
        <v>6840</v>
      </c>
      <c r="V146" s="208">
        <f>'[4]12. Prostredie pre život'!$I$48</f>
        <v>7000</v>
      </c>
      <c r="W146" s="210">
        <f>'[4]12. Prostredie pre život'!$J$48</f>
        <v>0</v>
      </c>
    </row>
    <row r="147" spans="1:23" ht="16.5" x14ac:dyDescent="0.3">
      <c r="A147" s="108"/>
      <c r="B147" s="245" t="s">
        <v>332</v>
      </c>
      <c r="C147" s="226" t="s">
        <v>333</v>
      </c>
      <c r="D147" s="207" t="e">
        <f t="shared" si="70"/>
        <v>#REF!</v>
      </c>
      <c r="E147" s="208">
        <v>164</v>
      </c>
      <c r="F147" s="208" t="e">
        <f>'[4]12. Prostredie pre život'!#REF!</f>
        <v>#REF!</v>
      </c>
      <c r="G147" s="209" t="e">
        <f>'[4]12. Prostredie pre život'!#REF!</f>
        <v>#REF!</v>
      </c>
      <c r="H147" s="207">
        <f t="shared" si="71"/>
        <v>248</v>
      </c>
      <c r="I147" s="208">
        <v>248</v>
      </c>
      <c r="J147" s="208">
        <v>0</v>
      </c>
      <c r="K147" s="210">
        <v>0</v>
      </c>
      <c r="L147" s="211" t="e">
        <f t="shared" si="72"/>
        <v>#REF!</v>
      </c>
      <c r="M147" s="208" t="e">
        <f>'[4]12. Prostredie pre život'!#REF!</f>
        <v>#REF!</v>
      </c>
      <c r="N147" s="208" t="e">
        <f>'[4]12. Prostredie pre život'!#REF!</f>
        <v>#REF!</v>
      </c>
      <c r="O147" s="210" t="e">
        <f>'[4]12. Prostredie pre život'!#REF!</f>
        <v>#REF!</v>
      </c>
      <c r="P147" s="255">
        <v>77.87</v>
      </c>
      <c r="Q147" s="256">
        <v>77.87</v>
      </c>
      <c r="R147" s="256">
        <v>0</v>
      </c>
      <c r="S147" s="257">
        <v>0</v>
      </c>
      <c r="T147" s="211">
        <f t="shared" si="73"/>
        <v>75</v>
      </c>
      <c r="U147" s="208">
        <f>'[4]12. Prostredie pre život'!$H$60</f>
        <v>75</v>
      </c>
      <c r="V147" s="208">
        <f>'[4]12. Prostredie pre život'!$I$60</f>
        <v>0</v>
      </c>
      <c r="W147" s="210">
        <f>'[4]12. Prostredie pre život'!$J$60</f>
        <v>0</v>
      </c>
    </row>
    <row r="148" spans="1:23" ht="16.5" x14ac:dyDescent="0.3">
      <c r="A148" s="108"/>
      <c r="B148" s="245" t="s">
        <v>334</v>
      </c>
      <c r="C148" s="226" t="s">
        <v>335</v>
      </c>
      <c r="D148" s="207" t="e">
        <f t="shared" si="70"/>
        <v>#REF!</v>
      </c>
      <c r="E148" s="208">
        <v>20655</v>
      </c>
      <c r="F148" s="208" t="e">
        <f>'[4]12. Prostredie pre život'!#REF!</f>
        <v>#REF!</v>
      </c>
      <c r="G148" s="209" t="e">
        <f>'[4]12. Prostredie pre život'!#REF!</f>
        <v>#REF!</v>
      </c>
      <c r="H148" s="207">
        <f t="shared" si="71"/>
        <v>15798</v>
      </c>
      <c r="I148" s="208">
        <v>15798</v>
      </c>
      <c r="J148" s="208">
        <v>0</v>
      </c>
      <c r="K148" s="210">
        <v>0</v>
      </c>
      <c r="L148" s="211" t="e">
        <f t="shared" si="72"/>
        <v>#REF!</v>
      </c>
      <c r="M148" s="208" t="e">
        <f>'[4]12. Prostredie pre život'!#REF!</f>
        <v>#REF!</v>
      </c>
      <c r="N148" s="208" t="e">
        <f>'[4]12. Prostredie pre život'!#REF!</f>
        <v>#REF!</v>
      </c>
      <c r="O148" s="210" t="e">
        <f>'[4]12. Prostredie pre život'!#REF!</f>
        <v>#REF!</v>
      </c>
      <c r="P148" s="255">
        <v>15647.47</v>
      </c>
      <c r="Q148" s="256">
        <v>15647.47</v>
      </c>
      <c r="R148" s="256">
        <v>0</v>
      </c>
      <c r="S148" s="257">
        <v>0</v>
      </c>
      <c r="T148" s="211">
        <f t="shared" si="73"/>
        <v>19460</v>
      </c>
      <c r="U148" s="208">
        <f>'[4]12. Prostredie pre život'!$H$62</f>
        <v>19460</v>
      </c>
      <c r="V148" s="208">
        <f>'[4]12. Prostredie pre život'!$I$62</f>
        <v>0</v>
      </c>
      <c r="W148" s="210">
        <f>'[4]12. Prostredie pre život'!$J$62</f>
        <v>0</v>
      </c>
    </row>
    <row r="149" spans="1:23" ht="16.5" x14ac:dyDescent="0.3">
      <c r="A149" s="108"/>
      <c r="B149" s="246" t="s">
        <v>336</v>
      </c>
      <c r="C149" s="247" t="s">
        <v>337</v>
      </c>
      <c r="D149" s="223" t="e">
        <f t="shared" si="70"/>
        <v>#REF!</v>
      </c>
      <c r="E149" s="218">
        <v>11753.49</v>
      </c>
      <c r="F149" s="248">
        <v>0</v>
      </c>
      <c r="G149" s="249" t="e">
        <f>'[4]12. Prostredie pre život'!#REF!</f>
        <v>#REF!</v>
      </c>
      <c r="H149" s="207">
        <f t="shared" si="71"/>
        <v>10452.49</v>
      </c>
      <c r="I149" s="208">
        <v>10452.49</v>
      </c>
      <c r="J149" s="208">
        <v>0</v>
      </c>
      <c r="K149" s="210">
        <v>0</v>
      </c>
      <c r="L149" s="220" t="e">
        <f t="shared" si="72"/>
        <v>#REF!</v>
      </c>
      <c r="M149" s="218" t="e">
        <f>'[4]12. Prostredie pre život'!#REF!</f>
        <v>#REF!</v>
      </c>
      <c r="N149" s="218" t="e">
        <f>'[4]12. Prostredie pre život'!#REF!</f>
        <v>#REF!</v>
      </c>
      <c r="O149" s="219" t="e">
        <f>'[4]12. Prostredie pre život'!#REF!</f>
        <v>#REF!</v>
      </c>
      <c r="P149" s="260">
        <v>12844.74</v>
      </c>
      <c r="Q149" s="261">
        <v>12844.74</v>
      </c>
      <c r="R149" s="261">
        <v>0</v>
      </c>
      <c r="S149" s="262">
        <v>0</v>
      </c>
      <c r="T149" s="220">
        <f t="shared" si="73"/>
        <v>37430</v>
      </c>
      <c r="U149" s="218">
        <f>'[4]12. Prostredie pre život'!$H$69</f>
        <v>28950</v>
      </c>
      <c r="V149" s="218">
        <f>'[4]12. Prostredie pre život'!$I$69</f>
        <v>8480</v>
      </c>
      <c r="W149" s="219">
        <f>'[4]12. Prostredie pre život'!$J$69</f>
        <v>0</v>
      </c>
    </row>
    <row r="150" spans="1:23" ht="16.5" thickBot="1" x14ac:dyDescent="0.3">
      <c r="A150" s="108"/>
      <c r="B150" s="250" t="s">
        <v>338</v>
      </c>
      <c r="C150" s="222" t="s">
        <v>339</v>
      </c>
      <c r="D150" s="215" t="e">
        <f t="shared" si="70"/>
        <v>#REF!</v>
      </c>
      <c r="E150" s="216">
        <v>4000</v>
      </c>
      <c r="F150" s="216" t="e">
        <f>'[4]12. Prostredie pre život'!#REF!</f>
        <v>#REF!</v>
      </c>
      <c r="G150" s="217" t="e">
        <f>'[4]12. Prostredie pre život'!#REF!</f>
        <v>#REF!</v>
      </c>
      <c r="H150" s="223">
        <f t="shared" si="71"/>
        <v>0</v>
      </c>
      <c r="I150" s="218">
        <v>0</v>
      </c>
      <c r="J150" s="218">
        <v>0</v>
      </c>
      <c r="K150" s="219">
        <v>0</v>
      </c>
      <c r="L150" s="224" t="e">
        <f t="shared" si="72"/>
        <v>#REF!</v>
      </c>
      <c r="M150" s="216" t="e">
        <f>'[4]12. Prostredie pre život'!#REF!</f>
        <v>#REF!</v>
      </c>
      <c r="N150" s="216" t="e">
        <f>'[4]12. Prostredie pre život'!#REF!</f>
        <v>#REF!</v>
      </c>
      <c r="O150" s="225" t="e">
        <f>'[4]12. Prostredie pre život'!#REF!</f>
        <v>#REF!</v>
      </c>
      <c r="P150" s="265">
        <v>0</v>
      </c>
      <c r="Q150" s="266">
        <v>0</v>
      </c>
      <c r="R150" s="266">
        <v>0</v>
      </c>
      <c r="S150" s="267">
        <v>0</v>
      </c>
      <c r="T150" s="224">
        <f t="shared" si="73"/>
        <v>0</v>
      </c>
      <c r="U150" s="216">
        <f>'[4]12. Prostredie pre život'!$H$98</f>
        <v>0</v>
      </c>
      <c r="V150" s="216">
        <f>'[4]12. Prostredie pre život'!$I$98</f>
        <v>0</v>
      </c>
      <c r="W150" s="225">
        <f>'[4]12. Prostredie pre život'!$J$98</f>
        <v>0</v>
      </c>
    </row>
    <row r="151" spans="1:23" s="82" customFormat="1" ht="14.25" x14ac:dyDescent="0.2">
      <c r="A151" s="116"/>
      <c r="B151" s="195" t="s">
        <v>340</v>
      </c>
      <c r="C151" s="196" t="s">
        <v>341</v>
      </c>
      <c r="D151" s="184" t="e">
        <f t="shared" ref="D151:W151" si="74">D152+D156+D161+D165+D169+D170+D171+D173</f>
        <v>#REF!</v>
      </c>
      <c r="E151" s="185">
        <f t="shared" si="74"/>
        <v>478345</v>
      </c>
      <c r="F151" s="185" t="e">
        <f t="shared" si="74"/>
        <v>#REF!</v>
      </c>
      <c r="G151" s="186" t="e">
        <f t="shared" si="74"/>
        <v>#REF!</v>
      </c>
      <c r="H151" s="184" t="e">
        <f t="shared" si="74"/>
        <v>#REF!</v>
      </c>
      <c r="I151" s="185" t="e">
        <f t="shared" si="74"/>
        <v>#REF!</v>
      </c>
      <c r="J151" s="185">
        <f t="shared" si="74"/>
        <v>0</v>
      </c>
      <c r="K151" s="187">
        <f t="shared" si="74"/>
        <v>0</v>
      </c>
      <c r="L151" s="188" t="e">
        <f t="shared" si="74"/>
        <v>#REF!</v>
      </c>
      <c r="M151" s="185" t="e">
        <f t="shared" si="74"/>
        <v>#REF!</v>
      </c>
      <c r="N151" s="185" t="e">
        <f t="shared" si="74"/>
        <v>#REF!</v>
      </c>
      <c r="O151" s="187" t="e">
        <f t="shared" si="74"/>
        <v>#REF!</v>
      </c>
      <c r="P151" s="263">
        <v>568946.19999999995</v>
      </c>
      <c r="Q151" s="264">
        <v>554686.36</v>
      </c>
      <c r="R151" s="264">
        <v>14259.84</v>
      </c>
      <c r="S151" s="268">
        <v>0</v>
      </c>
      <c r="T151" s="188" t="e">
        <f t="shared" si="74"/>
        <v>#REF!</v>
      </c>
      <c r="U151" s="185">
        <f t="shared" si="74"/>
        <v>27768</v>
      </c>
      <c r="V151" s="185" t="e">
        <f t="shared" si="74"/>
        <v>#REF!</v>
      </c>
      <c r="W151" s="187" t="e">
        <f t="shared" si="74"/>
        <v>#REF!</v>
      </c>
    </row>
    <row r="152" spans="1:23" ht="15.75" x14ac:dyDescent="0.25">
      <c r="A152" s="108"/>
      <c r="B152" s="230" t="s">
        <v>342</v>
      </c>
      <c r="C152" s="221" t="s">
        <v>343</v>
      </c>
      <c r="D152" s="207" t="e">
        <f t="shared" ref="D152:W152" si="75">SUM(D153:D155)</f>
        <v>#REF!</v>
      </c>
      <c r="E152" s="208">
        <f t="shared" si="75"/>
        <v>16490</v>
      </c>
      <c r="F152" s="208" t="e">
        <f t="shared" si="75"/>
        <v>#REF!</v>
      </c>
      <c r="G152" s="209" t="e">
        <f t="shared" si="75"/>
        <v>#REF!</v>
      </c>
      <c r="H152" s="207">
        <f t="shared" si="75"/>
        <v>21830</v>
      </c>
      <c r="I152" s="208">
        <f t="shared" si="75"/>
        <v>21830</v>
      </c>
      <c r="J152" s="208">
        <f t="shared" si="75"/>
        <v>0</v>
      </c>
      <c r="K152" s="210">
        <f t="shared" si="75"/>
        <v>0</v>
      </c>
      <c r="L152" s="211" t="e">
        <f t="shared" si="75"/>
        <v>#REF!</v>
      </c>
      <c r="M152" s="208" t="e">
        <f t="shared" si="75"/>
        <v>#REF!</v>
      </c>
      <c r="N152" s="208" t="e">
        <f t="shared" si="75"/>
        <v>#REF!</v>
      </c>
      <c r="O152" s="210" t="e">
        <f t="shared" si="75"/>
        <v>#REF!</v>
      </c>
      <c r="P152" s="255">
        <v>34492.82</v>
      </c>
      <c r="Q152" s="256">
        <v>34492.82</v>
      </c>
      <c r="R152" s="256">
        <v>0</v>
      </c>
      <c r="S152" s="257">
        <v>0</v>
      </c>
      <c r="T152" s="211" t="e">
        <f t="shared" si="75"/>
        <v>#REF!</v>
      </c>
      <c r="U152" s="208">
        <f t="shared" si="75"/>
        <v>2000</v>
      </c>
      <c r="V152" s="208" t="e">
        <f t="shared" si="75"/>
        <v>#REF!</v>
      </c>
      <c r="W152" s="210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'[4]13. Sociálna starostlivosť'!#REF!</f>
        <v>#REF!</v>
      </c>
      <c r="G153" s="95" t="e">
        <f>'[4]13.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'[4]13. Sociálna starostlivosť'!#REF!</f>
        <v>#REF!</v>
      </c>
      <c r="O153" s="96" t="e">
        <f>'[4]13. Sociálna starostlivosť'!#REF!</f>
        <v>#REF!</v>
      </c>
      <c r="P153" s="255">
        <v>15210</v>
      </c>
      <c r="Q153" s="258">
        <v>15210</v>
      </c>
      <c r="R153" s="258">
        <v>0</v>
      </c>
      <c r="S153" s="259">
        <v>0</v>
      </c>
      <c r="T153" s="97" t="e">
        <f>SUM(U153:W153)</f>
        <v>#REF!</v>
      </c>
      <c r="U153" s="94">
        <f>'[4]13. Sociálna starostlivosť'!$H$5</f>
        <v>0</v>
      </c>
      <c r="V153" s="94">
        <f>'[4]13. Sociálna starostlivosť'!$I$5</f>
        <v>0</v>
      </c>
      <c r="W153" s="96" t="e">
        <f>'[4]13.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'[4]13. Sociálna starostlivosť'!#REF!</f>
        <v>#REF!</v>
      </c>
      <c r="G154" s="95" t="e">
        <f>'[4]13.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'[4]13. Sociálna starostlivosť'!#REF!</f>
        <v>#REF!</v>
      </c>
      <c r="O154" s="96" t="e">
        <f>'[4]13. Sociálna starostlivosť'!#REF!</f>
        <v>#REF!</v>
      </c>
      <c r="P154" s="255">
        <v>18000</v>
      </c>
      <c r="Q154" s="258">
        <v>18000</v>
      </c>
      <c r="R154" s="258">
        <v>0</v>
      </c>
      <c r="S154" s="259">
        <v>0</v>
      </c>
      <c r="T154" s="97" t="e">
        <f>SUM(U154:W154)</f>
        <v>#REF!</v>
      </c>
      <c r="U154" s="94">
        <f>'[4]13. Sociálna starostlivosť'!$H$7</f>
        <v>0</v>
      </c>
      <c r="V154" s="94" t="e">
        <f>'[4]13. Sociálna starostlivosť'!$I$7</f>
        <v>#REF!</v>
      </c>
      <c r="W154" s="96" t="e">
        <f>'[4]13.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'[4]13. Sociálna starostlivosť'!#REF!</f>
        <v>#REF!</v>
      </c>
      <c r="G155" s="95" t="e">
        <f>'[4]13.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'[4]13. Sociálna starostlivosť'!#REF!</f>
        <v>#REF!</v>
      </c>
      <c r="N155" s="94" t="e">
        <f>'[4]13. Sociálna starostlivosť'!#REF!</f>
        <v>#REF!</v>
      </c>
      <c r="O155" s="96" t="e">
        <f>'[4]13. Sociálna starostlivosť'!#REF!</f>
        <v>#REF!</v>
      </c>
      <c r="P155" s="255">
        <v>1282.82</v>
      </c>
      <c r="Q155" s="258">
        <v>1282.82</v>
      </c>
      <c r="R155" s="258">
        <v>0</v>
      </c>
      <c r="S155" s="259">
        <v>0</v>
      </c>
      <c r="T155" s="97">
        <f>SUM(U155:W155)</f>
        <v>2000</v>
      </c>
      <c r="U155" s="94">
        <f>'[4]13. Sociálna starostlivosť'!$H$8</f>
        <v>2000</v>
      </c>
      <c r="V155" s="94">
        <f>'[4]13. Sociálna starostlivosť'!$I$8</f>
        <v>0</v>
      </c>
      <c r="W155" s="96">
        <f>'[4]13. Sociálna starostlivosť'!$J$8</f>
        <v>0</v>
      </c>
    </row>
    <row r="156" spans="1:23" ht="15.75" x14ac:dyDescent="0.25">
      <c r="A156" s="116"/>
      <c r="B156" s="230" t="s">
        <v>347</v>
      </c>
      <c r="C156" s="221" t="s">
        <v>348</v>
      </c>
      <c r="D156" s="207" t="e">
        <f t="shared" ref="D156:W156" si="76">SUM(D157:D160)</f>
        <v>#REF!</v>
      </c>
      <c r="E156" s="208">
        <f t="shared" si="76"/>
        <v>174640</v>
      </c>
      <c r="F156" s="208" t="e">
        <f t="shared" si="76"/>
        <v>#REF!</v>
      </c>
      <c r="G156" s="209" t="e">
        <f t="shared" si="76"/>
        <v>#REF!</v>
      </c>
      <c r="H156" s="207">
        <f t="shared" si="76"/>
        <v>284247</v>
      </c>
      <c r="I156" s="208">
        <f t="shared" si="76"/>
        <v>284247</v>
      </c>
      <c r="J156" s="208">
        <f t="shared" si="76"/>
        <v>0</v>
      </c>
      <c r="K156" s="210">
        <f t="shared" si="76"/>
        <v>0</v>
      </c>
      <c r="L156" s="211" t="e">
        <f t="shared" si="76"/>
        <v>#REF!</v>
      </c>
      <c r="M156" s="208" t="e">
        <f t="shared" si="76"/>
        <v>#REF!</v>
      </c>
      <c r="N156" s="208" t="e">
        <f t="shared" si="76"/>
        <v>#REF!</v>
      </c>
      <c r="O156" s="210" t="e">
        <f t="shared" si="76"/>
        <v>#REF!</v>
      </c>
      <c r="P156" s="255">
        <v>326578.67</v>
      </c>
      <c r="Q156" s="256">
        <v>315061.67</v>
      </c>
      <c r="R156" s="256">
        <v>11517</v>
      </c>
      <c r="S156" s="257">
        <v>0</v>
      </c>
      <c r="T156" s="211" t="e">
        <f t="shared" si="76"/>
        <v>#REF!</v>
      </c>
      <c r="U156" s="208">
        <f t="shared" si="76"/>
        <v>7850</v>
      </c>
      <c r="V156" s="208" t="e">
        <f t="shared" si="76"/>
        <v>#REF!</v>
      </c>
      <c r="W156" s="210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'[4]13. Sociálna starostlivosť'!#REF!</f>
        <v>#REF!</v>
      </c>
      <c r="G157" s="95" t="e">
        <f>'[4]13.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'[4]13. Sociálna starostlivosť'!#REF!</f>
        <v>#REF!</v>
      </c>
      <c r="O157" s="96" t="e">
        <f>'[4]13. Sociálna starostlivosť'!#REF!</f>
        <v>#REF!</v>
      </c>
      <c r="P157" s="255">
        <v>237717</v>
      </c>
      <c r="Q157" s="258">
        <v>226200</v>
      </c>
      <c r="R157" s="258">
        <v>11517</v>
      </c>
      <c r="S157" s="259">
        <v>0</v>
      </c>
      <c r="T157" s="97">
        <f>SUM(U157:W157)</f>
        <v>155</v>
      </c>
      <c r="U157" s="94">
        <f>'[4]13. Sociálna starostlivosť'!$H$11</f>
        <v>155</v>
      </c>
      <c r="V157" s="94">
        <f>'[4]13. Sociálna starostlivosť'!$I$11</f>
        <v>0</v>
      </c>
      <c r="W157" s="96">
        <f>'[4]13.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'[4]13. Sociálna starostlivosť'!#REF!</f>
        <v>#REF!</v>
      </c>
      <c r="G158" s="95" t="e">
        <f>'[4]13.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'[4]13. Sociálna starostlivosť'!#REF!</f>
        <v>#REF!</v>
      </c>
      <c r="O158" s="96" t="e">
        <f>'[4]13. Sociálna starostlivosť'!#REF!</f>
        <v>#REF!</v>
      </c>
      <c r="P158" s="255">
        <v>52150</v>
      </c>
      <c r="Q158" s="258">
        <v>52150</v>
      </c>
      <c r="R158" s="258">
        <v>0</v>
      </c>
      <c r="S158" s="259">
        <v>0</v>
      </c>
      <c r="T158" s="97" t="e">
        <f>SUM(U158:W158)</f>
        <v>#REF!</v>
      </c>
      <c r="U158" s="94">
        <f>'[4]13. Sociálna starostlivosť'!$H$17</f>
        <v>0</v>
      </c>
      <c r="V158" s="94" t="e">
        <f>'[4]13. Sociálna starostlivosť'!$I$17</f>
        <v>#REF!</v>
      </c>
      <c r="W158" s="96" t="e">
        <f>'[4]13.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'[4]13. Sociálna starostlivosť'!#REF!</f>
        <v>#REF!</v>
      </c>
      <c r="G159" s="95" t="e">
        <f>'[4]13.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'[4]13. Sociálna starostlivosť'!#REF!</f>
        <v>#REF!</v>
      </c>
      <c r="N159" s="94" t="e">
        <f>'[4]13. Sociálna starostlivosť'!#REF!</f>
        <v>#REF!</v>
      </c>
      <c r="O159" s="96" t="e">
        <f>'[4]13. Sociálna starostlivosť'!#REF!</f>
        <v>#REF!</v>
      </c>
      <c r="P159" s="255">
        <v>10011.67</v>
      </c>
      <c r="Q159" s="258">
        <v>10011.67</v>
      </c>
      <c r="R159" s="258">
        <v>0</v>
      </c>
      <c r="S159" s="259">
        <v>0</v>
      </c>
      <c r="T159" s="97">
        <f>SUM(U159:W159)</f>
        <v>7695</v>
      </c>
      <c r="U159" s="94">
        <f>'[4]13. Sociálna starostlivosť'!$H$18</f>
        <v>7695</v>
      </c>
      <c r="V159" s="94">
        <f>'[4]13. Sociálna starostlivosť'!$I$18</f>
        <v>0</v>
      </c>
      <c r="W159" s="96">
        <f>'[4]13.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'[4]13. Sociálna starostlivosť'!#REF!</f>
        <v>#REF!</v>
      </c>
      <c r="G160" s="95" t="e">
        <f>'[4]13.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'[4]13. Sociálna starostlivosť'!#REF!</f>
        <v>#REF!</v>
      </c>
      <c r="O160" s="96" t="e">
        <f>'[4]13. Sociálna starostlivosť'!#REF!</f>
        <v>#REF!</v>
      </c>
      <c r="P160" s="255">
        <v>26700</v>
      </c>
      <c r="Q160" s="258">
        <v>26700</v>
      </c>
      <c r="R160" s="258">
        <v>0</v>
      </c>
      <c r="S160" s="259">
        <v>0</v>
      </c>
      <c r="T160" s="97" t="e">
        <f>SUM(U160:W160)</f>
        <v>#REF!</v>
      </c>
      <c r="U160" s="94">
        <f>'[4]13. Sociálna starostlivosť'!$H$20</f>
        <v>0</v>
      </c>
      <c r="V160" s="94" t="e">
        <f>'[4]13. Sociálna starostlivosť'!$I$20</f>
        <v>#REF!</v>
      </c>
      <c r="W160" s="96" t="e">
        <f>'[4]13. Sociálna starostlivosť'!$J$20</f>
        <v>#REF!</v>
      </c>
    </row>
    <row r="161" spans="1:23" ht="15.75" x14ac:dyDescent="0.25">
      <c r="A161" s="99"/>
      <c r="B161" s="230" t="s">
        <v>353</v>
      </c>
      <c r="C161" s="221" t="s">
        <v>354</v>
      </c>
      <c r="D161" s="207" t="e">
        <f t="shared" ref="D161:W161" si="77">SUM(D162:D164)</f>
        <v>#REF!</v>
      </c>
      <c r="E161" s="208">
        <f t="shared" si="77"/>
        <v>198930</v>
      </c>
      <c r="F161" s="208" t="e">
        <f t="shared" si="77"/>
        <v>#REF!</v>
      </c>
      <c r="G161" s="209" t="e">
        <f t="shared" si="77"/>
        <v>#REF!</v>
      </c>
      <c r="H161" s="207">
        <f t="shared" si="77"/>
        <v>167500</v>
      </c>
      <c r="I161" s="208">
        <f t="shared" si="77"/>
        <v>167500</v>
      </c>
      <c r="J161" s="208">
        <f t="shared" si="77"/>
        <v>0</v>
      </c>
      <c r="K161" s="210">
        <f t="shared" si="77"/>
        <v>0</v>
      </c>
      <c r="L161" s="211" t="e">
        <f t="shared" si="77"/>
        <v>#REF!</v>
      </c>
      <c r="M161" s="208">
        <f t="shared" si="77"/>
        <v>158480</v>
      </c>
      <c r="N161" s="208" t="e">
        <f t="shared" si="77"/>
        <v>#REF!</v>
      </c>
      <c r="O161" s="210" t="e">
        <f t="shared" si="77"/>
        <v>#REF!</v>
      </c>
      <c r="P161" s="255">
        <v>161222.84</v>
      </c>
      <c r="Q161" s="256">
        <v>158480</v>
      </c>
      <c r="R161" s="256">
        <v>2742.84</v>
      </c>
      <c r="S161" s="257">
        <v>0</v>
      </c>
      <c r="T161" s="211" t="e">
        <f t="shared" si="77"/>
        <v>#REF!</v>
      </c>
      <c r="U161" s="208">
        <f t="shared" si="77"/>
        <v>0</v>
      </c>
      <c r="V161" s="208" t="e">
        <f t="shared" si="77"/>
        <v>#REF!</v>
      </c>
      <c r="W161" s="210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'[4]13. Sociálna starostlivosť'!#REF!</f>
        <v>#REF!</v>
      </c>
      <c r="G162" s="95" t="e">
        <f>'[4]13.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'[4]13. Sociálna starostlivosť'!#REF!</f>
        <v>#REF!</v>
      </c>
      <c r="O162" s="96" t="e">
        <f>'[4]13. Sociálna starostlivosť'!#REF!</f>
        <v>#REF!</v>
      </c>
      <c r="P162" s="255">
        <v>32570</v>
      </c>
      <c r="Q162" s="258">
        <v>32570</v>
      </c>
      <c r="R162" s="258">
        <v>0</v>
      </c>
      <c r="S162" s="259">
        <v>0</v>
      </c>
      <c r="T162" s="97" t="e">
        <f>SUM(U162:W162)</f>
        <v>#REF!</v>
      </c>
      <c r="U162" s="94">
        <f>'[4]13. Sociálna starostlivosť'!$H$22</f>
        <v>0</v>
      </c>
      <c r="V162" s="94" t="e">
        <f>'[4]13. Sociálna starostlivosť'!$I$22</f>
        <v>#REF!</v>
      </c>
      <c r="W162" s="96" t="e">
        <f>'[4]13.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'[4]13. Sociálna starostlivosť'!#REF!</f>
        <v>#REF!</v>
      </c>
      <c r="G163" s="95" t="e">
        <f>'[4]13.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'[4]13. Sociálna starostlivosť'!#REF!</f>
        <v>#REF!</v>
      </c>
      <c r="O163" s="96" t="e">
        <f>'[4]13. Sociálna starostlivosť'!#REF!</f>
        <v>#REF!</v>
      </c>
      <c r="P163" s="255">
        <v>40310</v>
      </c>
      <c r="Q163" s="258">
        <v>40310</v>
      </c>
      <c r="R163" s="258">
        <v>0</v>
      </c>
      <c r="S163" s="259">
        <v>0</v>
      </c>
      <c r="T163" s="97" t="e">
        <f>SUM(U163:W163)</f>
        <v>#REF!</v>
      </c>
      <c r="U163" s="94">
        <f>'[4]13. Sociálna starostlivosť'!$H$24</f>
        <v>0</v>
      </c>
      <c r="V163" s="94" t="e">
        <f>'[4]13. Sociálna starostlivosť'!$I$24</f>
        <v>#REF!</v>
      </c>
      <c r="W163" s="96" t="e">
        <f>'[4]13.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'[4]13.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'[4]13. Sociálna starostlivosť'!#REF!</f>
        <v>#REF!</v>
      </c>
      <c r="P164" s="255">
        <v>88342.84</v>
      </c>
      <c r="Q164" s="258">
        <v>85600</v>
      </c>
      <c r="R164" s="258">
        <v>2742.84</v>
      </c>
      <c r="S164" s="259">
        <v>0</v>
      </c>
      <c r="T164" s="97">
        <f>SUM(U164:W164)</f>
        <v>2032610</v>
      </c>
      <c r="U164" s="94">
        <f>'[4]13. Sociálna starostlivosť'!$H$25</f>
        <v>0</v>
      </c>
      <c r="V164" s="94">
        <f>'[4]13. Sociálna starostlivosť'!$I$25</f>
        <v>2032610</v>
      </c>
      <c r="W164" s="96">
        <f>'[4]13. Sociálna starostlivosť'!$J$25</f>
        <v>0</v>
      </c>
    </row>
    <row r="165" spans="1:23" ht="15.75" x14ac:dyDescent="0.25">
      <c r="A165" s="84"/>
      <c r="B165" s="230" t="s">
        <v>358</v>
      </c>
      <c r="C165" s="221" t="s">
        <v>359</v>
      </c>
      <c r="D165" s="207" t="e">
        <f t="shared" ref="D165:W165" si="78">SUM(D166:D168)</f>
        <v>#REF!</v>
      </c>
      <c r="E165" s="208">
        <f t="shared" si="78"/>
        <v>34760</v>
      </c>
      <c r="F165" s="208" t="e">
        <f t="shared" si="78"/>
        <v>#REF!</v>
      </c>
      <c r="G165" s="209" t="e">
        <f t="shared" si="78"/>
        <v>#REF!</v>
      </c>
      <c r="H165" s="207">
        <f t="shared" si="78"/>
        <v>28926</v>
      </c>
      <c r="I165" s="208">
        <f t="shared" si="78"/>
        <v>28926</v>
      </c>
      <c r="J165" s="208">
        <f t="shared" si="78"/>
        <v>0</v>
      </c>
      <c r="K165" s="210">
        <f t="shared" si="78"/>
        <v>0</v>
      </c>
      <c r="L165" s="211" t="e">
        <f t="shared" si="78"/>
        <v>#REF!</v>
      </c>
      <c r="M165" s="208" t="e">
        <f t="shared" si="78"/>
        <v>#REF!</v>
      </c>
      <c r="N165" s="208" t="e">
        <f t="shared" si="78"/>
        <v>#REF!</v>
      </c>
      <c r="O165" s="210" t="e">
        <f t="shared" si="78"/>
        <v>#REF!</v>
      </c>
      <c r="P165" s="255">
        <v>25010</v>
      </c>
      <c r="Q165" s="256">
        <v>25010</v>
      </c>
      <c r="R165" s="256">
        <v>0</v>
      </c>
      <c r="S165" s="257">
        <v>0</v>
      </c>
      <c r="T165" s="211" t="e">
        <f t="shared" si="78"/>
        <v>#REF!</v>
      </c>
      <c r="U165" s="208">
        <f t="shared" si="78"/>
        <v>0</v>
      </c>
      <c r="V165" s="208" t="e">
        <f t="shared" si="78"/>
        <v>#REF!</v>
      </c>
      <c r="W165" s="210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'[4]13.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'[4]13. Sociálna starostlivosť'!#REF!</f>
        <v>#REF!</v>
      </c>
      <c r="O166" s="96" t="e">
        <f>'[4]13. Sociálna starostlivosť'!#REF!</f>
        <v>#REF!</v>
      </c>
      <c r="P166" s="255">
        <v>18020</v>
      </c>
      <c r="Q166" s="258">
        <v>18020</v>
      </c>
      <c r="R166" s="258">
        <v>0</v>
      </c>
      <c r="S166" s="259">
        <v>0</v>
      </c>
      <c r="T166" s="97">
        <f>SUM(U166:W166)</f>
        <v>0</v>
      </c>
      <c r="U166" s="94">
        <f>'[4]13. Sociálna starostlivosť'!$H$38</f>
        <v>0</v>
      </c>
      <c r="V166" s="94">
        <f>'[4]13. Sociálna starostlivosť'!$I$38</f>
        <v>0</v>
      </c>
      <c r="W166" s="96">
        <f>'[4]13.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'[4]13. Sociálna starostlivosť'!#REF!</f>
        <v>#REF!</v>
      </c>
      <c r="G167" s="95" t="e">
        <f>'[4]13.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'[4]13. Sociálna starostlivosť'!#REF!</f>
        <v>#REF!</v>
      </c>
      <c r="N167" s="94" t="e">
        <f>'[4]13. Sociálna starostlivosť'!#REF!</f>
        <v>#REF!</v>
      </c>
      <c r="O167" s="96" t="e">
        <f>'[4]13. Sociálna starostlivosť'!#REF!</f>
        <v>#REF!</v>
      </c>
      <c r="P167" s="255">
        <v>0</v>
      </c>
      <c r="Q167" s="258">
        <v>0</v>
      </c>
      <c r="R167" s="258">
        <v>0</v>
      </c>
      <c r="S167" s="259">
        <v>0</v>
      </c>
      <c r="T167" s="97">
        <f>SUM(U167:W167)</f>
        <v>0</v>
      </c>
      <c r="U167" s="94">
        <f>'[4]13. Sociálna starostlivosť'!$H$41</f>
        <v>0</v>
      </c>
      <c r="V167" s="94">
        <f>'[4]13. Sociálna starostlivosť'!$I$41</f>
        <v>0</v>
      </c>
      <c r="W167" s="96">
        <f>'[4]13.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'[4]13. Sociálna starostlivosť'!#REF!</f>
        <v>#REF!</v>
      </c>
      <c r="G168" s="95" t="e">
        <f>'[4]13.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'[4]13. Sociálna starostlivosť'!#REF!</f>
        <v>#REF!</v>
      </c>
      <c r="O168" s="96" t="e">
        <f>'[4]13. Sociálna starostlivosť'!#REF!</f>
        <v>#REF!</v>
      </c>
      <c r="P168" s="255">
        <v>6990</v>
      </c>
      <c r="Q168" s="258">
        <v>6990</v>
      </c>
      <c r="R168" s="258">
        <v>0</v>
      </c>
      <c r="S168" s="259">
        <v>0</v>
      </c>
      <c r="T168" s="97" t="e">
        <f>SUM(U168:W168)</f>
        <v>#REF!</v>
      </c>
      <c r="U168" s="94">
        <f>'[4]13. Sociálna starostlivosť'!$H$43</f>
        <v>0</v>
      </c>
      <c r="V168" s="94" t="e">
        <f>'[4]13. Sociálna starostlivosť'!$I$43</f>
        <v>#REF!</v>
      </c>
      <c r="W168" s="96" t="e">
        <f>'[4]13. Sociálna starostlivosť'!$J$43</f>
        <v>#REF!</v>
      </c>
    </row>
    <row r="169" spans="1:23" ht="15.75" x14ac:dyDescent="0.25">
      <c r="A169" s="84"/>
      <c r="B169" s="230" t="s">
        <v>363</v>
      </c>
      <c r="C169" s="221" t="s">
        <v>364</v>
      </c>
      <c r="D169" s="207" t="e">
        <f>SUM(E169:G169)</f>
        <v>#REF!</v>
      </c>
      <c r="E169" s="208">
        <v>5720</v>
      </c>
      <c r="F169" s="208" t="e">
        <f>'[4]13. Sociálna starostlivosť'!#REF!</f>
        <v>#REF!</v>
      </c>
      <c r="G169" s="209" t="e">
        <f>'[4]13. Sociálna starostlivosť'!#REF!</f>
        <v>#REF!</v>
      </c>
      <c r="H169" s="207">
        <f>SUM(I169:K169)</f>
        <v>6280</v>
      </c>
      <c r="I169" s="208">
        <v>6280</v>
      </c>
      <c r="J169" s="208">
        <v>0</v>
      </c>
      <c r="K169" s="210">
        <v>0</v>
      </c>
      <c r="L169" s="211" t="e">
        <f>SUM(M169:O169)</f>
        <v>#REF!</v>
      </c>
      <c r="M169" s="208">
        <v>6250</v>
      </c>
      <c r="N169" s="208" t="e">
        <f>'[4]13. Sociálna starostlivosť'!#REF!</f>
        <v>#REF!</v>
      </c>
      <c r="O169" s="210" t="e">
        <f>'[4]13. Sociálna starostlivosť'!#REF!</f>
        <v>#REF!</v>
      </c>
      <c r="P169" s="255">
        <v>6250</v>
      </c>
      <c r="Q169" s="256">
        <v>6250</v>
      </c>
      <c r="R169" s="256">
        <v>0</v>
      </c>
      <c r="S169" s="257">
        <v>0</v>
      </c>
      <c r="T169" s="211" t="e">
        <f>SUM(U169:W169)</f>
        <v>#REF!</v>
      </c>
      <c r="U169" s="208">
        <f>'[4]13. Sociálna starostlivosť'!$H$44</f>
        <v>0</v>
      </c>
      <c r="V169" s="208" t="e">
        <f>'[4]13. Sociálna starostlivosť'!$I$44</f>
        <v>#REF!</v>
      </c>
      <c r="W169" s="210" t="e">
        <f>'[4]13. Sociálna starostlivosť'!$J$44</f>
        <v>#REF!</v>
      </c>
    </row>
    <row r="170" spans="1:23" ht="16.5" x14ac:dyDescent="0.3">
      <c r="A170" s="108"/>
      <c r="B170" s="230" t="s">
        <v>365</v>
      </c>
      <c r="C170" s="226" t="s">
        <v>366</v>
      </c>
      <c r="D170" s="207" t="e">
        <f>SUM(E170:G170)</f>
        <v>#REF!</v>
      </c>
      <c r="E170" s="208">
        <v>11274</v>
      </c>
      <c r="F170" s="208" t="e">
        <f>'[4]13. Sociálna starostlivosť'!#REF!</f>
        <v>#REF!</v>
      </c>
      <c r="G170" s="209" t="e">
        <f>'[4]13. Sociálna starostlivosť'!#REF!</f>
        <v>#REF!</v>
      </c>
      <c r="H170" s="207">
        <f>SUM(I170:K170)</f>
        <v>10658.49</v>
      </c>
      <c r="I170" s="208">
        <v>10658.49</v>
      </c>
      <c r="J170" s="208">
        <v>0</v>
      </c>
      <c r="K170" s="210">
        <v>0</v>
      </c>
      <c r="L170" s="211" t="e">
        <f>SUM(M170:O170)</f>
        <v>#REF!</v>
      </c>
      <c r="M170" s="208" t="e">
        <f>'[4]13. Sociálna starostlivosť'!#REF!</f>
        <v>#REF!</v>
      </c>
      <c r="N170" s="208" t="e">
        <f>'[4]13. Sociálna starostlivosť'!#REF!</f>
        <v>#REF!</v>
      </c>
      <c r="O170" s="210" t="e">
        <f>'[4]13. Sociálna starostlivosť'!#REF!</f>
        <v>#REF!</v>
      </c>
      <c r="P170" s="255">
        <v>10946.4</v>
      </c>
      <c r="Q170" s="256">
        <v>10946.4</v>
      </c>
      <c r="R170" s="256">
        <v>0</v>
      </c>
      <c r="S170" s="257">
        <v>0</v>
      </c>
      <c r="T170" s="211">
        <f>SUM(U170:W170)</f>
        <v>16468</v>
      </c>
      <c r="U170" s="208">
        <f>'[4]13. Sociálna starostlivosť'!$H$45</f>
        <v>16468</v>
      </c>
      <c r="V170" s="208">
        <f>'[4]13. Sociálna starostlivosť'!$I$45</f>
        <v>0</v>
      </c>
      <c r="W170" s="210">
        <f>'[4]13. Sociálna starostlivosť'!$J$45</f>
        <v>0</v>
      </c>
    </row>
    <row r="171" spans="1:23" ht="15.75" x14ac:dyDescent="0.25">
      <c r="A171" s="84"/>
      <c r="B171" s="230" t="s">
        <v>367</v>
      </c>
      <c r="C171" s="221" t="s">
        <v>368</v>
      </c>
      <c r="D171" s="207" t="e">
        <f>SUM(D172:D172)</f>
        <v>#REF!</v>
      </c>
      <c r="E171" s="208">
        <f>SUM(E172:E172)</f>
        <v>35699</v>
      </c>
      <c r="F171" s="208" t="e">
        <f>SUM(F172:F172)</f>
        <v>#REF!</v>
      </c>
      <c r="G171" s="209" t="e">
        <f t="shared" ref="G171:W171" si="79">SUM(G172)</f>
        <v>#REF!</v>
      </c>
      <c r="H171" s="207">
        <f t="shared" si="79"/>
        <v>11959.49</v>
      </c>
      <c r="I171" s="208">
        <f t="shared" si="79"/>
        <v>11959.49</v>
      </c>
      <c r="J171" s="208">
        <f t="shared" si="79"/>
        <v>0</v>
      </c>
      <c r="K171" s="210">
        <f t="shared" si="79"/>
        <v>0</v>
      </c>
      <c r="L171" s="211" t="e">
        <f t="shared" si="79"/>
        <v>#REF!</v>
      </c>
      <c r="M171" s="208" t="e">
        <f t="shared" si="79"/>
        <v>#REF!</v>
      </c>
      <c r="N171" s="208" t="e">
        <f t="shared" si="79"/>
        <v>#REF!</v>
      </c>
      <c r="O171" s="210" t="e">
        <f t="shared" si="79"/>
        <v>#REF!</v>
      </c>
      <c r="P171" s="255">
        <v>4445.47</v>
      </c>
      <c r="Q171" s="256">
        <v>4445.47</v>
      </c>
      <c r="R171" s="256">
        <v>0</v>
      </c>
      <c r="S171" s="257">
        <v>0</v>
      </c>
      <c r="T171" s="211" t="e">
        <f t="shared" si="79"/>
        <v>#REF!</v>
      </c>
      <c r="U171" s="208">
        <f t="shared" si="79"/>
        <v>150</v>
      </c>
      <c r="V171" s="208" t="e">
        <f t="shared" si="79"/>
        <v>#REF!</v>
      </c>
      <c r="W171" s="210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'[4]13. Sociálna starostlivosť'!#REF!</f>
        <v>#REF!</v>
      </c>
      <c r="G172" s="95" t="e">
        <f>'[4]13.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'[4]13. Sociálna starostlivosť'!#REF!</f>
        <v>#REF!</v>
      </c>
      <c r="N172" s="94" t="e">
        <f>'[4]13. Sociálna starostlivosť'!#REF!</f>
        <v>#REF!</v>
      </c>
      <c r="O172" s="96" t="e">
        <f>'[4]13. Sociálna starostlivosť'!#REF!</f>
        <v>#REF!</v>
      </c>
      <c r="P172" s="255">
        <v>4445.47</v>
      </c>
      <c r="Q172" s="258">
        <v>4445.47</v>
      </c>
      <c r="R172" s="258">
        <v>0</v>
      </c>
      <c r="S172" s="259">
        <v>0</v>
      </c>
      <c r="T172" s="97" t="e">
        <f>SUM(U172:W172)</f>
        <v>#REF!</v>
      </c>
      <c r="U172" s="94">
        <f>'[4]13. Sociálna starostlivosť'!$H$54</f>
        <v>150</v>
      </c>
      <c r="V172" s="94" t="e">
        <f>'[4]13. Sociálna starostlivosť'!$I$54</f>
        <v>#REF!</v>
      </c>
      <c r="W172" s="96" t="e">
        <f>'[4]13. Sociálna starostlivosť'!$J$54</f>
        <v>#REF!</v>
      </c>
    </row>
    <row r="173" spans="1:23" ht="17.25" thickBot="1" x14ac:dyDescent="0.35">
      <c r="A173" s="108"/>
      <c r="B173" s="227" t="s">
        <v>370</v>
      </c>
      <c r="C173" s="228" t="s">
        <v>371</v>
      </c>
      <c r="D173" s="215" t="e">
        <f>SUM(E173:G173)</f>
        <v>#REF!</v>
      </c>
      <c r="E173" s="216">
        <v>832</v>
      </c>
      <c r="F173" s="216" t="e">
        <f>'[4]13. Sociálna starostlivosť'!#REF!</f>
        <v>#REF!</v>
      </c>
      <c r="G173" s="217" t="e">
        <f>'[4]13. Sociálna starostlivosť'!#REF!</f>
        <v>#REF!</v>
      </c>
      <c r="H173" s="215" t="e">
        <f>SUM(I173:K173)</f>
        <v>#REF!</v>
      </c>
      <c r="I173" s="216" t="e">
        <f>'[4]13. Sociálna starostlivosť'!#REF!</f>
        <v>#REF!</v>
      </c>
      <c r="J173" s="216">
        <v>0</v>
      </c>
      <c r="K173" s="225">
        <v>0</v>
      </c>
      <c r="L173" s="224" t="e">
        <f>SUM(M173:O173)</f>
        <v>#REF!</v>
      </c>
      <c r="M173" s="216" t="e">
        <f>'[4]13. Sociálna starostlivosť'!#REF!</f>
        <v>#REF!</v>
      </c>
      <c r="N173" s="216" t="e">
        <f>'[4]13. Sociálna starostlivosť'!#REF!</f>
        <v>#REF!</v>
      </c>
      <c r="O173" s="225" t="e">
        <f>'[4]13. Sociálna starostlivosť'!#REF!</f>
        <v>#REF!</v>
      </c>
      <c r="P173" s="265">
        <v>0</v>
      </c>
      <c r="Q173" s="266">
        <v>0</v>
      </c>
      <c r="R173" s="266">
        <v>0</v>
      </c>
      <c r="S173" s="267">
        <v>0</v>
      </c>
      <c r="T173" s="224" t="e">
        <f>SUM(U173:W173)</f>
        <v>#REF!</v>
      </c>
      <c r="U173" s="216">
        <f>'[4]13. Sociálna starostlivosť'!$H$75</f>
        <v>1300</v>
      </c>
      <c r="V173" s="216" t="e">
        <f>'[4]13. Sociálna starostlivosť'!$I$75</f>
        <v>#REF!</v>
      </c>
      <c r="W173" s="225" t="e">
        <f>'[4]13. Sociálna starostlivosť'!$J$75</f>
        <v>#REF!</v>
      </c>
    </row>
    <row r="174" spans="1:23" s="82" customFormat="1" ht="17.25" thickBot="1" x14ac:dyDescent="0.35">
      <c r="A174" s="116"/>
      <c r="B174" s="197" t="s">
        <v>372</v>
      </c>
      <c r="C174" s="198"/>
      <c r="D174" s="199" t="e">
        <f>SUM(E174:G174)</f>
        <v>#REF!</v>
      </c>
      <c r="E174" s="200">
        <v>303254</v>
      </c>
      <c r="F174" s="200" t="e">
        <f>'[4]14. Bývanie'!#REF!</f>
        <v>#REF!</v>
      </c>
      <c r="G174" s="201">
        <v>112360</v>
      </c>
      <c r="H174" s="202">
        <f>SUM(I174:K174)</f>
        <v>423841</v>
      </c>
      <c r="I174" s="203">
        <v>308731</v>
      </c>
      <c r="J174" s="203">
        <v>0</v>
      </c>
      <c r="K174" s="204">
        <v>115110</v>
      </c>
      <c r="L174" s="199" t="e">
        <f>SUM(M174:O174)</f>
        <v>#REF!</v>
      </c>
      <c r="M174" s="200" t="e">
        <f>'[4]14. Bývanie'!#REF!</f>
        <v>#REF!</v>
      </c>
      <c r="N174" s="200" t="e">
        <f>'[4]14. Bývanie'!#REF!</f>
        <v>#REF!</v>
      </c>
      <c r="O174" s="200" t="e">
        <f>'[4]14. Bývanie'!#REF!</f>
        <v>#REF!</v>
      </c>
      <c r="P174" s="284">
        <v>407863.46</v>
      </c>
      <c r="Q174" s="285">
        <v>289949.36</v>
      </c>
      <c r="R174" s="285">
        <v>0</v>
      </c>
      <c r="S174" s="285">
        <v>117914.1</v>
      </c>
      <c r="T174" s="199">
        <f>SUM(U174:W174)</f>
        <v>450923</v>
      </c>
      <c r="U174" s="200">
        <f>'[4]14. Bývanie'!$H$18</f>
        <v>329843</v>
      </c>
      <c r="V174" s="200">
        <f>'[4]14. Bývanie'!$I$18</f>
        <v>0</v>
      </c>
      <c r="W174" s="200">
        <f>'[4]14. Bývanie'!$J$18</f>
        <v>121080</v>
      </c>
    </row>
    <row r="175" spans="1:23" s="82" customFormat="1" ht="14.25" x14ac:dyDescent="0.2">
      <c r="A175" s="116"/>
      <c r="B175" s="189" t="s">
        <v>373</v>
      </c>
      <c r="C175" s="194"/>
      <c r="D175" s="184" t="e">
        <f t="shared" ref="D175:W175" si="80">SUM(D176:D178)</f>
        <v>#REF!</v>
      </c>
      <c r="E175" s="185" t="e">
        <f t="shared" si="80"/>
        <v>#REF!</v>
      </c>
      <c r="F175" s="185" t="e">
        <f t="shared" si="80"/>
        <v>#REF!</v>
      </c>
      <c r="G175" s="186" t="e">
        <f t="shared" si="80"/>
        <v>#REF!</v>
      </c>
      <c r="H175" s="184" t="e">
        <f t="shared" si="80"/>
        <v>#REF!</v>
      </c>
      <c r="I175" s="185">
        <f t="shared" si="80"/>
        <v>1482459.49</v>
      </c>
      <c r="J175" s="185">
        <f t="shared" si="80"/>
        <v>12620.49</v>
      </c>
      <c r="K175" s="187" t="e">
        <f t="shared" si="80"/>
        <v>#REF!</v>
      </c>
      <c r="L175" s="188" t="e">
        <f t="shared" si="80"/>
        <v>#REF!</v>
      </c>
      <c r="M175" s="185" t="e">
        <f t="shared" si="80"/>
        <v>#REF!</v>
      </c>
      <c r="N175" s="185" t="e">
        <f t="shared" si="80"/>
        <v>#REF!</v>
      </c>
      <c r="O175" s="187" t="e">
        <f t="shared" si="80"/>
        <v>#REF!</v>
      </c>
      <c r="P175" s="263">
        <v>1574450.76</v>
      </c>
      <c r="Q175" s="264">
        <v>1574450.76</v>
      </c>
      <c r="R175" s="264">
        <v>0</v>
      </c>
      <c r="S175" s="268">
        <v>0</v>
      </c>
      <c r="T175" s="188" t="e">
        <f t="shared" si="80"/>
        <v>#REF!</v>
      </c>
      <c r="U175" s="185" t="e">
        <f t="shared" si="80"/>
        <v>#REF!</v>
      </c>
      <c r="V175" s="185" t="e">
        <f t="shared" si="80"/>
        <v>#REF!</v>
      </c>
      <c r="W175" s="187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'[4]15.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'[4]15. Administratíva'!#REF!</f>
        <v>#REF!</v>
      </c>
      <c r="L176" s="97" t="e">
        <f>SUM(M176:O176)</f>
        <v>#REF!</v>
      </c>
      <c r="M176" s="94" t="e">
        <f>'[4]15. Administratíva'!#REF!</f>
        <v>#REF!</v>
      </c>
      <c r="N176" s="94" t="e">
        <f>'[4]15. Administratíva'!#REF!</f>
        <v>#REF!</v>
      </c>
      <c r="O176" s="96" t="e">
        <f>'[4]15. Administratíva'!#REF!</f>
        <v>#REF!</v>
      </c>
      <c r="P176" s="286">
        <v>441956.04</v>
      </c>
      <c r="Q176" s="258">
        <v>441956.04</v>
      </c>
      <c r="R176" s="258">
        <v>0</v>
      </c>
      <c r="S176" s="259">
        <v>0</v>
      </c>
      <c r="T176" s="97" t="e">
        <f>SUM(U176:W176)</f>
        <v>#REF!</v>
      </c>
      <c r="U176" s="94">
        <f>'[4]15. Administratíva'!$H$89</f>
        <v>1343</v>
      </c>
      <c r="V176" s="94" t="e">
        <f>'[4]15. Administratíva'!$I$89</f>
        <v>#REF!</v>
      </c>
      <c r="W176" s="96" t="e">
        <f>'[4]15.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'[4]15. Administratíva'!#REF!</f>
        <v>#REF!</v>
      </c>
      <c r="F177" s="94" t="e">
        <f>'[4]15.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'[4]15. Administratíva'!#REF!</f>
        <v>#REF!</v>
      </c>
      <c r="N177" s="94" t="e">
        <f>'[4]15. Administratíva'!#REF!</f>
        <v>#REF!</v>
      </c>
      <c r="O177" s="96" t="e">
        <f>'[4]15. Administratíva'!#REF!</f>
        <v>#REF!</v>
      </c>
      <c r="P177" s="286">
        <v>0</v>
      </c>
      <c r="Q177" s="258">
        <v>0</v>
      </c>
      <c r="R177" s="258">
        <v>0</v>
      </c>
      <c r="S177" s="259">
        <v>0</v>
      </c>
      <c r="T177" s="97" t="e">
        <f>SUM(U177:W177)</f>
        <v>#REF!</v>
      </c>
      <c r="U177" s="94" t="e">
        <f>'[4]15. Administratíva'!$H$91</f>
        <v>#REF!</v>
      </c>
      <c r="V177" s="94" t="e">
        <f>'[4]15. Administratíva'!$I$91</f>
        <v>#REF!</v>
      </c>
      <c r="W177" s="96" t="e">
        <f>'[4]15.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'[4]15. Administratíva'!#REF!</f>
        <v>#REF!</v>
      </c>
      <c r="G178" s="104" t="e">
        <f>'[4]15.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'[4]15. Administratíva'!#REF!</f>
        <v>#REF!</v>
      </c>
      <c r="O178" s="113" t="e">
        <f>'[4]15. Administratíva'!#REF!</f>
        <v>#REF!</v>
      </c>
      <c r="P178" s="287">
        <v>1132494.72</v>
      </c>
      <c r="Q178" s="273">
        <v>1132494.72</v>
      </c>
      <c r="R178" s="273">
        <v>0</v>
      </c>
      <c r="S178" s="274">
        <v>0</v>
      </c>
      <c r="T178" s="112">
        <f>SUM(U178:W178)</f>
        <v>1303806</v>
      </c>
      <c r="U178" s="103">
        <f>'[1]15. Administratíva'!$Q$4</f>
        <v>1303806</v>
      </c>
      <c r="V178" s="103">
        <f>'[4]15. Administratíva'!$I$4</f>
        <v>0</v>
      </c>
      <c r="W178" s="113">
        <f>'[4]15.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18" t="s">
        <v>393</v>
      </c>
      <c r="B1" s="818"/>
      <c r="C1" s="818"/>
      <c r="D1" s="818"/>
      <c r="E1" s="818"/>
      <c r="F1" s="818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C44" sqref="C44"/>
    </sheetView>
  </sheetViews>
  <sheetFormatPr defaultRowHeight="15.75" x14ac:dyDescent="0.25"/>
  <cols>
    <col min="1" max="1" width="9.140625" style="736"/>
    <col min="2" max="2" width="17.140625" style="736" bestFit="1" customWidth="1"/>
    <col min="3" max="3" width="63.140625" style="736" bestFit="1" customWidth="1"/>
    <col min="4" max="4" width="16.85546875" style="736" bestFit="1" customWidth="1"/>
    <col min="5" max="6" width="17.5703125" bestFit="1" customWidth="1"/>
  </cols>
  <sheetData>
    <row r="1" spans="1:6" ht="16.5" thickBot="1" x14ac:dyDescent="0.3">
      <c r="A1" s="819" t="s">
        <v>752</v>
      </c>
      <c r="B1" s="819"/>
      <c r="C1" s="819"/>
      <c r="D1" s="819"/>
      <c r="E1" s="819"/>
      <c r="F1" s="819"/>
    </row>
    <row r="2" spans="1:6" s="550" customFormat="1" ht="16.5" thickBot="1" x14ac:dyDescent="0.3">
      <c r="A2" s="821" t="s">
        <v>587</v>
      </c>
      <c r="B2" s="822"/>
      <c r="C2" s="723" t="s">
        <v>381</v>
      </c>
      <c r="D2" s="724" t="s">
        <v>746</v>
      </c>
      <c r="E2" s="740" t="s">
        <v>747</v>
      </c>
      <c r="F2" s="740" t="s">
        <v>748</v>
      </c>
    </row>
    <row r="3" spans="1:6" x14ac:dyDescent="0.25">
      <c r="A3" s="824" t="s">
        <v>474</v>
      </c>
      <c r="B3" s="725" t="s">
        <v>475</v>
      </c>
      <c r="C3" s="726" t="s">
        <v>567</v>
      </c>
      <c r="D3" s="737">
        <v>85000</v>
      </c>
      <c r="E3" s="743"/>
      <c r="F3" s="741"/>
    </row>
    <row r="4" spans="1:6" x14ac:dyDescent="0.25">
      <c r="A4" s="820"/>
      <c r="B4" s="727" t="s">
        <v>475</v>
      </c>
      <c r="C4" s="728" t="s">
        <v>490</v>
      </c>
      <c r="D4" s="738">
        <v>90000</v>
      </c>
      <c r="E4" s="738">
        <v>70000</v>
      </c>
      <c r="F4" s="729">
        <v>50000</v>
      </c>
    </row>
    <row r="5" spans="1:6" x14ac:dyDescent="0.25">
      <c r="A5" s="826" t="s">
        <v>476</v>
      </c>
      <c r="B5" s="727" t="s">
        <v>477</v>
      </c>
      <c r="C5" s="728" t="s">
        <v>713</v>
      </c>
      <c r="D5" s="738">
        <v>200000</v>
      </c>
      <c r="E5" s="738"/>
      <c r="F5" s="729"/>
    </row>
    <row r="6" spans="1:6" x14ac:dyDescent="0.25">
      <c r="A6" s="825"/>
      <c r="B6" s="727" t="s">
        <v>750</v>
      </c>
      <c r="C6" s="728" t="s">
        <v>749</v>
      </c>
      <c r="D6" s="738"/>
      <c r="E6" s="738">
        <v>5000</v>
      </c>
      <c r="F6" s="729"/>
    </row>
    <row r="7" spans="1:6" x14ac:dyDescent="0.25">
      <c r="A7" s="824"/>
      <c r="B7" s="727" t="s">
        <v>744</v>
      </c>
      <c r="C7" s="728" t="s">
        <v>745</v>
      </c>
      <c r="D7" s="738">
        <v>5100</v>
      </c>
      <c r="E7" s="738"/>
      <c r="F7" s="729"/>
    </row>
    <row r="8" spans="1:6" x14ac:dyDescent="0.25">
      <c r="A8" s="730" t="s">
        <v>581</v>
      </c>
      <c r="B8" s="727" t="s">
        <v>478</v>
      </c>
      <c r="C8" s="728" t="s">
        <v>479</v>
      </c>
      <c r="D8" s="738">
        <v>115000</v>
      </c>
      <c r="E8" s="738">
        <v>115000</v>
      </c>
      <c r="F8" s="729">
        <v>115000</v>
      </c>
    </row>
    <row r="9" spans="1:6" x14ac:dyDescent="0.25">
      <c r="A9" s="732" t="s">
        <v>520</v>
      </c>
      <c r="B9" s="727" t="s">
        <v>485</v>
      </c>
      <c r="C9" s="728" t="s">
        <v>532</v>
      </c>
      <c r="D9" s="738">
        <v>220000</v>
      </c>
      <c r="E9" s="738">
        <v>350000</v>
      </c>
      <c r="F9" s="729">
        <v>350000</v>
      </c>
    </row>
    <row r="10" spans="1:6" x14ac:dyDescent="0.25">
      <c r="A10" s="820" t="s">
        <v>480</v>
      </c>
      <c r="B10" s="727" t="s">
        <v>481</v>
      </c>
      <c r="C10" s="728" t="s">
        <v>732</v>
      </c>
      <c r="D10" s="738">
        <v>330700</v>
      </c>
      <c r="E10" s="738"/>
      <c r="F10" s="729"/>
    </row>
    <row r="11" spans="1:6" x14ac:dyDescent="0.25">
      <c r="A11" s="820"/>
      <c r="B11" s="727" t="s">
        <v>481</v>
      </c>
      <c r="C11" s="728" t="s">
        <v>733</v>
      </c>
      <c r="D11" s="738"/>
      <c r="E11" s="738">
        <v>300000</v>
      </c>
      <c r="F11" s="729">
        <v>300000</v>
      </c>
    </row>
    <row r="12" spans="1:6" x14ac:dyDescent="0.25">
      <c r="A12" s="820"/>
      <c r="B12" s="727" t="s">
        <v>481</v>
      </c>
      <c r="C12" s="728" t="s">
        <v>534</v>
      </c>
      <c r="D12" s="738"/>
      <c r="E12" s="738">
        <v>20000</v>
      </c>
      <c r="F12" s="729">
        <v>20000</v>
      </c>
    </row>
    <row r="13" spans="1:6" x14ac:dyDescent="0.25">
      <c r="A13" s="820"/>
      <c r="B13" s="727" t="s">
        <v>481</v>
      </c>
      <c r="C13" s="728" t="s">
        <v>590</v>
      </c>
      <c r="D13" s="738"/>
      <c r="E13" s="738">
        <v>10000</v>
      </c>
      <c r="F13" s="729">
        <v>10000</v>
      </c>
    </row>
    <row r="14" spans="1:6" x14ac:dyDescent="0.25">
      <c r="A14" s="820"/>
      <c r="B14" s="727" t="s">
        <v>588</v>
      </c>
      <c r="C14" s="731" t="s">
        <v>570</v>
      </c>
      <c r="D14" s="738">
        <v>94000</v>
      </c>
      <c r="E14" s="738"/>
      <c r="F14" s="729"/>
    </row>
    <row r="15" spans="1:6" x14ac:dyDescent="0.25">
      <c r="A15" s="820"/>
      <c r="B15" s="727" t="s">
        <v>483</v>
      </c>
      <c r="C15" s="728" t="s">
        <v>718</v>
      </c>
      <c r="D15" s="738">
        <v>3500</v>
      </c>
      <c r="E15" s="738"/>
      <c r="F15" s="729"/>
    </row>
    <row r="16" spans="1:6" x14ac:dyDescent="0.25">
      <c r="A16" s="820"/>
      <c r="B16" s="727" t="s">
        <v>483</v>
      </c>
      <c r="C16" s="728" t="s">
        <v>571</v>
      </c>
      <c r="D16" s="738">
        <v>2600</v>
      </c>
      <c r="E16" s="738"/>
      <c r="F16" s="729"/>
    </row>
    <row r="17" spans="1:6" x14ac:dyDescent="0.25">
      <c r="A17" s="820"/>
      <c r="B17" s="727" t="s">
        <v>483</v>
      </c>
      <c r="C17" s="728" t="s">
        <v>716</v>
      </c>
      <c r="D17" s="738">
        <v>1800</v>
      </c>
      <c r="E17" s="738"/>
      <c r="F17" s="729"/>
    </row>
    <row r="18" spans="1:6" x14ac:dyDescent="0.25">
      <c r="A18" s="820"/>
      <c r="B18" s="727" t="s">
        <v>483</v>
      </c>
      <c r="C18" s="728" t="s">
        <v>755</v>
      </c>
      <c r="D18" s="738">
        <v>3300</v>
      </c>
      <c r="E18" s="738"/>
      <c r="F18" s="729"/>
    </row>
    <row r="19" spans="1:6" x14ac:dyDescent="0.25">
      <c r="A19" s="820"/>
      <c r="B19" s="727" t="s">
        <v>483</v>
      </c>
      <c r="C19" s="728" t="s">
        <v>722</v>
      </c>
      <c r="D19" s="738">
        <v>2900</v>
      </c>
      <c r="E19" s="738"/>
      <c r="F19" s="729"/>
    </row>
    <row r="20" spans="1:6" x14ac:dyDescent="0.25">
      <c r="A20" s="820"/>
      <c r="B20" s="727" t="s">
        <v>483</v>
      </c>
      <c r="C20" s="728" t="s">
        <v>723</v>
      </c>
      <c r="D20" s="738">
        <v>13000</v>
      </c>
      <c r="E20" s="738"/>
      <c r="F20" s="729"/>
    </row>
    <row r="21" spans="1:6" x14ac:dyDescent="0.25">
      <c r="A21" s="820"/>
      <c r="B21" s="727" t="s">
        <v>483</v>
      </c>
      <c r="C21" s="728" t="s">
        <v>717</v>
      </c>
      <c r="D21" s="738">
        <v>3000</v>
      </c>
      <c r="E21" s="738"/>
      <c r="F21" s="729"/>
    </row>
    <row r="22" spans="1:6" x14ac:dyDescent="0.25">
      <c r="A22" s="820"/>
      <c r="B22" s="727" t="s">
        <v>483</v>
      </c>
      <c r="C22" s="728" t="s">
        <v>721</v>
      </c>
      <c r="D22" s="738">
        <v>16500</v>
      </c>
      <c r="E22" s="738"/>
      <c r="F22" s="729"/>
    </row>
    <row r="23" spans="1:6" x14ac:dyDescent="0.25">
      <c r="A23" s="820"/>
      <c r="B23" s="727" t="s">
        <v>483</v>
      </c>
      <c r="C23" s="728" t="s">
        <v>737</v>
      </c>
      <c r="D23" s="738">
        <v>4880</v>
      </c>
      <c r="E23" s="738"/>
      <c r="F23" s="729"/>
    </row>
    <row r="24" spans="1:6" x14ac:dyDescent="0.25">
      <c r="A24" s="820"/>
      <c r="B24" s="727" t="s">
        <v>483</v>
      </c>
      <c r="C24" s="728" t="s">
        <v>738</v>
      </c>
      <c r="D24" s="738">
        <v>7560</v>
      </c>
      <c r="E24" s="738"/>
      <c r="F24" s="729"/>
    </row>
    <row r="25" spans="1:6" x14ac:dyDescent="0.25">
      <c r="A25" s="820"/>
      <c r="B25" s="727" t="s">
        <v>483</v>
      </c>
      <c r="C25" s="728" t="s">
        <v>719</v>
      </c>
      <c r="D25" s="738">
        <v>3500</v>
      </c>
      <c r="E25" s="738"/>
      <c r="F25" s="729"/>
    </row>
    <row r="26" spans="1:6" x14ac:dyDescent="0.25">
      <c r="A26" s="820"/>
      <c r="B26" s="727" t="s">
        <v>483</v>
      </c>
      <c r="C26" s="728" t="s">
        <v>720</v>
      </c>
      <c r="D26" s="738">
        <v>8000</v>
      </c>
      <c r="E26" s="738"/>
      <c r="F26" s="729"/>
    </row>
    <row r="27" spans="1:6" x14ac:dyDescent="0.25">
      <c r="A27" s="820"/>
      <c r="B27" s="727" t="s">
        <v>483</v>
      </c>
      <c r="C27" s="728" t="s">
        <v>739</v>
      </c>
      <c r="D27" s="738">
        <v>11640</v>
      </c>
      <c r="E27" s="738"/>
      <c r="F27" s="729"/>
    </row>
    <row r="28" spans="1:6" x14ac:dyDescent="0.25">
      <c r="A28" s="820"/>
      <c r="B28" s="727" t="s">
        <v>483</v>
      </c>
      <c r="C28" s="728" t="s">
        <v>714</v>
      </c>
      <c r="D28" s="738">
        <v>7000</v>
      </c>
      <c r="E28" s="738"/>
      <c r="F28" s="729"/>
    </row>
    <row r="29" spans="1:6" x14ac:dyDescent="0.25">
      <c r="A29" s="820"/>
      <c r="B29" s="727" t="s">
        <v>483</v>
      </c>
      <c r="C29" s="731" t="s">
        <v>740</v>
      </c>
      <c r="D29" s="738">
        <v>6360</v>
      </c>
      <c r="E29" s="738"/>
      <c r="F29" s="729"/>
    </row>
    <row r="30" spans="1:6" x14ac:dyDescent="0.25">
      <c r="A30" s="820"/>
      <c r="B30" s="727" t="s">
        <v>483</v>
      </c>
      <c r="C30" s="731" t="s">
        <v>715</v>
      </c>
      <c r="D30" s="738">
        <v>42000</v>
      </c>
      <c r="E30" s="738"/>
      <c r="F30" s="729"/>
    </row>
    <row r="31" spans="1:6" x14ac:dyDescent="0.25">
      <c r="A31" s="820"/>
      <c r="B31" s="727" t="s">
        <v>483</v>
      </c>
      <c r="C31" s="728" t="s">
        <v>584</v>
      </c>
      <c r="D31" s="738"/>
      <c r="E31" s="738">
        <v>200000</v>
      </c>
      <c r="F31" s="729">
        <v>200000</v>
      </c>
    </row>
    <row r="32" spans="1:6" x14ac:dyDescent="0.25">
      <c r="A32" s="826" t="s">
        <v>491</v>
      </c>
      <c r="B32" s="727" t="s">
        <v>585</v>
      </c>
      <c r="C32" s="731" t="s">
        <v>586</v>
      </c>
      <c r="D32" s="738"/>
      <c r="E32" s="738"/>
      <c r="F32" s="729">
        <v>20000</v>
      </c>
    </row>
    <row r="33" spans="1:6" x14ac:dyDescent="0.25">
      <c r="A33" s="825"/>
      <c r="B33" s="727"/>
      <c r="C33" s="728" t="s">
        <v>726</v>
      </c>
      <c r="D33" s="738">
        <v>17000</v>
      </c>
      <c r="E33" s="738"/>
      <c r="F33" s="729"/>
    </row>
    <row r="34" spans="1:6" x14ac:dyDescent="0.25">
      <c r="A34" s="825"/>
      <c r="B34" s="727"/>
      <c r="C34" s="731" t="s">
        <v>727</v>
      </c>
      <c r="D34" s="738"/>
      <c r="E34" s="738">
        <v>20000</v>
      </c>
      <c r="F34" s="729"/>
    </row>
    <row r="35" spans="1:6" x14ac:dyDescent="0.25">
      <c r="A35" s="824"/>
      <c r="B35" s="727"/>
      <c r="C35" s="731" t="s">
        <v>728</v>
      </c>
      <c r="D35" s="738"/>
      <c r="E35" s="738">
        <v>30000</v>
      </c>
      <c r="F35" s="729">
        <v>35000</v>
      </c>
    </row>
    <row r="36" spans="1:6" x14ac:dyDescent="0.25">
      <c r="A36" s="825"/>
      <c r="B36" s="727" t="s">
        <v>535</v>
      </c>
      <c r="C36" s="731" t="s">
        <v>589</v>
      </c>
      <c r="D36" s="738">
        <v>100000</v>
      </c>
      <c r="E36" s="738"/>
      <c r="F36" s="729"/>
    </row>
    <row r="37" spans="1:6" x14ac:dyDescent="0.25">
      <c r="A37" s="825"/>
      <c r="B37" s="727" t="s">
        <v>535</v>
      </c>
      <c r="C37" s="731" t="s">
        <v>536</v>
      </c>
      <c r="D37" s="738">
        <v>632000</v>
      </c>
      <c r="E37" s="738"/>
      <c r="F37" s="729"/>
    </row>
    <row r="38" spans="1:6" x14ac:dyDescent="0.25">
      <c r="A38" s="825"/>
      <c r="B38" s="727" t="s">
        <v>484</v>
      </c>
      <c r="C38" s="731" t="s">
        <v>709</v>
      </c>
      <c r="D38" s="738"/>
      <c r="E38" s="738"/>
      <c r="F38" s="729">
        <v>40000</v>
      </c>
    </row>
    <row r="39" spans="1:6" x14ac:dyDescent="0.25">
      <c r="A39" s="824"/>
      <c r="B39" s="727" t="s">
        <v>484</v>
      </c>
      <c r="C39" s="731" t="s">
        <v>710</v>
      </c>
      <c r="D39" s="738"/>
      <c r="E39" s="738">
        <v>40000</v>
      </c>
      <c r="F39" s="729"/>
    </row>
    <row r="40" spans="1:6" x14ac:dyDescent="0.25">
      <c r="A40" s="820" t="s">
        <v>486</v>
      </c>
      <c r="B40" s="727" t="s">
        <v>485</v>
      </c>
      <c r="C40" s="731" t="s">
        <v>682</v>
      </c>
      <c r="D40" s="738">
        <v>523000</v>
      </c>
      <c r="E40" s="738"/>
      <c r="F40" s="729"/>
    </row>
    <row r="41" spans="1:6" x14ac:dyDescent="0.25">
      <c r="A41" s="820"/>
      <c r="B41" s="727" t="s">
        <v>485</v>
      </c>
      <c r="C41" s="728" t="s">
        <v>537</v>
      </c>
      <c r="D41" s="738">
        <v>10000</v>
      </c>
      <c r="E41" s="738">
        <v>25000</v>
      </c>
      <c r="F41" s="729">
        <v>15000</v>
      </c>
    </row>
    <row r="42" spans="1:6" x14ac:dyDescent="0.25">
      <c r="A42" s="820"/>
      <c r="B42" s="727" t="s">
        <v>711</v>
      </c>
      <c r="C42" s="728" t="s">
        <v>712</v>
      </c>
      <c r="D42" s="738">
        <v>3000</v>
      </c>
      <c r="E42" s="738"/>
      <c r="F42" s="729"/>
    </row>
    <row r="43" spans="1:6" x14ac:dyDescent="0.25">
      <c r="A43" s="820"/>
      <c r="B43" s="727" t="s">
        <v>485</v>
      </c>
      <c r="C43" s="728" t="s">
        <v>729</v>
      </c>
      <c r="D43" s="738">
        <v>336200</v>
      </c>
      <c r="E43" s="738"/>
      <c r="F43" s="729"/>
    </row>
    <row r="44" spans="1:6" x14ac:dyDescent="0.25">
      <c r="A44" s="820"/>
      <c r="B44" s="727" t="s">
        <v>751</v>
      </c>
      <c r="C44" s="731" t="s">
        <v>538</v>
      </c>
      <c r="D44" s="738"/>
      <c r="E44" s="738">
        <v>100000</v>
      </c>
      <c r="F44" s="729">
        <v>150000</v>
      </c>
    </row>
    <row r="45" spans="1:6" x14ac:dyDescent="0.25">
      <c r="A45" s="820"/>
      <c r="B45" s="727"/>
      <c r="C45" s="728" t="s">
        <v>730</v>
      </c>
      <c r="D45" s="738">
        <v>47000</v>
      </c>
      <c r="E45" s="738"/>
      <c r="F45" s="729"/>
    </row>
    <row r="46" spans="1:6" x14ac:dyDescent="0.25">
      <c r="A46" s="820"/>
      <c r="B46" s="727" t="s">
        <v>485</v>
      </c>
      <c r="C46" s="728" t="s">
        <v>425</v>
      </c>
      <c r="D46" s="738">
        <v>6000</v>
      </c>
      <c r="E46" s="738">
        <v>5000</v>
      </c>
      <c r="F46" s="729">
        <v>5000</v>
      </c>
    </row>
    <row r="47" spans="1:6" x14ac:dyDescent="0.25">
      <c r="A47" s="730" t="s">
        <v>724</v>
      </c>
      <c r="B47" s="727"/>
      <c r="C47" s="728" t="s">
        <v>725</v>
      </c>
      <c r="D47" s="738">
        <v>5000</v>
      </c>
      <c r="E47" s="738">
        <v>10000</v>
      </c>
      <c r="F47" s="729">
        <v>10000</v>
      </c>
    </row>
    <row r="48" spans="1:6" x14ac:dyDescent="0.25">
      <c r="A48" s="820" t="s">
        <v>495</v>
      </c>
      <c r="B48" s="727" t="s">
        <v>496</v>
      </c>
      <c r="C48" s="728" t="s">
        <v>539</v>
      </c>
      <c r="D48" s="738">
        <v>5084000</v>
      </c>
      <c r="E48" s="738"/>
      <c r="F48" s="729"/>
    </row>
    <row r="49" spans="1:6" x14ac:dyDescent="0.25">
      <c r="A49" s="820"/>
      <c r="B49" s="727" t="s">
        <v>496</v>
      </c>
      <c r="C49" s="728" t="s">
        <v>540</v>
      </c>
      <c r="D49" s="738">
        <v>125100</v>
      </c>
      <c r="E49" s="738"/>
      <c r="F49" s="729"/>
    </row>
    <row r="50" spans="1:6" x14ac:dyDescent="0.25">
      <c r="A50" s="820"/>
      <c r="B50" s="727" t="s">
        <v>496</v>
      </c>
      <c r="C50" s="728" t="s">
        <v>497</v>
      </c>
      <c r="D50" s="738">
        <v>58900</v>
      </c>
      <c r="E50" s="738"/>
      <c r="F50" s="729"/>
    </row>
    <row r="51" spans="1:6" ht="16.5" thickBot="1" x14ac:dyDescent="0.3">
      <c r="A51" s="732" t="s">
        <v>487</v>
      </c>
      <c r="B51" s="733" t="s">
        <v>477</v>
      </c>
      <c r="C51" s="734" t="s">
        <v>488</v>
      </c>
      <c r="D51" s="739">
        <v>100000</v>
      </c>
      <c r="E51" s="744">
        <v>100000</v>
      </c>
      <c r="F51" s="742">
        <v>150000</v>
      </c>
    </row>
    <row r="52" spans="1:6" s="445" customFormat="1" ht="16.5" thickBot="1" x14ac:dyDescent="0.3">
      <c r="A52" s="821" t="s">
        <v>489</v>
      </c>
      <c r="B52" s="823"/>
      <c r="C52" s="822"/>
      <c r="D52" s="735">
        <f>SUM(D3:D51)</f>
        <v>8324540</v>
      </c>
      <c r="E52" s="735">
        <f>SUM(E3:E51)</f>
        <v>1400000</v>
      </c>
      <c r="F52" s="735">
        <f>SUM(F3:F51)</f>
        <v>1470000</v>
      </c>
    </row>
  </sheetData>
  <mergeCells count="11">
    <mergeCell ref="A1:F1"/>
    <mergeCell ref="A48:A50"/>
    <mergeCell ref="A2:B2"/>
    <mergeCell ref="A52:C52"/>
    <mergeCell ref="A3:A4"/>
    <mergeCell ref="A10:A14"/>
    <mergeCell ref="A15:A31"/>
    <mergeCell ref="A40:A46"/>
    <mergeCell ref="A36:A39"/>
    <mergeCell ref="A32:A35"/>
    <mergeCell ref="A5:A7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16" sqref="I16"/>
    </sheetView>
  </sheetViews>
  <sheetFormatPr defaultRowHeight="15" x14ac:dyDescent="0.25"/>
  <cols>
    <col min="1" max="1" width="9" style="696" customWidth="1"/>
    <col min="2" max="2" width="59.7109375" style="697" customWidth="1"/>
    <col min="3" max="3" width="15.42578125" style="697" bestFit="1" customWidth="1"/>
    <col min="4" max="6" width="13.85546875" style="698" bestFit="1" customWidth="1"/>
    <col min="7" max="7" width="13.85546875" style="698" customWidth="1"/>
    <col min="8" max="8" width="15.42578125" style="698" bestFit="1" customWidth="1"/>
    <col min="9" max="9" width="12.5703125" style="698" customWidth="1"/>
    <col min="10" max="10" width="11.5703125" style="697" customWidth="1"/>
    <col min="11" max="11" width="9.85546875" bestFit="1" customWidth="1"/>
  </cols>
  <sheetData>
    <row r="1" spans="1:12" ht="21" thickBot="1" x14ac:dyDescent="0.35">
      <c r="A1" s="827" t="s">
        <v>600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2" ht="16.5" thickBot="1" x14ac:dyDescent="0.3">
      <c r="A2" s="833" t="s">
        <v>593</v>
      </c>
      <c r="B2" s="833"/>
      <c r="C2" s="830" t="s">
        <v>753</v>
      </c>
      <c r="D2" s="836" t="s">
        <v>599</v>
      </c>
      <c r="E2" s="837"/>
      <c r="F2" s="837"/>
      <c r="G2" s="837"/>
      <c r="H2" s="837"/>
      <c r="I2" s="837"/>
      <c r="J2" s="838"/>
    </row>
    <row r="3" spans="1:12" ht="16.5" customHeight="1" thickBot="1" x14ac:dyDescent="0.3">
      <c r="A3" s="834"/>
      <c r="B3" s="834"/>
      <c r="C3" s="831"/>
      <c r="D3" s="839" t="s">
        <v>568</v>
      </c>
      <c r="E3" s="840"/>
      <c r="F3" s="840"/>
      <c r="G3" s="841"/>
      <c r="H3" s="839" t="s">
        <v>569</v>
      </c>
      <c r="I3" s="840"/>
      <c r="J3" s="841"/>
    </row>
    <row r="4" spans="1:12" ht="48" thickBot="1" x14ac:dyDescent="0.3">
      <c r="A4" s="835"/>
      <c r="B4" s="835"/>
      <c r="C4" s="832"/>
      <c r="D4" s="642" t="s">
        <v>572</v>
      </c>
      <c r="E4" s="643" t="s">
        <v>573</v>
      </c>
      <c r="F4" s="643" t="s">
        <v>574</v>
      </c>
      <c r="G4" s="644" t="s">
        <v>754</v>
      </c>
      <c r="H4" s="645" t="s">
        <v>591</v>
      </c>
      <c r="I4" s="646" t="s">
        <v>592</v>
      </c>
      <c r="J4" s="647" t="s">
        <v>597</v>
      </c>
    </row>
    <row r="5" spans="1:12" ht="16.5" thickBot="1" x14ac:dyDescent="0.3">
      <c r="A5" s="828" t="s">
        <v>378</v>
      </c>
      <c r="B5" s="829"/>
      <c r="C5" s="648">
        <v>17736780</v>
      </c>
      <c r="D5" s="649"/>
      <c r="E5" s="650"/>
      <c r="F5" s="650"/>
      <c r="G5" s="749">
        <v>21625</v>
      </c>
      <c r="H5" s="651">
        <v>17715155</v>
      </c>
      <c r="I5" s="650"/>
      <c r="J5" s="652"/>
      <c r="K5" s="1"/>
    </row>
    <row r="6" spans="1:12" ht="16.5" thickBot="1" x14ac:dyDescent="0.3">
      <c r="A6" s="828" t="s">
        <v>381</v>
      </c>
      <c r="B6" s="829"/>
      <c r="C6" s="753">
        <f t="shared" ref="C6:J6" si="0">SUM(C7:C42)</f>
        <v>8324540</v>
      </c>
      <c r="D6" s="754">
        <f t="shared" si="0"/>
        <v>500000</v>
      </c>
      <c r="E6" s="755">
        <f t="shared" si="0"/>
        <v>1561300</v>
      </c>
      <c r="F6" s="755">
        <f t="shared" si="0"/>
        <v>5084000</v>
      </c>
      <c r="G6" s="755">
        <f t="shared" si="0"/>
        <v>4765</v>
      </c>
      <c r="H6" s="754">
        <f t="shared" si="0"/>
        <v>481475</v>
      </c>
      <c r="I6" s="755">
        <f t="shared" si="0"/>
        <v>271000</v>
      </c>
      <c r="J6" s="756">
        <f t="shared" si="0"/>
        <v>422000</v>
      </c>
      <c r="K6" s="1"/>
    </row>
    <row r="7" spans="1:12" x14ac:dyDescent="0.25">
      <c r="A7" s="842" t="s">
        <v>474</v>
      </c>
      <c r="B7" s="653" t="s">
        <v>567</v>
      </c>
      <c r="C7" s="654">
        <v>85000</v>
      </c>
      <c r="D7" s="655"/>
      <c r="E7" s="656"/>
      <c r="F7" s="656"/>
      <c r="G7" s="657"/>
      <c r="H7" s="655">
        <v>85000</v>
      </c>
      <c r="I7" s="656"/>
      <c r="J7" s="658"/>
      <c r="K7" s="1"/>
    </row>
    <row r="8" spans="1:12" s="549" customFormat="1" x14ac:dyDescent="0.25">
      <c r="A8" s="844"/>
      <c r="B8" s="659" t="s">
        <v>490</v>
      </c>
      <c r="C8" s="660">
        <v>90000</v>
      </c>
      <c r="D8" s="661"/>
      <c r="E8" s="662"/>
      <c r="F8" s="662"/>
      <c r="G8" s="663"/>
      <c r="H8" s="664"/>
      <c r="I8" s="665">
        <v>90000</v>
      </c>
      <c r="J8" s="666"/>
      <c r="K8" s="1"/>
    </row>
    <row r="9" spans="1:12" x14ac:dyDescent="0.25">
      <c r="A9" s="842"/>
      <c r="B9" s="667" t="s">
        <v>531</v>
      </c>
      <c r="C9" s="668">
        <v>200000</v>
      </c>
      <c r="D9" s="669"/>
      <c r="E9" s="670">
        <v>82000</v>
      </c>
      <c r="F9" s="670"/>
      <c r="G9" s="671"/>
      <c r="H9" s="669">
        <v>75600</v>
      </c>
      <c r="I9" s="670">
        <v>42400</v>
      </c>
      <c r="J9" s="672"/>
      <c r="K9" s="1"/>
    </row>
    <row r="10" spans="1:12" x14ac:dyDescent="0.25">
      <c r="A10" s="842"/>
      <c r="B10" s="667" t="s">
        <v>745</v>
      </c>
      <c r="C10" s="668">
        <v>5100</v>
      </c>
      <c r="D10" s="669"/>
      <c r="E10" s="670"/>
      <c r="F10" s="670"/>
      <c r="G10" s="671">
        <v>4765</v>
      </c>
      <c r="H10" s="669">
        <v>335</v>
      </c>
      <c r="I10" s="670"/>
      <c r="J10" s="673"/>
      <c r="K10" s="1"/>
    </row>
    <row r="11" spans="1:12" x14ac:dyDescent="0.25">
      <c r="A11" s="674" t="s">
        <v>581</v>
      </c>
      <c r="B11" s="667" t="s">
        <v>479</v>
      </c>
      <c r="C11" s="668">
        <v>115000</v>
      </c>
      <c r="D11" s="669"/>
      <c r="E11" s="670"/>
      <c r="F11" s="670"/>
      <c r="G11" s="671"/>
      <c r="H11" s="669"/>
      <c r="I11" s="670"/>
      <c r="J11" s="672">
        <v>115000</v>
      </c>
      <c r="K11" s="1"/>
    </row>
    <row r="12" spans="1:12" x14ac:dyDescent="0.25">
      <c r="A12" s="675" t="s">
        <v>520</v>
      </c>
      <c r="B12" s="667" t="s">
        <v>532</v>
      </c>
      <c r="C12" s="752">
        <v>220000</v>
      </c>
      <c r="D12" s="669"/>
      <c r="E12" s="670"/>
      <c r="F12" s="670"/>
      <c r="G12" s="671"/>
      <c r="H12" s="669"/>
      <c r="I12" s="670">
        <v>54700</v>
      </c>
      <c r="J12" s="672">
        <v>165300</v>
      </c>
      <c r="K12" s="1"/>
    </row>
    <row r="13" spans="1:12" x14ac:dyDescent="0.25">
      <c r="A13" s="843" t="s">
        <v>480</v>
      </c>
      <c r="B13" s="667" t="s">
        <v>533</v>
      </c>
      <c r="C13" s="752">
        <v>330700</v>
      </c>
      <c r="D13" s="669">
        <v>189000</v>
      </c>
      <c r="E13" s="670"/>
      <c r="F13" s="670"/>
      <c r="G13" s="671"/>
      <c r="H13" s="669"/>
      <c r="I13" s="670"/>
      <c r="J13" s="672">
        <v>141700</v>
      </c>
      <c r="K13" s="1"/>
    </row>
    <row r="14" spans="1:12" x14ac:dyDescent="0.25">
      <c r="A14" s="844"/>
      <c r="B14" s="667" t="s">
        <v>570</v>
      </c>
      <c r="C14" s="668">
        <v>94000</v>
      </c>
      <c r="D14" s="669"/>
      <c r="E14" s="670">
        <v>91000</v>
      </c>
      <c r="F14" s="670"/>
      <c r="G14" s="671"/>
      <c r="H14" s="669">
        <v>3000</v>
      </c>
      <c r="I14" s="670"/>
      <c r="J14" s="673"/>
      <c r="K14" s="1"/>
    </row>
    <row r="15" spans="1:12" x14ac:dyDescent="0.25">
      <c r="A15" s="849" t="s">
        <v>482</v>
      </c>
      <c r="B15" s="667" t="s">
        <v>718</v>
      </c>
      <c r="C15" s="668">
        <v>3500</v>
      </c>
      <c r="D15" s="669"/>
      <c r="E15" s="670"/>
      <c r="F15" s="670"/>
      <c r="G15" s="671"/>
      <c r="H15" s="668">
        <v>3500</v>
      </c>
      <c r="I15" s="670"/>
      <c r="J15" s="673"/>
      <c r="K15" s="1"/>
    </row>
    <row r="16" spans="1:12" x14ac:dyDescent="0.25">
      <c r="A16" s="849"/>
      <c r="B16" s="667" t="s">
        <v>571</v>
      </c>
      <c r="C16" s="668">
        <v>2600</v>
      </c>
      <c r="D16" s="669"/>
      <c r="E16" s="670"/>
      <c r="F16" s="670"/>
      <c r="G16" s="671"/>
      <c r="H16" s="668">
        <v>2600</v>
      </c>
      <c r="I16" s="670"/>
      <c r="J16" s="673"/>
      <c r="K16" s="1"/>
      <c r="L16" s="1"/>
    </row>
    <row r="17" spans="1:12" x14ac:dyDescent="0.25">
      <c r="A17" s="849"/>
      <c r="B17" s="667" t="s">
        <v>716</v>
      </c>
      <c r="C17" s="668">
        <v>1800</v>
      </c>
      <c r="D17" s="669"/>
      <c r="E17" s="670"/>
      <c r="F17" s="670"/>
      <c r="G17" s="671"/>
      <c r="H17" s="668">
        <v>1800</v>
      </c>
      <c r="I17" s="670"/>
      <c r="J17" s="673"/>
      <c r="K17" s="1"/>
      <c r="L17" s="1"/>
    </row>
    <row r="18" spans="1:12" x14ac:dyDescent="0.25">
      <c r="A18" s="849"/>
      <c r="B18" s="667" t="s">
        <v>755</v>
      </c>
      <c r="C18" s="668">
        <v>3300</v>
      </c>
      <c r="D18" s="669"/>
      <c r="E18" s="670"/>
      <c r="F18" s="670"/>
      <c r="G18" s="671"/>
      <c r="H18" s="668">
        <v>3300</v>
      </c>
      <c r="I18" s="670"/>
      <c r="J18" s="673"/>
      <c r="K18" s="1"/>
      <c r="L18" s="1"/>
    </row>
    <row r="19" spans="1:12" x14ac:dyDescent="0.25">
      <c r="A19" s="849"/>
      <c r="B19" s="667" t="s">
        <v>722</v>
      </c>
      <c r="C19" s="668">
        <v>2900</v>
      </c>
      <c r="D19" s="669"/>
      <c r="E19" s="670"/>
      <c r="F19" s="670"/>
      <c r="G19" s="671"/>
      <c r="H19" s="668">
        <v>2900</v>
      </c>
      <c r="I19" s="670"/>
      <c r="J19" s="673"/>
      <c r="K19" s="1"/>
      <c r="L19" s="1"/>
    </row>
    <row r="20" spans="1:12" x14ac:dyDescent="0.25">
      <c r="A20" s="849"/>
      <c r="B20" s="667" t="s">
        <v>723</v>
      </c>
      <c r="C20" s="668">
        <v>13000</v>
      </c>
      <c r="D20" s="669"/>
      <c r="E20" s="670"/>
      <c r="F20" s="670"/>
      <c r="G20" s="671"/>
      <c r="H20" s="668">
        <v>13000</v>
      </c>
      <c r="I20" s="670"/>
      <c r="J20" s="673"/>
      <c r="K20" s="1"/>
      <c r="L20" s="1"/>
    </row>
    <row r="21" spans="1:12" x14ac:dyDescent="0.25">
      <c r="A21" s="849"/>
      <c r="B21" s="667" t="s">
        <v>717</v>
      </c>
      <c r="C21" s="668">
        <v>3000</v>
      </c>
      <c r="D21" s="669"/>
      <c r="E21" s="670"/>
      <c r="F21" s="670"/>
      <c r="G21" s="671"/>
      <c r="H21" s="668">
        <v>3000</v>
      </c>
      <c r="I21" s="670"/>
      <c r="J21" s="673"/>
      <c r="K21" s="1"/>
    </row>
    <row r="22" spans="1:12" x14ac:dyDescent="0.25">
      <c r="A22" s="849"/>
      <c r="B22" s="667" t="s">
        <v>721</v>
      </c>
      <c r="C22" s="668">
        <v>16500</v>
      </c>
      <c r="D22" s="669"/>
      <c r="E22" s="670"/>
      <c r="F22" s="670"/>
      <c r="G22" s="671"/>
      <c r="H22" s="668">
        <v>16500</v>
      </c>
      <c r="I22" s="670"/>
      <c r="J22" s="673"/>
      <c r="K22" s="1"/>
    </row>
    <row r="23" spans="1:12" x14ac:dyDescent="0.25">
      <c r="A23" s="849"/>
      <c r="B23" s="667" t="s">
        <v>737</v>
      </c>
      <c r="C23" s="668">
        <v>4880</v>
      </c>
      <c r="D23" s="669"/>
      <c r="E23" s="670"/>
      <c r="F23" s="670"/>
      <c r="G23" s="671"/>
      <c r="H23" s="668">
        <v>4880</v>
      </c>
      <c r="I23" s="670"/>
      <c r="J23" s="673"/>
      <c r="K23" s="1"/>
    </row>
    <row r="24" spans="1:12" x14ac:dyDescent="0.25">
      <c r="A24" s="849"/>
      <c r="B24" s="667" t="s">
        <v>719</v>
      </c>
      <c r="C24" s="668">
        <v>3500</v>
      </c>
      <c r="D24" s="669"/>
      <c r="E24" s="670"/>
      <c r="F24" s="670"/>
      <c r="G24" s="671"/>
      <c r="H24" s="668">
        <v>3500</v>
      </c>
      <c r="I24" s="670"/>
      <c r="J24" s="673"/>
      <c r="K24" s="1"/>
    </row>
    <row r="25" spans="1:12" x14ac:dyDescent="0.25">
      <c r="A25" s="849"/>
      <c r="B25" s="667" t="s">
        <v>720</v>
      </c>
      <c r="C25" s="668">
        <v>8000</v>
      </c>
      <c r="D25" s="669"/>
      <c r="E25" s="670"/>
      <c r="F25" s="670"/>
      <c r="G25" s="671"/>
      <c r="H25" s="668">
        <v>8000</v>
      </c>
      <c r="I25" s="670"/>
      <c r="J25" s="673"/>
      <c r="K25" s="1"/>
    </row>
    <row r="26" spans="1:12" x14ac:dyDescent="0.25">
      <c r="A26" s="849"/>
      <c r="B26" s="667" t="s">
        <v>738</v>
      </c>
      <c r="C26" s="668">
        <v>7560</v>
      </c>
      <c r="D26" s="669"/>
      <c r="E26" s="670"/>
      <c r="F26" s="670"/>
      <c r="G26" s="671"/>
      <c r="H26" s="668">
        <v>7560</v>
      </c>
      <c r="I26" s="670"/>
      <c r="J26" s="673"/>
      <c r="K26" s="1"/>
    </row>
    <row r="27" spans="1:12" x14ac:dyDescent="0.25">
      <c r="A27" s="849"/>
      <c r="B27" s="667" t="s">
        <v>756</v>
      </c>
      <c r="C27" s="668">
        <v>7000</v>
      </c>
      <c r="D27" s="669"/>
      <c r="E27" s="670"/>
      <c r="F27" s="670"/>
      <c r="G27" s="671"/>
      <c r="H27" s="668">
        <v>7000</v>
      </c>
      <c r="I27" s="670"/>
      <c r="J27" s="673"/>
      <c r="K27" s="1"/>
    </row>
    <row r="28" spans="1:12" x14ac:dyDescent="0.25">
      <c r="A28" s="849"/>
      <c r="B28" s="667" t="s">
        <v>757</v>
      </c>
      <c r="C28" s="668">
        <v>11640</v>
      </c>
      <c r="D28" s="669"/>
      <c r="E28" s="670"/>
      <c r="F28" s="670"/>
      <c r="G28" s="671"/>
      <c r="H28" s="668">
        <v>11640</v>
      </c>
      <c r="I28" s="670"/>
      <c r="J28" s="673"/>
      <c r="K28" s="1"/>
    </row>
    <row r="29" spans="1:12" x14ac:dyDescent="0.25">
      <c r="A29" s="849"/>
      <c r="B29" s="667" t="s">
        <v>758</v>
      </c>
      <c r="C29" s="668">
        <v>6360</v>
      </c>
      <c r="D29" s="669"/>
      <c r="E29" s="670"/>
      <c r="F29" s="670"/>
      <c r="G29" s="671"/>
      <c r="H29" s="668">
        <v>6360</v>
      </c>
      <c r="I29" s="670"/>
      <c r="J29" s="673"/>
      <c r="K29" s="1"/>
    </row>
    <row r="30" spans="1:12" x14ac:dyDescent="0.25">
      <c r="A30" s="849"/>
      <c r="B30" s="667" t="s">
        <v>759</v>
      </c>
      <c r="C30" s="668">
        <v>42000</v>
      </c>
      <c r="D30" s="669"/>
      <c r="E30" s="670"/>
      <c r="F30" s="670"/>
      <c r="G30" s="671"/>
      <c r="H30" s="668">
        <v>42000</v>
      </c>
      <c r="I30" s="670"/>
      <c r="J30" s="673"/>
      <c r="K30" s="1"/>
    </row>
    <row r="31" spans="1:12" x14ac:dyDescent="0.25">
      <c r="A31" s="675" t="s">
        <v>491</v>
      </c>
      <c r="B31" s="667" t="s">
        <v>760</v>
      </c>
      <c r="C31" s="668">
        <v>17000</v>
      </c>
      <c r="D31" s="669"/>
      <c r="E31" s="670"/>
      <c r="F31" s="670"/>
      <c r="G31" s="671"/>
      <c r="H31" s="669">
        <v>17000</v>
      </c>
      <c r="I31" s="670"/>
      <c r="J31" s="673"/>
      <c r="K31" s="1"/>
    </row>
    <row r="32" spans="1:12" x14ac:dyDescent="0.25">
      <c r="A32" s="849"/>
      <c r="B32" s="667" t="s">
        <v>761</v>
      </c>
      <c r="C32" s="668">
        <v>100000</v>
      </c>
      <c r="D32" s="669">
        <v>100000</v>
      </c>
      <c r="E32" s="670"/>
      <c r="F32" s="670"/>
      <c r="G32" s="671"/>
      <c r="H32" s="669"/>
      <c r="I32" s="670"/>
      <c r="J32" s="673"/>
      <c r="K32" s="1"/>
    </row>
    <row r="33" spans="1:11" x14ac:dyDescent="0.25">
      <c r="A33" s="849"/>
      <c r="B33" s="667" t="s">
        <v>762</v>
      </c>
      <c r="C33" s="668">
        <v>632000</v>
      </c>
      <c r="D33" s="669">
        <v>182000</v>
      </c>
      <c r="E33" s="670">
        <v>450000</v>
      </c>
      <c r="F33" s="670"/>
      <c r="G33" s="671"/>
      <c r="H33" s="669"/>
      <c r="I33" s="670"/>
      <c r="J33" s="673"/>
      <c r="K33" s="1"/>
    </row>
    <row r="34" spans="1:11" x14ac:dyDescent="0.25">
      <c r="A34" s="849" t="s">
        <v>486</v>
      </c>
      <c r="B34" s="667" t="s">
        <v>763</v>
      </c>
      <c r="C34" s="668">
        <v>523000</v>
      </c>
      <c r="D34" s="669">
        <v>29000</v>
      </c>
      <c r="E34" s="670">
        <v>494000</v>
      </c>
      <c r="F34" s="670"/>
      <c r="G34" s="671"/>
      <c r="H34" s="669"/>
      <c r="I34" s="670"/>
      <c r="J34" s="673"/>
      <c r="K34" s="1"/>
    </row>
    <row r="35" spans="1:11" x14ac:dyDescent="0.25">
      <c r="A35" s="849"/>
      <c r="B35" s="667" t="s">
        <v>537</v>
      </c>
      <c r="C35" s="668">
        <v>13000</v>
      </c>
      <c r="D35" s="669"/>
      <c r="E35" s="670"/>
      <c r="F35" s="670"/>
      <c r="G35" s="671"/>
      <c r="H35" s="669">
        <v>13000</v>
      </c>
      <c r="I35" s="670"/>
      <c r="J35" s="673"/>
      <c r="K35" s="1"/>
    </row>
    <row r="36" spans="1:11" x14ac:dyDescent="0.25">
      <c r="A36" s="849"/>
      <c r="B36" s="667" t="s">
        <v>764</v>
      </c>
      <c r="C36" s="668">
        <v>336200</v>
      </c>
      <c r="D36" s="669"/>
      <c r="E36" s="670">
        <v>319200</v>
      </c>
      <c r="F36" s="670"/>
      <c r="G36" s="671"/>
      <c r="H36" s="669">
        <v>17000</v>
      </c>
      <c r="I36" s="670"/>
      <c r="J36" s="673"/>
      <c r="K36" s="1"/>
    </row>
    <row r="37" spans="1:11" x14ac:dyDescent="0.25">
      <c r="A37" s="849"/>
      <c r="B37" s="667" t="s">
        <v>765</v>
      </c>
      <c r="C37" s="668">
        <v>47000</v>
      </c>
      <c r="D37" s="669"/>
      <c r="E37" s="670"/>
      <c r="F37" s="670"/>
      <c r="G37" s="671"/>
      <c r="H37" s="669">
        <v>22000</v>
      </c>
      <c r="I37" s="684">
        <v>25000</v>
      </c>
      <c r="J37" s="673"/>
      <c r="K37" s="1"/>
    </row>
    <row r="38" spans="1:11" x14ac:dyDescent="0.25">
      <c r="A38" s="849"/>
      <c r="B38" s="667" t="s">
        <v>425</v>
      </c>
      <c r="C38" s="668">
        <v>6000</v>
      </c>
      <c r="D38" s="669"/>
      <c r="E38" s="670"/>
      <c r="F38" s="670"/>
      <c r="G38" s="671"/>
      <c r="H38" s="669">
        <v>6000</v>
      </c>
      <c r="I38" s="670"/>
      <c r="J38" s="673"/>
      <c r="K38" s="1"/>
    </row>
    <row r="39" spans="1:11" x14ac:dyDescent="0.25">
      <c r="A39" s="714" t="s">
        <v>724</v>
      </c>
      <c r="B39" s="667" t="s">
        <v>357</v>
      </c>
      <c r="C39" s="668">
        <v>5000</v>
      </c>
      <c r="D39" s="669"/>
      <c r="E39" s="670"/>
      <c r="F39" s="670"/>
      <c r="G39" s="671"/>
      <c r="H39" s="669">
        <v>5000</v>
      </c>
      <c r="I39" s="670"/>
      <c r="J39" s="673"/>
      <c r="K39" s="1"/>
    </row>
    <row r="40" spans="1:11" x14ac:dyDescent="0.25">
      <c r="A40" s="849" t="s">
        <v>495</v>
      </c>
      <c r="B40" s="667" t="s">
        <v>539</v>
      </c>
      <c r="C40" s="668">
        <v>5084000</v>
      </c>
      <c r="D40" s="669"/>
      <c r="E40" s="670"/>
      <c r="F40" s="670">
        <v>5084000</v>
      </c>
      <c r="G40" s="671"/>
      <c r="H40" s="669"/>
      <c r="I40" s="670"/>
      <c r="J40" s="673"/>
      <c r="K40" s="1"/>
    </row>
    <row r="41" spans="1:11" x14ac:dyDescent="0.25">
      <c r="A41" s="849"/>
      <c r="B41" s="667" t="s">
        <v>766</v>
      </c>
      <c r="C41" s="668">
        <v>184000</v>
      </c>
      <c r="D41" s="669"/>
      <c r="E41" s="670">
        <v>125100</v>
      </c>
      <c r="F41" s="670"/>
      <c r="G41" s="671"/>
      <c r="H41" s="669"/>
      <c r="I41" s="670">
        <v>58900</v>
      </c>
      <c r="J41" s="673"/>
      <c r="K41" s="1"/>
    </row>
    <row r="42" spans="1:11" ht="15.75" thickBot="1" x14ac:dyDescent="0.3">
      <c r="A42" s="676" t="s">
        <v>487</v>
      </c>
      <c r="B42" s="677" t="s">
        <v>488</v>
      </c>
      <c r="C42" s="678">
        <v>100000</v>
      </c>
      <c r="D42" s="679"/>
      <c r="E42" s="680"/>
      <c r="F42" s="680"/>
      <c r="G42" s="681"/>
      <c r="H42" s="679">
        <v>100000</v>
      </c>
      <c r="I42" s="680"/>
      <c r="J42" s="682"/>
      <c r="K42" s="1"/>
    </row>
    <row r="43" spans="1:11" ht="16.5" thickBot="1" x14ac:dyDescent="0.3">
      <c r="A43" s="847" t="s">
        <v>594</v>
      </c>
      <c r="B43" s="848"/>
      <c r="C43" s="760">
        <f>SUM(C44:C47)</f>
        <v>852800</v>
      </c>
      <c r="D43" s="761">
        <f>SUM(D44:D47)</f>
        <v>500000</v>
      </c>
      <c r="E43" s="762"/>
      <c r="F43" s="762"/>
      <c r="G43" s="763"/>
      <c r="H43" s="764">
        <f>SUM(H44:H47)</f>
        <v>244800</v>
      </c>
      <c r="I43" s="762"/>
      <c r="J43" s="765">
        <f>SUM(J44:J47)</f>
        <v>108000</v>
      </c>
      <c r="K43" s="1"/>
    </row>
    <row r="44" spans="1:11" x14ac:dyDescent="0.25">
      <c r="A44" s="845" t="s">
        <v>596</v>
      </c>
      <c r="B44" s="846"/>
      <c r="C44" s="757">
        <v>24500</v>
      </c>
      <c r="D44" s="655"/>
      <c r="E44" s="656"/>
      <c r="F44" s="656"/>
      <c r="G44" s="758"/>
      <c r="H44" s="759">
        <v>24500</v>
      </c>
      <c r="I44" s="656"/>
      <c r="J44" s="658"/>
      <c r="K44" s="1"/>
    </row>
    <row r="45" spans="1:11" x14ac:dyDescent="0.25">
      <c r="A45" s="850" t="s">
        <v>574</v>
      </c>
      <c r="B45" s="851"/>
      <c r="C45" s="683">
        <v>112000</v>
      </c>
      <c r="D45" s="669"/>
      <c r="E45" s="670"/>
      <c r="F45" s="670"/>
      <c r="G45" s="746"/>
      <c r="H45" s="684">
        <v>112000</v>
      </c>
      <c r="I45" s="670"/>
      <c r="J45" s="672"/>
      <c r="K45" s="1"/>
    </row>
    <row r="46" spans="1:11" x14ac:dyDescent="0.25">
      <c r="A46" s="863" t="s">
        <v>767</v>
      </c>
      <c r="B46" s="864"/>
      <c r="C46" s="750">
        <v>500000</v>
      </c>
      <c r="D46" s="679">
        <v>500000</v>
      </c>
      <c r="E46" s="680"/>
      <c r="F46" s="680"/>
      <c r="G46" s="751"/>
      <c r="H46" s="687"/>
      <c r="I46" s="680"/>
      <c r="J46" s="686"/>
      <c r="K46" s="1"/>
    </row>
    <row r="47" spans="1:11" ht="15.75" thickBot="1" x14ac:dyDescent="0.3">
      <c r="A47" s="852" t="s">
        <v>595</v>
      </c>
      <c r="B47" s="853"/>
      <c r="C47" s="685">
        <v>216300</v>
      </c>
      <c r="D47" s="747"/>
      <c r="E47" s="745"/>
      <c r="F47" s="745"/>
      <c r="G47" s="748"/>
      <c r="H47" s="687">
        <v>108300</v>
      </c>
      <c r="I47" s="680"/>
      <c r="J47" s="686">
        <v>108000</v>
      </c>
      <c r="K47" s="1"/>
    </row>
    <row r="48" spans="1:11" s="551" customFormat="1" ht="19.5" thickBot="1" x14ac:dyDescent="0.35">
      <c r="A48" s="859" t="s">
        <v>598</v>
      </c>
      <c r="B48" s="860"/>
      <c r="C48" s="854">
        <f>C43+C6+C5</f>
        <v>26914120</v>
      </c>
      <c r="D48" s="688">
        <f t="shared" ref="D48:J48" si="1">D5+D6+D43</f>
        <v>1000000</v>
      </c>
      <c r="E48" s="689">
        <f t="shared" si="1"/>
        <v>1561300</v>
      </c>
      <c r="F48" s="690">
        <f t="shared" si="1"/>
        <v>5084000</v>
      </c>
      <c r="G48" s="690">
        <f t="shared" si="1"/>
        <v>26390</v>
      </c>
      <c r="H48" s="691">
        <f t="shared" si="1"/>
        <v>18441430</v>
      </c>
      <c r="I48" s="689">
        <f t="shared" si="1"/>
        <v>271000</v>
      </c>
      <c r="J48" s="692">
        <f t="shared" si="1"/>
        <v>530000</v>
      </c>
    </row>
    <row r="49" spans="1:10" ht="18.75" thickBot="1" x14ac:dyDescent="0.3">
      <c r="A49" s="861"/>
      <c r="B49" s="862"/>
      <c r="C49" s="855"/>
      <c r="D49" s="856">
        <f>SUM(D48:J48)</f>
        <v>26914120</v>
      </c>
      <c r="E49" s="857"/>
      <c r="F49" s="857"/>
      <c r="G49" s="857"/>
      <c r="H49" s="857"/>
      <c r="I49" s="857"/>
      <c r="J49" s="858"/>
    </row>
    <row r="53" spans="1:10" s="445" customFormat="1" ht="15.75" x14ac:dyDescent="0.25">
      <c r="A53" s="693"/>
      <c r="B53" s="694"/>
      <c r="C53" s="694"/>
      <c r="D53" s="695"/>
      <c r="E53" s="695"/>
      <c r="F53" s="695"/>
      <c r="G53" s="695"/>
      <c r="H53" s="695"/>
      <c r="I53" s="695"/>
      <c r="J53" s="694"/>
    </row>
  </sheetData>
  <mergeCells count="23">
    <mergeCell ref="A45:B45"/>
    <mergeCell ref="A47:B47"/>
    <mergeCell ref="C48:C49"/>
    <mergeCell ref="D49:J49"/>
    <mergeCell ref="A48:B49"/>
    <mergeCell ref="A46:B46"/>
    <mergeCell ref="A9:A10"/>
    <mergeCell ref="A13:A14"/>
    <mergeCell ref="A7:A8"/>
    <mergeCell ref="H3:J3"/>
    <mergeCell ref="A44:B44"/>
    <mergeCell ref="A43:B43"/>
    <mergeCell ref="A15:A30"/>
    <mergeCell ref="A32:A33"/>
    <mergeCell ref="A34:A38"/>
    <mergeCell ref="A40:A41"/>
    <mergeCell ref="A1:J1"/>
    <mergeCell ref="A5:B5"/>
    <mergeCell ref="A6:B6"/>
    <mergeCell ref="C2:C4"/>
    <mergeCell ref="A2:B4"/>
    <mergeCell ref="D2:J2"/>
    <mergeCell ref="D3:G3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D21" sqref="D21"/>
    </sheetView>
  </sheetViews>
  <sheetFormatPr defaultRowHeight="15" x14ac:dyDescent="0.25"/>
  <cols>
    <col min="2" max="2" width="23.42578125" bestFit="1" customWidth="1"/>
    <col min="4" max="4" width="10" bestFit="1" customWidth="1"/>
    <col min="6" max="8" width="10" customWidth="1"/>
    <col min="9" max="9" width="9.7109375" bestFit="1" customWidth="1"/>
  </cols>
  <sheetData>
    <row r="1" spans="1:17" ht="16.5" thickBot="1" x14ac:dyDescent="0.3">
      <c r="A1" s="868" t="s">
        <v>741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70" t="s">
        <v>601</v>
      </c>
      <c r="O1" s="871"/>
      <c r="P1" s="871"/>
      <c r="Q1" s="872"/>
    </row>
    <row r="2" spans="1:17" x14ac:dyDescent="0.25">
      <c r="A2" s="873" t="s">
        <v>602</v>
      </c>
      <c r="B2" s="876" t="s">
        <v>603</v>
      </c>
      <c r="C2" s="879" t="s">
        <v>378</v>
      </c>
      <c r="D2" s="880"/>
      <c r="E2" s="880"/>
      <c r="F2" s="880"/>
      <c r="G2" s="880"/>
      <c r="H2" s="880"/>
      <c r="I2" s="880"/>
      <c r="J2" s="881"/>
      <c r="K2" s="876" t="s">
        <v>604</v>
      </c>
      <c r="L2" s="876" t="s">
        <v>605</v>
      </c>
      <c r="M2" s="882" t="s">
        <v>606</v>
      </c>
      <c r="N2" s="885"/>
      <c r="O2" s="886"/>
      <c r="P2" s="886"/>
      <c r="Q2" s="887"/>
    </row>
    <row r="3" spans="1:17" ht="15.75" thickBot="1" x14ac:dyDescent="0.3">
      <c r="A3" s="874"/>
      <c r="B3" s="877"/>
      <c r="C3" s="891" t="s">
        <v>607</v>
      </c>
      <c r="D3" s="892"/>
      <c r="E3" s="893"/>
      <c r="F3" s="894" t="s">
        <v>608</v>
      </c>
      <c r="G3" s="895"/>
      <c r="H3" s="896"/>
      <c r="I3" s="897" t="s">
        <v>609</v>
      </c>
      <c r="J3" s="552" t="s">
        <v>610</v>
      </c>
      <c r="K3" s="877"/>
      <c r="L3" s="877"/>
      <c r="M3" s="883"/>
      <c r="N3" s="888"/>
      <c r="O3" s="889"/>
      <c r="P3" s="889"/>
      <c r="Q3" s="890"/>
    </row>
    <row r="4" spans="1:17" x14ac:dyDescent="0.25">
      <c r="A4" s="874"/>
      <c r="B4" s="877"/>
      <c r="C4" s="897" t="s">
        <v>399</v>
      </c>
      <c r="D4" s="894" t="s">
        <v>611</v>
      </c>
      <c r="E4" s="896"/>
      <c r="F4" s="900" t="s">
        <v>612</v>
      </c>
      <c r="G4" s="905" t="s">
        <v>613</v>
      </c>
      <c r="H4" s="904" t="s">
        <v>614</v>
      </c>
      <c r="I4" s="898"/>
      <c r="J4" s="907" t="s">
        <v>615</v>
      </c>
      <c r="K4" s="877"/>
      <c r="L4" s="877"/>
      <c r="M4" s="883"/>
      <c r="N4" s="553"/>
      <c r="O4" s="554"/>
      <c r="P4" s="554"/>
      <c r="Q4" s="555"/>
    </row>
    <row r="5" spans="1:17" x14ac:dyDescent="0.25">
      <c r="A5" s="874"/>
      <c r="B5" s="877"/>
      <c r="C5" s="898"/>
      <c r="D5" s="910" t="s">
        <v>616</v>
      </c>
      <c r="E5" s="912" t="s">
        <v>617</v>
      </c>
      <c r="F5" s="900"/>
      <c r="G5" s="905"/>
      <c r="H5" s="905"/>
      <c r="I5" s="898"/>
      <c r="J5" s="908"/>
      <c r="K5" s="877"/>
      <c r="L5" s="877"/>
      <c r="M5" s="883"/>
      <c r="N5" s="556" t="s">
        <v>135</v>
      </c>
      <c r="O5" s="865" t="s">
        <v>618</v>
      </c>
      <c r="P5" s="866"/>
      <c r="Q5" s="867"/>
    </row>
    <row r="6" spans="1:17" ht="15.75" thickBot="1" x14ac:dyDescent="0.3">
      <c r="A6" s="875"/>
      <c r="B6" s="878"/>
      <c r="C6" s="899"/>
      <c r="D6" s="911"/>
      <c r="E6" s="913"/>
      <c r="F6" s="901"/>
      <c r="G6" s="906"/>
      <c r="H6" s="906"/>
      <c r="I6" s="899"/>
      <c r="J6" s="909"/>
      <c r="K6" s="878"/>
      <c r="L6" s="878"/>
      <c r="M6" s="884"/>
      <c r="N6" s="557" t="s">
        <v>619</v>
      </c>
      <c r="O6" s="558" t="s">
        <v>141</v>
      </c>
      <c r="P6" s="559" t="s">
        <v>142</v>
      </c>
      <c r="Q6" s="560" t="s">
        <v>143</v>
      </c>
    </row>
    <row r="7" spans="1:17" x14ac:dyDescent="0.25">
      <c r="A7" s="561" t="s">
        <v>620</v>
      </c>
      <c r="B7" s="562"/>
      <c r="C7" s="563">
        <f>C9+C18+C25+C44</f>
        <v>4280000</v>
      </c>
      <c r="D7" s="563">
        <f>D18+D44</f>
        <v>4000000</v>
      </c>
      <c r="E7" s="563">
        <f>E9+E18+E25+E44</f>
        <v>280000</v>
      </c>
      <c r="F7" s="563">
        <f>F9+F18+F25+F8+F44</f>
        <v>3509000</v>
      </c>
      <c r="G7" s="563">
        <f>G9+G18+G25+G44</f>
        <v>390000</v>
      </c>
      <c r="H7" s="563">
        <f>H9+H18+H44</f>
        <v>540000</v>
      </c>
      <c r="I7" s="563">
        <f>I9+I18+I25+I44+I8</f>
        <v>8719000</v>
      </c>
      <c r="J7" s="563">
        <f t="shared" ref="J7:L7" si="0">J9+J18+J25</f>
        <v>7381052</v>
      </c>
      <c r="K7" s="563">
        <f>K9+K18+K25</f>
        <v>331360</v>
      </c>
      <c r="L7" s="563">
        <f t="shared" si="0"/>
        <v>137540</v>
      </c>
      <c r="M7" s="564">
        <f>M9+M18+M25+M44+M8</f>
        <v>9187900</v>
      </c>
      <c r="N7" s="641">
        <f>N9+N18+N25+N29+N43+N44+N45</f>
        <v>8571853</v>
      </c>
      <c r="O7" s="565">
        <f>O9+O18+O25+O29+O43+O45</f>
        <v>8506753</v>
      </c>
      <c r="P7" s="565">
        <f>P9+P18+P25+P29+P43</f>
        <v>65100</v>
      </c>
      <c r="Q7" s="566"/>
    </row>
    <row r="8" spans="1:17" ht="15.75" thickBot="1" x14ac:dyDescent="0.3">
      <c r="A8" s="567" t="s">
        <v>621</v>
      </c>
      <c r="B8" s="568" t="s">
        <v>622</v>
      </c>
      <c r="C8" s="569"/>
      <c r="D8" s="570"/>
      <c r="E8" s="571"/>
      <c r="F8" s="572">
        <v>4000</v>
      </c>
      <c r="G8" s="573"/>
      <c r="H8" s="573"/>
      <c r="I8" s="574">
        <f>F8</f>
        <v>4000</v>
      </c>
      <c r="J8" s="572"/>
      <c r="K8" s="572"/>
      <c r="L8" s="575"/>
      <c r="M8" s="576">
        <f>I8</f>
        <v>4000</v>
      </c>
      <c r="N8" s="577"/>
      <c r="O8" s="578"/>
      <c r="P8" s="578"/>
      <c r="Q8" s="579"/>
    </row>
    <row r="9" spans="1:17" ht="15.75" thickBot="1" x14ac:dyDescent="0.3">
      <c r="A9" s="580" t="s">
        <v>623</v>
      </c>
      <c r="B9" s="581" t="s">
        <v>624</v>
      </c>
      <c r="C9" s="582">
        <f>C10+C11+C12+C13+C14+C15+C16+C17</f>
        <v>33586</v>
      </c>
      <c r="D9" s="582"/>
      <c r="E9" s="582">
        <f t="shared" ref="E9:P9" si="1">E10+E11+E12+E13+E14+E15+E16+E17</f>
        <v>33586</v>
      </c>
      <c r="F9" s="582">
        <f>F10+F11+F12+F13+F14+F15+F16+F17</f>
        <v>1603194</v>
      </c>
      <c r="G9" s="582">
        <f t="shared" si="1"/>
        <v>103900</v>
      </c>
      <c r="H9" s="582">
        <f t="shared" si="1"/>
        <v>175000</v>
      </c>
      <c r="I9" s="582">
        <f>I10+I11+I12+I13+I14+I15+I16+I17</f>
        <v>1915680</v>
      </c>
      <c r="J9" s="582">
        <f t="shared" si="1"/>
        <v>1603194</v>
      </c>
      <c r="K9" s="582"/>
      <c r="L9" s="582">
        <f t="shared" si="1"/>
        <v>27100</v>
      </c>
      <c r="M9" s="583">
        <f t="shared" si="1"/>
        <v>1942780</v>
      </c>
      <c r="N9" s="584">
        <f t="shared" si="1"/>
        <v>1576394</v>
      </c>
      <c r="O9" s="585">
        <f t="shared" si="1"/>
        <v>1549294</v>
      </c>
      <c r="P9" s="585">
        <f t="shared" si="1"/>
        <v>27100</v>
      </c>
      <c r="Q9" s="586"/>
    </row>
    <row r="10" spans="1:17" x14ac:dyDescent="0.25">
      <c r="A10" s="587" t="s">
        <v>625</v>
      </c>
      <c r="B10" s="588" t="s">
        <v>626</v>
      </c>
      <c r="C10" s="589">
        <f>E10</f>
        <v>5210</v>
      </c>
      <c r="D10" s="590"/>
      <c r="E10" s="590">
        <v>5210</v>
      </c>
      <c r="F10" s="590">
        <v>179340</v>
      </c>
      <c r="G10" s="590">
        <v>11100</v>
      </c>
      <c r="H10" s="590">
        <v>21000</v>
      </c>
      <c r="I10" s="590">
        <f>C10+F10+G10+H10</f>
        <v>216650</v>
      </c>
      <c r="J10" s="591">
        <f>F10</f>
        <v>179340</v>
      </c>
      <c r="K10" s="591"/>
      <c r="L10" s="591">
        <v>1800</v>
      </c>
      <c r="M10" s="592">
        <f>I10+L10</f>
        <v>218450</v>
      </c>
      <c r="N10" s="593">
        <f>O10+P10</f>
        <v>181140</v>
      </c>
      <c r="O10" s="594">
        <f t="shared" ref="O10:O16" si="2">J10</f>
        <v>179340</v>
      </c>
      <c r="P10" s="594">
        <f t="shared" ref="P10:P17" si="3">L10</f>
        <v>1800</v>
      </c>
      <c r="Q10" s="595"/>
    </row>
    <row r="11" spans="1:17" x14ac:dyDescent="0.25">
      <c r="A11" s="596" t="s">
        <v>627</v>
      </c>
      <c r="B11" s="597" t="s">
        <v>628</v>
      </c>
      <c r="C11" s="597">
        <f t="shared" ref="C11:C17" si="4">E11</f>
        <v>6474</v>
      </c>
      <c r="D11" s="598"/>
      <c r="E11" s="598">
        <v>6474</v>
      </c>
      <c r="F11" s="598">
        <v>275352</v>
      </c>
      <c r="G11" s="598">
        <v>20000</v>
      </c>
      <c r="H11" s="598">
        <v>36000</v>
      </c>
      <c r="I11" s="590">
        <f t="shared" ref="I11:I17" si="5">C11+F11+G11+H11</f>
        <v>337826</v>
      </c>
      <c r="J11" s="598">
        <f t="shared" ref="J11:J17" si="6">F11</f>
        <v>275352</v>
      </c>
      <c r="K11" s="598"/>
      <c r="L11" s="598"/>
      <c r="M11" s="592">
        <f t="shared" ref="M11:M17" si="7">I11+L11</f>
        <v>337826</v>
      </c>
      <c r="N11" s="599">
        <f t="shared" ref="N11:N17" si="8">O11+P11</f>
        <v>275352</v>
      </c>
      <c r="O11" s="600">
        <f t="shared" si="2"/>
        <v>275352</v>
      </c>
      <c r="P11" s="600">
        <f t="shared" si="3"/>
        <v>0</v>
      </c>
      <c r="Q11" s="601"/>
    </row>
    <row r="12" spans="1:17" x14ac:dyDescent="0.25">
      <c r="A12" s="596" t="s">
        <v>629</v>
      </c>
      <c r="B12" s="597" t="s">
        <v>630</v>
      </c>
      <c r="C12" s="597">
        <f t="shared" si="4"/>
        <v>8214</v>
      </c>
      <c r="D12" s="598"/>
      <c r="E12" s="598">
        <v>8214</v>
      </c>
      <c r="F12" s="598">
        <v>423964</v>
      </c>
      <c r="G12" s="598">
        <v>27000</v>
      </c>
      <c r="H12" s="598">
        <v>44000</v>
      </c>
      <c r="I12" s="590">
        <f t="shared" si="5"/>
        <v>503178</v>
      </c>
      <c r="J12" s="598">
        <f t="shared" si="6"/>
        <v>423964</v>
      </c>
      <c r="K12" s="598"/>
      <c r="L12" s="598">
        <v>3500</v>
      </c>
      <c r="M12" s="592">
        <f t="shared" si="7"/>
        <v>506678</v>
      </c>
      <c r="N12" s="599">
        <f t="shared" si="8"/>
        <v>427464</v>
      </c>
      <c r="O12" s="600">
        <f t="shared" si="2"/>
        <v>423964</v>
      </c>
      <c r="P12" s="600">
        <f t="shared" si="3"/>
        <v>3500</v>
      </c>
      <c r="Q12" s="601"/>
    </row>
    <row r="13" spans="1:17" x14ac:dyDescent="0.25">
      <c r="A13" s="596" t="s">
        <v>631</v>
      </c>
      <c r="B13" s="597" t="s">
        <v>632</v>
      </c>
      <c r="C13" s="597">
        <v>0</v>
      </c>
      <c r="D13" s="598"/>
      <c r="E13" s="598">
        <v>0</v>
      </c>
      <c r="F13" s="598">
        <v>0</v>
      </c>
      <c r="G13" s="598">
        <v>0</v>
      </c>
      <c r="H13" s="602"/>
      <c r="I13" s="590">
        <f t="shared" si="5"/>
        <v>0</v>
      </c>
      <c r="J13" s="598">
        <f t="shared" si="6"/>
        <v>0</v>
      </c>
      <c r="K13" s="598"/>
      <c r="L13" s="598">
        <v>0</v>
      </c>
      <c r="M13" s="592">
        <f t="shared" si="7"/>
        <v>0</v>
      </c>
      <c r="N13" s="603">
        <f t="shared" si="8"/>
        <v>0</v>
      </c>
      <c r="O13" s="604">
        <f t="shared" si="2"/>
        <v>0</v>
      </c>
      <c r="P13" s="600">
        <f t="shared" si="3"/>
        <v>0</v>
      </c>
      <c r="Q13" s="601"/>
    </row>
    <row r="14" spans="1:17" x14ac:dyDescent="0.25">
      <c r="A14" s="596" t="s">
        <v>633</v>
      </c>
      <c r="B14" s="597" t="s">
        <v>634</v>
      </c>
      <c r="C14" s="597">
        <f t="shared" si="4"/>
        <v>4920</v>
      </c>
      <c r="D14" s="598"/>
      <c r="E14" s="598">
        <v>4920</v>
      </c>
      <c r="F14" s="598">
        <v>221613</v>
      </c>
      <c r="G14" s="598">
        <v>14300</v>
      </c>
      <c r="H14" s="598">
        <v>28000</v>
      </c>
      <c r="I14" s="590">
        <f t="shared" si="5"/>
        <v>268833</v>
      </c>
      <c r="J14" s="598">
        <f t="shared" si="6"/>
        <v>221613</v>
      </c>
      <c r="K14" s="598"/>
      <c r="L14" s="598">
        <v>13000</v>
      </c>
      <c r="M14" s="592">
        <f t="shared" si="7"/>
        <v>281833</v>
      </c>
      <c r="N14" s="599">
        <f t="shared" si="8"/>
        <v>234613</v>
      </c>
      <c r="O14" s="600">
        <f t="shared" si="2"/>
        <v>221613</v>
      </c>
      <c r="P14" s="600">
        <f t="shared" si="3"/>
        <v>13000</v>
      </c>
      <c r="Q14" s="601"/>
    </row>
    <row r="15" spans="1:17" x14ac:dyDescent="0.25">
      <c r="A15" s="596" t="s">
        <v>635</v>
      </c>
      <c r="B15" s="597" t="s">
        <v>636</v>
      </c>
      <c r="C15" s="597">
        <f t="shared" si="4"/>
        <v>4428</v>
      </c>
      <c r="D15" s="598"/>
      <c r="E15" s="598">
        <v>4428</v>
      </c>
      <c r="F15" s="598">
        <v>229175</v>
      </c>
      <c r="G15" s="598">
        <v>16000</v>
      </c>
      <c r="H15" s="598">
        <v>25000</v>
      </c>
      <c r="I15" s="590">
        <f t="shared" si="5"/>
        <v>274603</v>
      </c>
      <c r="J15" s="598">
        <f t="shared" si="6"/>
        <v>229175</v>
      </c>
      <c r="K15" s="598"/>
      <c r="L15" s="598">
        <v>2600</v>
      </c>
      <c r="M15" s="592">
        <f t="shared" si="7"/>
        <v>277203</v>
      </c>
      <c r="N15" s="599">
        <f t="shared" si="8"/>
        <v>231775</v>
      </c>
      <c r="O15" s="600">
        <f t="shared" si="2"/>
        <v>229175</v>
      </c>
      <c r="P15" s="600">
        <f t="shared" si="3"/>
        <v>2600</v>
      </c>
      <c r="Q15" s="601"/>
    </row>
    <row r="16" spans="1:17" x14ac:dyDescent="0.25">
      <c r="A16" s="605" t="s">
        <v>637</v>
      </c>
      <c r="B16" s="606" t="s">
        <v>638</v>
      </c>
      <c r="C16" s="606">
        <f t="shared" si="4"/>
        <v>4340</v>
      </c>
      <c r="D16" s="607"/>
      <c r="E16" s="607">
        <v>4340</v>
      </c>
      <c r="F16" s="607">
        <v>219850</v>
      </c>
      <c r="G16" s="607">
        <v>15500</v>
      </c>
      <c r="H16" s="607">
        <v>21000</v>
      </c>
      <c r="I16" s="590">
        <f t="shared" si="5"/>
        <v>260690</v>
      </c>
      <c r="J16" s="607">
        <f>F16</f>
        <v>219850</v>
      </c>
      <c r="K16" s="607"/>
      <c r="L16" s="598">
        <v>6200</v>
      </c>
      <c r="M16" s="592">
        <f t="shared" si="7"/>
        <v>266890</v>
      </c>
      <c r="N16" s="599">
        <f t="shared" si="8"/>
        <v>226050</v>
      </c>
      <c r="O16" s="600">
        <f t="shared" si="2"/>
        <v>219850</v>
      </c>
      <c r="P16" s="600">
        <f t="shared" si="3"/>
        <v>6200</v>
      </c>
      <c r="Q16" s="601"/>
    </row>
    <row r="17" spans="1:17" ht="15.75" thickBot="1" x14ac:dyDescent="0.3">
      <c r="A17" s="605" t="s">
        <v>639</v>
      </c>
      <c r="B17" s="606" t="s">
        <v>640</v>
      </c>
      <c r="C17" s="606">
        <f t="shared" si="4"/>
        <v>0</v>
      </c>
      <c r="D17" s="607"/>
      <c r="E17" s="607">
        <v>0</v>
      </c>
      <c r="F17" s="607">
        <v>53900</v>
      </c>
      <c r="G17" s="607">
        <v>0</v>
      </c>
      <c r="H17" s="607"/>
      <c r="I17" s="590">
        <f t="shared" si="5"/>
        <v>53900</v>
      </c>
      <c r="J17" s="608">
        <f t="shared" si="6"/>
        <v>53900</v>
      </c>
      <c r="K17" s="608"/>
      <c r="L17" s="608">
        <v>0</v>
      </c>
      <c r="M17" s="592">
        <f t="shared" si="7"/>
        <v>53900</v>
      </c>
      <c r="N17" s="577">
        <f t="shared" si="8"/>
        <v>0</v>
      </c>
      <c r="O17" s="578"/>
      <c r="P17" s="578">
        <f t="shared" si="3"/>
        <v>0</v>
      </c>
      <c r="Q17" s="579"/>
    </row>
    <row r="18" spans="1:17" ht="15.75" thickBot="1" x14ac:dyDescent="0.3">
      <c r="A18" s="609" t="s">
        <v>641</v>
      </c>
      <c r="B18" s="610" t="s">
        <v>642</v>
      </c>
      <c r="C18" s="585">
        <f t="shared" ref="C18:J18" si="9">C19+C20+C21+C22+C23+C24</f>
        <v>4142379</v>
      </c>
      <c r="D18" s="585">
        <f t="shared" si="9"/>
        <v>3907600</v>
      </c>
      <c r="E18" s="585">
        <f t="shared" si="9"/>
        <v>234779</v>
      </c>
      <c r="F18" s="585">
        <f t="shared" si="9"/>
        <v>1113709</v>
      </c>
      <c r="G18" s="585">
        <f t="shared" si="9"/>
        <v>204260</v>
      </c>
      <c r="H18" s="585">
        <f t="shared" si="9"/>
        <v>356000</v>
      </c>
      <c r="I18" s="585">
        <f>I19+I20+I21+I22+I23+I24</f>
        <v>5816348</v>
      </c>
      <c r="J18" s="585">
        <f t="shared" si="9"/>
        <v>5021309</v>
      </c>
      <c r="K18" s="585">
        <f>SUM(K19:K24)</f>
        <v>331360</v>
      </c>
      <c r="L18" s="585">
        <f>L19+L20+L21+L22+L23+L24</f>
        <v>68440</v>
      </c>
      <c r="M18" s="611">
        <f>M19+M20+M21+M22+M23+M24</f>
        <v>6216148</v>
      </c>
      <c r="N18" s="584">
        <f>N19+N20+N21+N22+N23+N24</f>
        <v>5059309</v>
      </c>
      <c r="O18" s="585">
        <f>O19+O20+O21+O22+O23+O24</f>
        <v>5021309</v>
      </c>
      <c r="P18" s="585">
        <f>P19+P20+P21+P22+P23+P24</f>
        <v>38000</v>
      </c>
      <c r="Q18" s="586"/>
    </row>
    <row r="19" spans="1:17" x14ac:dyDescent="0.25">
      <c r="A19" s="587" t="s">
        <v>643</v>
      </c>
      <c r="B19" s="588" t="s">
        <v>644</v>
      </c>
      <c r="C19" s="590">
        <f>D19+E19</f>
        <v>297830</v>
      </c>
      <c r="D19" s="590">
        <v>285000</v>
      </c>
      <c r="E19" s="590">
        <v>12830</v>
      </c>
      <c r="F19" s="590">
        <v>227018</v>
      </c>
      <c r="G19" s="590">
        <v>24580</v>
      </c>
      <c r="H19" s="590">
        <v>32000</v>
      </c>
      <c r="I19" s="590">
        <f>C19+F19+G19+H19</f>
        <v>581428</v>
      </c>
      <c r="J19" s="590">
        <f>D19+F19</f>
        <v>512018</v>
      </c>
      <c r="K19" s="590"/>
      <c r="L19" s="590">
        <v>3000</v>
      </c>
      <c r="M19" s="612">
        <f>I19+L19+K19</f>
        <v>584428</v>
      </c>
      <c r="N19" s="593">
        <f t="shared" ref="N19:N24" si="10">O19+P19</f>
        <v>515018</v>
      </c>
      <c r="O19" s="594">
        <f>J19</f>
        <v>512018</v>
      </c>
      <c r="P19" s="594">
        <f>L19</f>
        <v>3000</v>
      </c>
      <c r="Q19" s="595"/>
    </row>
    <row r="20" spans="1:17" x14ac:dyDescent="0.25">
      <c r="A20" s="596" t="s">
        <v>645</v>
      </c>
      <c r="B20" s="597" t="s">
        <v>646</v>
      </c>
      <c r="C20" s="598">
        <f t="shared" ref="C20:C24" si="11">D20+E20</f>
        <v>645484</v>
      </c>
      <c r="D20" s="598">
        <v>624000</v>
      </c>
      <c r="E20" s="598">
        <v>21484</v>
      </c>
      <c r="F20" s="598">
        <v>162847</v>
      </c>
      <c r="G20" s="598">
        <v>26820</v>
      </c>
      <c r="H20" s="598">
        <v>53000</v>
      </c>
      <c r="I20" s="590">
        <f t="shared" ref="I20:I24" si="12">C20+F20+G20+H20</f>
        <v>888151</v>
      </c>
      <c r="J20" s="598">
        <f t="shared" ref="J20:J24" si="13">D20+F20</f>
        <v>786847</v>
      </c>
      <c r="K20" s="598">
        <v>43500</v>
      </c>
      <c r="L20" s="598"/>
      <c r="M20" s="612">
        <f t="shared" ref="M20:M24" si="14">I20+L20+K20</f>
        <v>931651</v>
      </c>
      <c r="N20" s="599">
        <f t="shared" si="10"/>
        <v>786847</v>
      </c>
      <c r="O20" s="600">
        <f t="shared" ref="O20:O24" si="15">J20</f>
        <v>786847</v>
      </c>
      <c r="P20" s="594">
        <f t="shared" ref="P20" si="16">L20</f>
        <v>0</v>
      </c>
      <c r="Q20" s="601"/>
    </row>
    <row r="21" spans="1:17" x14ac:dyDescent="0.25">
      <c r="A21" s="596" t="s">
        <v>647</v>
      </c>
      <c r="B21" s="597" t="s">
        <v>648</v>
      </c>
      <c r="C21" s="598">
        <f t="shared" si="11"/>
        <v>1101645</v>
      </c>
      <c r="D21" s="598">
        <v>1044500</v>
      </c>
      <c r="E21" s="598">
        <v>57145</v>
      </c>
      <c r="F21" s="598">
        <v>303991</v>
      </c>
      <c r="G21" s="598">
        <v>50710</v>
      </c>
      <c r="H21" s="598">
        <v>108000</v>
      </c>
      <c r="I21" s="590">
        <f t="shared" si="12"/>
        <v>1564346</v>
      </c>
      <c r="J21" s="598">
        <f t="shared" si="13"/>
        <v>1348491</v>
      </c>
      <c r="K21" s="598">
        <v>57520</v>
      </c>
      <c r="L21" s="598">
        <v>21380</v>
      </c>
      <c r="M21" s="612">
        <f t="shared" si="14"/>
        <v>1643246</v>
      </c>
      <c r="N21" s="599">
        <f t="shared" si="10"/>
        <v>1364991</v>
      </c>
      <c r="O21" s="600">
        <f t="shared" si="15"/>
        <v>1348491</v>
      </c>
      <c r="P21" s="594">
        <v>16500</v>
      </c>
      <c r="Q21" s="601"/>
    </row>
    <row r="22" spans="1:17" x14ac:dyDescent="0.25">
      <c r="A22" s="596" t="s">
        <v>649</v>
      </c>
      <c r="B22" s="597" t="s">
        <v>650</v>
      </c>
      <c r="C22" s="598">
        <f t="shared" si="11"/>
        <v>846352</v>
      </c>
      <c r="D22" s="598">
        <v>780000</v>
      </c>
      <c r="E22" s="598">
        <v>66352</v>
      </c>
      <c r="F22" s="598">
        <v>158016</v>
      </c>
      <c r="G22" s="598">
        <v>56000</v>
      </c>
      <c r="H22" s="598">
        <v>80000</v>
      </c>
      <c r="I22" s="590">
        <f t="shared" si="12"/>
        <v>1140368</v>
      </c>
      <c r="J22" s="598">
        <f t="shared" si="13"/>
        <v>938016</v>
      </c>
      <c r="K22" s="598">
        <v>65540</v>
      </c>
      <c r="L22" s="598">
        <v>19060</v>
      </c>
      <c r="M22" s="612">
        <f t="shared" si="14"/>
        <v>1224968</v>
      </c>
      <c r="N22" s="599">
        <f t="shared" si="10"/>
        <v>949516</v>
      </c>
      <c r="O22" s="600">
        <f t="shared" si="15"/>
        <v>938016</v>
      </c>
      <c r="P22" s="594">
        <v>11500</v>
      </c>
      <c r="Q22" s="601"/>
    </row>
    <row r="23" spans="1:17" x14ac:dyDescent="0.25">
      <c r="A23" s="596" t="s">
        <v>651</v>
      </c>
      <c r="B23" s="597" t="s">
        <v>652</v>
      </c>
      <c r="C23" s="598">
        <f t="shared" si="11"/>
        <v>747276</v>
      </c>
      <c r="D23" s="598">
        <v>707400</v>
      </c>
      <c r="E23" s="598">
        <v>39876</v>
      </c>
      <c r="F23" s="598">
        <v>169182</v>
      </c>
      <c r="G23" s="598">
        <v>33200</v>
      </c>
      <c r="H23" s="598">
        <v>83000</v>
      </c>
      <c r="I23" s="590">
        <f t="shared" si="12"/>
        <v>1032658</v>
      </c>
      <c r="J23" s="598">
        <f t="shared" si="13"/>
        <v>876582</v>
      </c>
      <c r="K23" s="598">
        <v>111760</v>
      </c>
      <c r="L23" s="598">
        <v>18640</v>
      </c>
      <c r="M23" s="612">
        <f t="shared" si="14"/>
        <v>1163058</v>
      </c>
      <c r="N23" s="599">
        <f t="shared" si="10"/>
        <v>883582</v>
      </c>
      <c r="O23" s="600">
        <f t="shared" si="15"/>
        <v>876582</v>
      </c>
      <c r="P23" s="600">
        <v>7000</v>
      </c>
      <c r="Q23" s="601"/>
    </row>
    <row r="24" spans="1:17" ht="15.75" thickBot="1" x14ac:dyDescent="0.3">
      <c r="A24" s="605" t="s">
        <v>653</v>
      </c>
      <c r="B24" s="606" t="s">
        <v>654</v>
      </c>
      <c r="C24" s="607">
        <f t="shared" si="11"/>
        <v>503792</v>
      </c>
      <c r="D24" s="607">
        <v>466700</v>
      </c>
      <c r="E24" s="607">
        <v>37092</v>
      </c>
      <c r="F24" s="607">
        <v>92655</v>
      </c>
      <c r="G24" s="607">
        <v>12950</v>
      </c>
      <c r="H24" s="607"/>
      <c r="I24" s="590">
        <f t="shared" si="12"/>
        <v>609397</v>
      </c>
      <c r="J24" s="607">
        <f t="shared" si="13"/>
        <v>559355</v>
      </c>
      <c r="K24" s="607">
        <v>53040</v>
      </c>
      <c r="L24" s="607">
        <v>6360</v>
      </c>
      <c r="M24" s="612">
        <f t="shared" si="14"/>
        <v>668797</v>
      </c>
      <c r="N24" s="577">
        <f t="shared" si="10"/>
        <v>559355</v>
      </c>
      <c r="O24" s="578">
        <f t="shared" si="15"/>
        <v>559355</v>
      </c>
      <c r="P24" s="578"/>
      <c r="Q24" s="579"/>
    </row>
    <row r="25" spans="1:17" ht="15.75" thickBot="1" x14ac:dyDescent="0.3">
      <c r="A25" s="613" t="s">
        <v>655</v>
      </c>
      <c r="B25" s="614" t="s">
        <v>656</v>
      </c>
      <c r="C25" s="585">
        <f>C27+C28</f>
        <v>646</v>
      </c>
      <c r="D25" s="585"/>
      <c r="E25" s="585">
        <f>E26+E27+E28</f>
        <v>646</v>
      </c>
      <c r="F25" s="585">
        <f>F26+F27</f>
        <v>756549</v>
      </c>
      <c r="G25" s="585">
        <f>G26+G27</f>
        <v>71500</v>
      </c>
      <c r="H25" s="585"/>
      <c r="I25" s="585">
        <f>I26+I27+I28</f>
        <v>828695</v>
      </c>
      <c r="J25" s="585">
        <f>J26+J27</f>
        <v>756549</v>
      </c>
      <c r="K25" s="585"/>
      <c r="L25" s="585">
        <f>L26+L27</f>
        <v>42000</v>
      </c>
      <c r="M25" s="611">
        <f>M26+M27+M28</f>
        <v>870695</v>
      </c>
      <c r="N25" s="584">
        <f>N26+N27</f>
        <v>756549</v>
      </c>
      <c r="O25" s="585">
        <f>O26+O27</f>
        <v>756549</v>
      </c>
      <c r="P25" s="585">
        <f>P26+P27</f>
        <v>0</v>
      </c>
      <c r="Q25" s="586"/>
    </row>
    <row r="26" spans="1:17" x14ac:dyDescent="0.25">
      <c r="A26" s="587" t="s">
        <v>657</v>
      </c>
      <c r="B26" s="588" t="s">
        <v>658</v>
      </c>
      <c r="C26" s="590"/>
      <c r="D26" s="590"/>
      <c r="E26" s="590">
        <v>0</v>
      </c>
      <c r="F26" s="590">
        <v>549835</v>
      </c>
      <c r="G26" s="590">
        <v>29000</v>
      </c>
      <c r="H26" s="590"/>
      <c r="I26" s="590">
        <f>F26+G26</f>
        <v>578835</v>
      </c>
      <c r="J26" s="590">
        <f>F26</f>
        <v>549835</v>
      </c>
      <c r="K26" s="590"/>
      <c r="L26" s="590">
        <v>0</v>
      </c>
      <c r="M26" s="612">
        <f>I26+L26</f>
        <v>578835</v>
      </c>
      <c r="N26" s="593">
        <f>O26+P26</f>
        <v>549835</v>
      </c>
      <c r="O26" s="594">
        <f>J26</f>
        <v>549835</v>
      </c>
      <c r="P26" s="594">
        <f>L26</f>
        <v>0</v>
      </c>
      <c r="Q26" s="595"/>
    </row>
    <row r="27" spans="1:17" x14ac:dyDescent="0.25">
      <c r="A27" s="596" t="s">
        <v>659</v>
      </c>
      <c r="B27" s="597" t="s">
        <v>660</v>
      </c>
      <c r="C27" s="598">
        <f>E27</f>
        <v>576</v>
      </c>
      <c r="D27" s="598"/>
      <c r="E27" s="598">
        <v>576</v>
      </c>
      <c r="F27" s="598">
        <v>206714</v>
      </c>
      <c r="G27" s="598">
        <v>42500</v>
      </c>
      <c r="H27" s="598"/>
      <c r="I27" s="598">
        <f>C27+F27+G27</f>
        <v>249790</v>
      </c>
      <c r="J27" s="598">
        <f>F27</f>
        <v>206714</v>
      </c>
      <c r="K27" s="598"/>
      <c r="L27" s="598">
        <v>42000</v>
      </c>
      <c r="M27" s="615">
        <f>I27+L27</f>
        <v>291790</v>
      </c>
      <c r="N27" s="599">
        <f>O27+P27</f>
        <v>206714</v>
      </c>
      <c r="O27" s="600">
        <f>J27</f>
        <v>206714</v>
      </c>
      <c r="P27" s="600"/>
      <c r="Q27" s="616"/>
    </row>
    <row r="28" spans="1:17" ht="15.75" thickBot="1" x14ac:dyDescent="0.3">
      <c r="A28" s="587"/>
      <c r="B28" s="588" t="s">
        <v>661</v>
      </c>
      <c r="C28" s="590">
        <f>E28</f>
        <v>70</v>
      </c>
      <c r="D28" s="590"/>
      <c r="E28" s="590">
        <v>70</v>
      </c>
      <c r="F28" s="617"/>
      <c r="G28" s="590"/>
      <c r="H28" s="590"/>
      <c r="I28" s="590">
        <f>C28+F28+G28</f>
        <v>70</v>
      </c>
      <c r="J28" s="590"/>
      <c r="K28" s="590"/>
      <c r="L28" s="590"/>
      <c r="M28" s="612">
        <f>I28+L28</f>
        <v>70</v>
      </c>
      <c r="N28" s="593"/>
      <c r="O28" s="594"/>
      <c r="P28" s="594"/>
      <c r="Q28" s="595"/>
    </row>
    <row r="29" spans="1:17" ht="15.75" thickBot="1" x14ac:dyDescent="0.3">
      <c r="A29" s="618" t="s">
        <v>662</v>
      </c>
      <c r="B29" s="619" t="s">
        <v>663</v>
      </c>
      <c r="C29" s="620"/>
      <c r="D29" s="620"/>
      <c r="E29" s="620">
        <f>E30+E31+E32+E33+E34+E35+E36+E37+E38+E39+E40+E41+E42</f>
        <v>269011</v>
      </c>
      <c r="F29" s="620"/>
      <c r="G29" s="620"/>
      <c r="H29" s="620"/>
      <c r="I29" s="620"/>
      <c r="J29" s="620"/>
      <c r="K29" s="620"/>
      <c r="L29" s="620"/>
      <c r="M29" s="621"/>
      <c r="N29" s="584">
        <f>N30+N31+N32+N33+N34+N35+N36+N37+N38+N39+N40+N41+N42</f>
        <v>268941</v>
      </c>
      <c r="O29" s="622">
        <f>O30+O31+O32+O33+O34+O35+O36+O37+O38+O39+O40+O41+O42</f>
        <v>268941</v>
      </c>
      <c r="P29" s="623"/>
      <c r="Q29" s="624"/>
    </row>
    <row r="30" spans="1:17" x14ac:dyDescent="0.25">
      <c r="A30" s="625"/>
      <c r="B30" s="626" t="s">
        <v>664</v>
      </c>
      <c r="C30" s="590"/>
      <c r="D30" s="590"/>
      <c r="E30" s="627">
        <v>23610</v>
      </c>
      <c r="F30" s="590"/>
      <c r="G30" s="590"/>
      <c r="H30" s="590"/>
      <c r="I30" s="590"/>
      <c r="J30" s="590"/>
      <c r="K30" s="590"/>
      <c r="L30" s="590"/>
      <c r="M30" s="612"/>
      <c r="N30" s="628">
        <f>SUM(O30:Q30)</f>
        <v>23610</v>
      </c>
      <c r="O30" s="629">
        <f>E30</f>
        <v>23610</v>
      </c>
      <c r="P30" s="594"/>
      <c r="Q30" s="630"/>
    </row>
    <row r="31" spans="1:17" x14ac:dyDescent="0.25">
      <c r="A31" s="631"/>
      <c r="B31" s="632" t="s">
        <v>665</v>
      </c>
      <c r="C31" s="598"/>
      <c r="D31" s="598"/>
      <c r="E31" s="633">
        <v>38376</v>
      </c>
      <c r="F31" s="598"/>
      <c r="G31" s="598"/>
      <c r="H31" s="598"/>
      <c r="I31" s="598"/>
      <c r="J31" s="598"/>
      <c r="K31" s="598"/>
      <c r="L31" s="598"/>
      <c r="M31" s="615"/>
      <c r="N31" s="628">
        <f t="shared" ref="N31:N42" si="17">SUM(O31:Q31)</f>
        <v>38376</v>
      </c>
      <c r="O31" s="634">
        <f t="shared" ref="O31:O42" si="18">E31</f>
        <v>38376</v>
      </c>
      <c r="P31" s="600"/>
      <c r="Q31" s="616"/>
    </row>
    <row r="32" spans="1:17" x14ac:dyDescent="0.25">
      <c r="A32" s="631"/>
      <c r="B32" s="632" t="s">
        <v>666</v>
      </c>
      <c r="C32" s="598"/>
      <c r="D32" s="598"/>
      <c r="E32" s="633">
        <v>48192</v>
      </c>
      <c r="F32" s="598"/>
      <c r="G32" s="598"/>
      <c r="H32" s="598"/>
      <c r="I32" s="598"/>
      <c r="J32" s="598"/>
      <c r="K32" s="598"/>
      <c r="L32" s="598"/>
      <c r="M32" s="615"/>
      <c r="N32" s="628">
        <f t="shared" si="17"/>
        <v>48192</v>
      </c>
      <c r="O32" s="634">
        <f t="shared" si="18"/>
        <v>48192</v>
      </c>
      <c r="P32" s="600"/>
      <c r="Q32" s="616"/>
    </row>
    <row r="33" spans="1:17" x14ac:dyDescent="0.25">
      <c r="A33" s="631"/>
      <c r="B33" s="632" t="s">
        <v>667</v>
      </c>
      <c r="C33" s="598"/>
      <c r="D33" s="598"/>
      <c r="E33" s="633">
        <v>0</v>
      </c>
      <c r="F33" s="598"/>
      <c r="G33" s="598"/>
      <c r="H33" s="598"/>
      <c r="I33" s="598"/>
      <c r="J33" s="598"/>
      <c r="K33" s="598"/>
      <c r="L33" s="598"/>
      <c r="M33" s="615"/>
      <c r="N33" s="628">
        <f t="shared" si="17"/>
        <v>0</v>
      </c>
      <c r="O33" s="634">
        <f t="shared" si="18"/>
        <v>0</v>
      </c>
      <c r="P33" s="600"/>
      <c r="Q33" s="616"/>
    </row>
    <row r="34" spans="1:17" x14ac:dyDescent="0.25">
      <c r="A34" s="631"/>
      <c r="B34" s="632" t="s">
        <v>668</v>
      </c>
      <c r="C34" s="598"/>
      <c r="D34" s="598"/>
      <c r="E34" s="633">
        <v>0</v>
      </c>
      <c r="F34" s="598"/>
      <c r="G34" s="598"/>
      <c r="H34" s="598"/>
      <c r="I34" s="598"/>
      <c r="J34" s="598"/>
      <c r="K34" s="598"/>
      <c r="L34" s="598"/>
      <c r="M34" s="615"/>
      <c r="N34" s="628">
        <f t="shared" si="17"/>
        <v>0</v>
      </c>
      <c r="O34" s="634">
        <f t="shared" si="18"/>
        <v>0</v>
      </c>
      <c r="P34" s="600"/>
      <c r="Q34" s="616"/>
    </row>
    <row r="35" spans="1:17" x14ac:dyDescent="0.25">
      <c r="A35" s="631"/>
      <c r="B35" s="632" t="s">
        <v>669</v>
      </c>
      <c r="C35" s="598"/>
      <c r="D35" s="598"/>
      <c r="E35" s="633">
        <v>7980</v>
      </c>
      <c r="F35" s="598"/>
      <c r="G35" s="598"/>
      <c r="H35" s="598"/>
      <c r="I35" s="598"/>
      <c r="J35" s="598"/>
      <c r="K35" s="598"/>
      <c r="L35" s="598"/>
      <c r="M35" s="615"/>
      <c r="N35" s="628">
        <f t="shared" si="17"/>
        <v>7980</v>
      </c>
      <c r="O35" s="634">
        <f t="shared" si="18"/>
        <v>7980</v>
      </c>
      <c r="P35" s="600"/>
      <c r="Q35" s="616"/>
    </row>
    <row r="36" spans="1:17" x14ac:dyDescent="0.25">
      <c r="A36" s="631"/>
      <c r="B36" s="632" t="s">
        <v>670</v>
      </c>
      <c r="C36" s="598"/>
      <c r="D36" s="598"/>
      <c r="E36" s="633">
        <v>1260</v>
      </c>
      <c r="F36" s="598"/>
      <c r="G36" s="598"/>
      <c r="H36" s="598"/>
      <c r="I36" s="598"/>
      <c r="J36" s="598"/>
      <c r="K36" s="598"/>
      <c r="L36" s="598"/>
      <c r="M36" s="615"/>
      <c r="N36" s="628">
        <f t="shared" si="17"/>
        <v>1190</v>
      </c>
      <c r="O36" s="634">
        <f>E36-E28</f>
        <v>1190</v>
      </c>
      <c r="P36" s="600"/>
      <c r="Q36" s="616"/>
    </row>
    <row r="37" spans="1:17" x14ac:dyDescent="0.25">
      <c r="A37" s="631"/>
      <c r="B37" s="632" t="s">
        <v>671</v>
      </c>
      <c r="C37" s="598"/>
      <c r="D37" s="598"/>
      <c r="E37" s="633">
        <v>90720</v>
      </c>
      <c r="F37" s="598"/>
      <c r="G37" s="598"/>
      <c r="H37" s="598"/>
      <c r="I37" s="598"/>
      <c r="J37" s="598"/>
      <c r="K37" s="598"/>
      <c r="L37" s="598"/>
      <c r="M37" s="615"/>
      <c r="N37" s="628">
        <f t="shared" si="17"/>
        <v>90720</v>
      </c>
      <c r="O37" s="634">
        <f t="shared" si="18"/>
        <v>90720</v>
      </c>
      <c r="P37" s="600"/>
      <c r="Q37" s="616"/>
    </row>
    <row r="38" spans="1:17" x14ac:dyDescent="0.25">
      <c r="A38" s="631"/>
      <c r="B38" s="632" t="s">
        <v>672</v>
      </c>
      <c r="C38" s="598"/>
      <c r="D38" s="598"/>
      <c r="E38" s="633">
        <v>23600</v>
      </c>
      <c r="F38" s="598"/>
      <c r="G38" s="598"/>
      <c r="H38" s="598"/>
      <c r="I38" s="598"/>
      <c r="J38" s="598"/>
      <c r="K38" s="598"/>
      <c r="L38" s="598"/>
      <c r="M38" s="615"/>
      <c r="N38" s="628">
        <f t="shared" si="17"/>
        <v>23600</v>
      </c>
      <c r="O38" s="634">
        <f t="shared" si="18"/>
        <v>23600</v>
      </c>
      <c r="P38" s="600"/>
      <c r="Q38" s="616"/>
    </row>
    <row r="39" spans="1:17" x14ac:dyDescent="0.25">
      <c r="A39" s="631"/>
      <c r="B39" s="632" t="s">
        <v>673</v>
      </c>
      <c r="C39" s="598"/>
      <c r="D39" s="598"/>
      <c r="E39" s="633">
        <v>31050</v>
      </c>
      <c r="F39" s="598"/>
      <c r="G39" s="598"/>
      <c r="H39" s="598"/>
      <c r="I39" s="598"/>
      <c r="J39" s="598"/>
      <c r="K39" s="598"/>
      <c r="L39" s="598"/>
      <c r="M39" s="615"/>
      <c r="N39" s="628">
        <f t="shared" si="17"/>
        <v>31050</v>
      </c>
      <c r="O39" s="634">
        <f t="shared" si="18"/>
        <v>31050</v>
      </c>
      <c r="P39" s="600"/>
      <c r="Q39" s="616"/>
    </row>
    <row r="40" spans="1:17" x14ac:dyDescent="0.25">
      <c r="A40" s="635"/>
      <c r="B40" s="632" t="s">
        <v>674</v>
      </c>
      <c r="C40" s="607"/>
      <c r="D40" s="607"/>
      <c r="E40" s="636">
        <v>0</v>
      </c>
      <c r="F40" s="607"/>
      <c r="G40" s="607"/>
      <c r="H40" s="607"/>
      <c r="I40" s="607"/>
      <c r="J40" s="607"/>
      <c r="K40" s="607"/>
      <c r="L40" s="607"/>
      <c r="M40" s="637"/>
      <c r="N40" s="628">
        <f t="shared" si="17"/>
        <v>0</v>
      </c>
      <c r="O40" s="634">
        <f t="shared" si="18"/>
        <v>0</v>
      </c>
      <c r="P40" s="600"/>
      <c r="Q40" s="616"/>
    </row>
    <row r="41" spans="1:17" x14ac:dyDescent="0.25">
      <c r="A41" s="635"/>
      <c r="B41" s="632" t="s">
        <v>675</v>
      </c>
      <c r="C41" s="607"/>
      <c r="D41" s="607"/>
      <c r="E41" s="636">
        <v>923</v>
      </c>
      <c r="F41" s="607"/>
      <c r="G41" s="607"/>
      <c r="H41" s="607"/>
      <c r="I41" s="607"/>
      <c r="J41" s="607"/>
      <c r="K41" s="607"/>
      <c r="L41" s="607"/>
      <c r="M41" s="637"/>
      <c r="N41" s="628">
        <f t="shared" si="17"/>
        <v>923</v>
      </c>
      <c r="O41" s="634">
        <f t="shared" si="18"/>
        <v>923</v>
      </c>
      <c r="P41" s="600"/>
      <c r="Q41" s="616"/>
    </row>
    <row r="42" spans="1:17" ht="15.75" thickBot="1" x14ac:dyDescent="0.3">
      <c r="A42" s="635"/>
      <c r="B42" s="632" t="s">
        <v>676</v>
      </c>
      <c r="C42" s="607"/>
      <c r="D42" s="607"/>
      <c r="E42" s="636">
        <v>3300</v>
      </c>
      <c r="F42" s="607"/>
      <c r="G42" s="607"/>
      <c r="H42" s="607"/>
      <c r="I42" s="607"/>
      <c r="J42" s="607"/>
      <c r="K42" s="607"/>
      <c r="L42" s="607"/>
      <c r="M42" s="637"/>
      <c r="N42" s="628">
        <f t="shared" si="17"/>
        <v>3300</v>
      </c>
      <c r="O42" s="638">
        <f t="shared" si="18"/>
        <v>3300</v>
      </c>
      <c r="P42" s="578"/>
      <c r="Q42" s="639"/>
    </row>
    <row r="43" spans="1:17" ht="15.75" thickBot="1" x14ac:dyDescent="0.3">
      <c r="A43" s="618" t="s">
        <v>677</v>
      </c>
      <c r="B43" s="619" t="s">
        <v>613</v>
      </c>
      <c r="C43" s="620"/>
      <c r="D43" s="620"/>
      <c r="E43" s="620"/>
      <c r="F43" s="620"/>
      <c r="G43" s="620">
        <f>G9+G18+G25</f>
        <v>379660</v>
      </c>
      <c r="H43" s="620"/>
      <c r="I43" s="620"/>
      <c r="J43" s="620"/>
      <c r="K43" s="620"/>
      <c r="L43" s="620"/>
      <c r="M43" s="621"/>
      <c r="N43" s="584">
        <f>SUM(O43:Q43)</f>
        <v>379660</v>
      </c>
      <c r="O43" s="622">
        <f>G43</f>
        <v>379660</v>
      </c>
      <c r="P43" s="585">
        <f>L43</f>
        <v>0</v>
      </c>
      <c r="Q43" s="624"/>
    </row>
    <row r="44" spans="1:17" ht="15.75" thickBot="1" x14ac:dyDescent="0.3">
      <c r="A44" s="618" t="s">
        <v>678</v>
      </c>
      <c r="B44" s="640" t="s">
        <v>295</v>
      </c>
      <c r="C44" s="620">
        <f>D44+E44</f>
        <v>103389</v>
      </c>
      <c r="D44" s="620">
        <v>92400</v>
      </c>
      <c r="E44" s="620">
        <v>10989</v>
      </c>
      <c r="F44" s="620">
        <v>31548</v>
      </c>
      <c r="G44" s="620">
        <v>10340</v>
      </c>
      <c r="H44" s="620">
        <v>9000</v>
      </c>
      <c r="I44" s="620">
        <f>D44+E44+G44+H44+F44</f>
        <v>154277</v>
      </c>
      <c r="J44" s="620"/>
      <c r="K44" s="620"/>
      <c r="L44" s="620">
        <v>0</v>
      </c>
      <c r="M44" s="621">
        <f>D44+E44+G44+H44+F44</f>
        <v>154277</v>
      </c>
      <c r="N44" s="584">
        <v>0</v>
      </c>
      <c r="O44" s="585">
        <v>0</v>
      </c>
      <c r="P44" s="623"/>
      <c r="Q44" s="624"/>
    </row>
    <row r="45" spans="1:17" ht="15.75" thickBot="1" x14ac:dyDescent="0.3">
      <c r="A45" s="618" t="s">
        <v>679</v>
      </c>
      <c r="B45" s="640" t="s">
        <v>680</v>
      </c>
      <c r="C45" s="620"/>
      <c r="D45" s="620"/>
      <c r="E45" s="620"/>
      <c r="F45" s="620"/>
      <c r="G45" s="620"/>
      <c r="H45" s="620">
        <f>H9+H18</f>
        <v>531000</v>
      </c>
      <c r="I45" s="620"/>
      <c r="J45" s="620"/>
      <c r="K45" s="620"/>
      <c r="L45" s="620"/>
      <c r="M45" s="621"/>
      <c r="N45" s="584">
        <f>O45</f>
        <v>531000</v>
      </c>
      <c r="O45" s="585">
        <f>H45</f>
        <v>531000</v>
      </c>
      <c r="P45" s="623"/>
      <c r="Q45" s="624"/>
    </row>
    <row r="46" spans="1:17" ht="15.75" thickBot="1" x14ac:dyDescent="0.3">
      <c r="A46" s="902" t="s">
        <v>681</v>
      </c>
      <c r="B46" s="903"/>
      <c r="C46" s="620">
        <f>C9+C18+C25+C44</f>
        <v>4280000</v>
      </c>
      <c r="D46" s="620">
        <f>D18+D44</f>
        <v>4000000</v>
      </c>
      <c r="E46" s="620">
        <f>E30+E31+E32+E33+E34+E35+E36+E37+E38+E39+E40+E41+E42+E44</f>
        <v>280000</v>
      </c>
      <c r="F46" s="620">
        <f>F9+F18+F25+F8+F44</f>
        <v>3509000</v>
      </c>
      <c r="G46" s="620">
        <f>G9+G18+G25+G44</f>
        <v>390000</v>
      </c>
      <c r="H46" s="620">
        <f>H9+H18+H44</f>
        <v>540000</v>
      </c>
      <c r="I46" s="620">
        <f t="shared" ref="I46:L46" si="19">I9+I18+I25</f>
        <v>8560723</v>
      </c>
      <c r="J46" s="620">
        <f t="shared" si="19"/>
        <v>7381052</v>
      </c>
      <c r="K46" s="620">
        <f>K9+K18+K25+K44</f>
        <v>331360</v>
      </c>
      <c r="L46" s="620">
        <f t="shared" si="19"/>
        <v>137540</v>
      </c>
      <c r="M46" s="621">
        <f>M9+M18+M25+M8+M44</f>
        <v>9187900</v>
      </c>
      <c r="N46" s="584">
        <f>N45+N43+N29+N25+N18+N9</f>
        <v>8571853</v>
      </c>
      <c r="O46" s="585">
        <f>O45+O43+O29+O25+O18+O9</f>
        <v>8506753</v>
      </c>
      <c r="P46" s="585">
        <f>P9+P18+P25</f>
        <v>65100</v>
      </c>
      <c r="Q46" s="624"/>
    </row>
    <row r="47" spans="1:17" x14ac:dyDescent="0.25">
      <c r="M47" s="1"/>
      <c r="N47" s="1"/>
    </row>
  </sheetData>
  <mergeCells count="22">
    <mergeCell ref="A46:B46"/>
    <mergeCell ref="H4:H6"/>
    <mergeCell ref="J4:J6"/>
    <mergeCell ref="D5:D6"/>
    <mergeCell ref="E5:E6"/>
    <mergeCell ref="G4:G6"/>
    <mergeCell ref="O5:Q5"/>
    <mergeCell ref="A1:M1"/>
    <mergeCell ref="N1:Q1"/>
    <mergeCell ref="A2:A6"/>
    <mergeCell ref="B2:B6"/>
    <mergeCell ref="C2:J2"/>
    <mergeCell ref="K2:K6"/>
    <mergeCell ref="L2:L6"/>
    <mergeCell ref="M2:M6"/>
    <mergeCell ref="N2:Q3"/>
    <mergeCell ref="C3:E3"/>
    <mergeCell ref="F3:H3"/>
    <mergeCell ref="I3:I6"/>
    <mergeCell ref="C4:C6"/>
    <mergeCell ref="D4:E4"/>
    <mergeCell ref="F4:F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zdroje financovania</vt:lpstr>
      <vt:lpstr>Program 9. Vzdelávanie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2018-10-10T05:53:11Z</cp:lastPrinted>
  <dcterms:created xsi:type="dcterms:W3CDTF">2013-01-26T12:47:58Z</dcterms:created>
  <dcterms:modified xsi:type="dcterms:W3CDTF">2018-10-10T11:34:05Z</dcterms:modified>
</cp:coreProperties>
</file>