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Rok 2018\Schválený rozpočet 2018\MsZ\"/>
    </mc:Choice>
  </mc:AlternateContent>
  <bookViews>
    <workbookView xWindow="-1560" yWindow="-30" windowWidth="10785" windowHeight="8055" tabRatio="638" activeTab="2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zdroje financovania" sheetId="11" r:id="rId8"/>
    <sheet name="Program 9. Vzdelávanie" sheetId="13" r:id="rId9"/>
  </sheets>
  <externalReferences>
    <externalReference r:id="rId10"/>
    <externalReference r:id="rId11"/>
    <externalReference r:id="rId12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'!$5:$7</definedName>
  </definedNames>
  <calcPr calcId="152511"/>
</workbook>
</file>

<file path=xl/calcChain.xml><?xml version="1.0" encoding="utf-8"?>
<calcChain xmlns="http://schemas.openxmlformats.org/spreadsheetml/2006/main">
  <c r="I6" i="11" l="1"/>
  <c r="D6" i="11"/>
  <c r="E6" i="11"/>
  <c r="E46" i="13" l="1"/>
  <c r="M44" i="13"/>
  <c r="I44" i="13"/>
  <c r="C44" i="13"/>
  <c r="P43" i="13"/>
  <c r="O42" i="13"/>
  <c r="N42" i="13" s="1"/>
  <c r="O41" i="13"/>
  <c r="N41" i="13"/>
  <c r="O40" i="13"/>
  <c r="N40" i="13" s="1"/>
  <c r="O39" i="13"/>
  <c r="N39" i="13"/>
  <c r="O38" i="13"/>
  <c r="N38" i="13" s="1"/>
  <c r="O37" i="13"/>
  <c r="N37" i="13"/>
  <c r="O36" i="13"/>
  <c r="N36" i="13" s="1"/>
  <c r="O35" i="13"/>
  <c r="N35" i="13"/>
  <c r="O34" i="13"/>
  <c r="N34" i="13" s="1"/>
  <c r="O33" i="13"/>
  <c r="N33" i="13"/>
  <c r="O32" i="13"/>
  <c r="N32" i="13" s="1"/>
  <c r="O31" i="13"/>
  <c r="N31" i="13"/>
  <c r="O30" i="13"/>
  <c r="N30" i="13" s="1"/>
  <c r="N29" i="13" s="1"/>
  <c r="O29" i="13"/>
  <c r="E29" i="13"/>
  <c r="C28" i="13"/>
  <c r="I28" i="13" s="1"/>
  <c r="M28" i="13" s="1"/>
  <c r="P27" i="13"/>
  <c r="J27" i="13"/>
  <c r="O27" i="13" s="1"/>
  <c r="N27" i="13" s="1"/>
  <c r="C27" i="13"/>
  <c r="I27" i="13" s="1"/>
  <c r="P26" i="13"/>
  <c r="P25" i="13" s="1"/>
  <c r="M26" i="13"/>
  <c r="J26" i="13"/>
  <c r="O26" i="13" s="1"/>
  <c r="I26" i="13"/>
  <c r="L25" i="13"/>
  <c r="G25" i="13"/>
  <c r="F25" i="13"/>
  <c r="E25" i="13"/>
  <c r="C25" i="13"/>
  <c r="M24" i="13"/>
  <c r="J24" i="13"/>
  <c r="O24" i="13" s="1"/>
  <c r="N24" i="13" s="1"/>
  <c r="I24" i="13"/>
  <c r="C24" i="13"/>
  <c r="O23" i="13"/>
  <c r="N23" i="13"/>
  <c r="J23" i="13"/>
  <c r="C23" i="13"/>
  <c r="I23" i="13" s="1"/>
  <c r="M23" i="13" s="1"/>
  <c r="P22" i="13"/>
  <c r="J22" i="13"/>
  <c r="O22" i="13" s="1"/>
  <c r="N22" i="13" s="1"/>
  <c r="C22" i="13"/>
  <c r="I22" i="13" s="1"/>
  <c r="M22" i="13" s="1"/>
  <c r="P21" i="13"/>
  <c r="M21" i="13"/>
  <c r="J21" i="13"/>
  <c r="O21" i="13" s="1"/>
  <c r="N21" i="13" s="1"/>
  <c r="I21" i="13"/>
  <c r="C21" i="13"/>
  <c r="P20" i="13"/>
  <c r="P18" i="13" s="1"/>
  <c r="O20" i="13"/>
  <c r="N20" i="13" s="1"/>
  <c r="J20" i="13"/>
  <c r="I20" i="13"/>
  <c r="M20" i="13" s="1"/>
  <c r="C20" i="13"/>
  <c r="P19" i="13"/>
  <c r="O19" i="13"/>
  <c r="N19" i="13"/>
  <c r="J19" i="13"/>
  <c r="C19" i="13"/>
  <c r="I19" i="13" s="1"/>
  <c r="L18" i="13"/>
  <c r="K18" i="13"/>
  <c r="K46" i="13" s="1"/>
  <c r="H18" i="13"/>
  <c r="G18" i="13"/>
  <c r="F18" i="13"/>
  <c r="F46" i="13" s="1"/>
  <c r="E18" i="13"/>
  <c r="E7" i="13" s="1"/>
  <c r="D18" i="13"/>
  <c r="D46" i="13" s="1"/>
  <c r="P17" i="13"/>
  <c r="N17" i="13"/>
  <c r="J17" i="13"/>
  <c r="C17" i="13"/>
  <c r="I17" i="13" s="1"/>
  <c r="M17" i="13" s="1"/>
  <c r="P16" i="13"/>
  <c r="J16" i="13"/>
  <c r="O16" i="13" s="1"/>
  <c r="N16" i="13" s="1"/>
  <c r="C16" i="13"/>
  <c r="I16" i="13" s="1"/>
  <c r="M16" i="13" s="1"/>
  <c r="P15" i="13"/>
  <c r="M15" i="13"/>
  <c r="J15" i="13"/>
  <c r="O15" i="13" s="1"/>
  <c r="N15" i="13" s="1"/>
  <c r="I15" i="13"/>
  <c r="C15" i="13"/>
  <c r="O14" i="13"/>
  <c r="N14" i="13"/>
  <c r="J14" i="13"/>
  <c r="C14" i="13"/>
  <c r="I14" i="13" s="1"/>
  <c r="M14" i="13" s="1"/>
  <c r="P13" i="13"/>
  <c r="M13" i="13"/>
  <c r="J13" i="13"/>
  <c r="O13" i="13" s="1"/>
  <c r="N13" i="13" s="1"/>
  <c r="I13" i="13"/>
  <c r="P12" i="13"/>
  <c r="O12" i="13"/>
  <c r="N12" i="13" s="1"/>
  <c r="J12" i="13"/>
  <c r="J9" i="13" s="1"/>
  <c r="I12" i="13"/>
  <c r="M12" i="13" s="1"/>
  <c r="C12" i="13"/>
  <c r="P11" i="13"/>
  <c r="O11" i="13"/>
  <c r="N11" i="13"/>
  <c r="J11" i="13"/>
  <c r="C11" i="13"/>
  <c r="C9" i="13" s="1"/>
  <c r="P10" i="13"/>
  <c r="J10" i="13"/>
  <c r="O10" i="13" s="1"/>
  <c r="C10" i="13"/>
  <c r="I10" i="13" s="1"/>
  <c r="P9" i="13"/>
  <c r="L9" i="13"/>
  <c r="L46" i="13" s="1"/>
  <c r="H9" i="13"/>
  <c r="H46" i="13" s="1"/>
  <c r="G9" i="13"/>
  <c r="G43" i="13" s="1"/>
  <c r="O43" i="13" s="1"/>
  <c r="N43" i="13" s="1"/>
  <c r="F9" i="13"/>
  <c r="E9" i="13"/>
  <c r="M8" i="13"/>
  <c r="I8" i="13"/>
  <c r="K7" i="13"/>
  <c r="F7" i="13"/>
  <c r="D7" i="13"/>
  <c r="N18" i="13" l="1"/>
  <c r="P46" i="13"/>
  <c r="C7" i="13"/>
  <c r="O18" i="13"/>
  <c r="M27" i="13"/>
  <c r="I25" i="13"/>
  <c r="O9" i="13"/>
  <c r="N10" i="13"/>
  <c r="N9" i="13" s="1"/>
  <c r="M25" i="13"/>
  <c r="I9" i="13"/>
  <c r="M10" i="13"/>
  <c r="M19" i="13"/>
  <c r="M18" i="13" s="1"/>
  <c r="I18" i="13"/>
  <c r="N26" i="13"/>
  <c r="N25" i="13" s="1"/>
  <c r="O25" i="13"/>
  <c r="G7" i="13"/>
  <c r="I11" i="13"/>
  <c r="M11" i="13" s="1"/>
  <c r="J18" i="13"/>
  <c r="J46" i="13" s="1"/>
  <c r="J25" i="13"/>
  <c r="H7" i="13"/>
  <c r="L7" i="13"/>
  <c r="P7" i="13"/>
  <c r="C18" i="13"/>
  <c r="C46" i="13" s="1"/>
  <c r="G46" i="13"/>
  <c r="H45" i="13"/>
  <c r="O45" i="13" s="1"/>
  <c r="N7" i="13" l="1"/>
  <c r="N45" i="13"/>
  <c r="N46" i="13" s="1"/>
  <c r="O46" i="13"/>
  <c r="J7" i="13"/>
  <c r="I7" i="13"/>
  <c r="I46" i="13"/>
  <c r="O7" i="13"/>
  <c r="M9" i="13"/>
  <c r="M7" i="13" l="1"/>
  <c r="M46" i="13"/>
  <c r="F51" i="11" l="1"/>
  <c r="G51" i="11"/>
  <c r="D51" i="11"/>
  <c r="H47" i="11"/>
  <c r="I51" i="11"/>
  <c r="E51" i="11"/>
  <c r="D47" i="11"/>
  <c r="J6" i="11"/>
  <c r="J51" i="11" s="1"/>
  <c r="H6" i="11"/>
  <c r="H51" i="11" s="1"/>
  <c r="F6" i="11"/>
  <c r="G6" i="11"/>
  <c r="E43" i="12"/>
  <c r="F43" i="12"/>
  <c r="D43" i="12"/>
  <c r="E52" i="11" l="1"/>
  <c r="R29" i="7"/>
  <c r="Q29" i="7"/>
  <c r="AE121" i="6" l="1"/>
  <c r="AD121" i="6"/>
  <c r="AC121" i="6"/>
  <c r="AA121" i="6"/>
  <c r="Z121" i="6"/>
  <c r="Y121" i="6"/>
  <c r="W121" i="6"/>
  <c r="V121" i="6"/>
  <c r="U121" i="6"/>
  <c r="T121" i="6" l="1"/>
  <c r="X121" i="6"/>
  <c r="AB121" i="6"/>
  <c r="AE131" i="6" l="1"/>
  <c r="AD131" i="6"/>
  <c r="AC131" i="6"/>
  <c r="AA131" i="6"/>
  <c r="Z131" i="6"/>
  <c r="Y131" i="6"/>
  <c r="V131" i="6"/>
  <c r="U131" i="6"/>
  <c r="W131" i="6"/>
  <c r="T131" i="6" l="1"/>
  <c r="S29" i="7"/>
  <c r="S28" i="7"/>
  <c r="R28" i="7"/>
  <c r="Q28" i="7"/>
  <c r="P29" i="7"/>
  <c r="P28" i="7"/>
  <c r="O29" i="7"/>
  <c r="O28" i="7"/>
  <c r="AE183" i="6"/>
  <c r="AE182" i="6"/>
  <c r="AE181" i="6"/>
  <c r="AE179" i="6"/>
  <c r="AE178" i="6"/>
  <c r="AE177" i="6"/>
  <c r="AE176" i="6"/>
  <c r="AE174" i="6"/>
  <c r="AE173" i="6"/>
  <c r="AE172" i="6"/>
  <c r="AE171" i="6"/>
  <c r="AE170" i="6"/>
  <c r="AE168" i="6"/>
  <c r="AE167" i="6"/>
  <c r="AE166" i="6"/>
  <c r="AE165" i="6"/>
  <c r="AE163" i="6"/>
  <c r="AE162" i="6"/>
  <c r="AE161" i="6"/>
  <c r="AE160" i="6"/>
  <c r="AE158" i="6"/>
  <c r="AE157" i="6"/>
  <c r="AE156" i="6"/>
  <c r="AE153" i="6"/>
  <c r="AE152" i="6"/>
  <c r="AE151" i="6"/>
  <c r="AE150" i="6"/>
  <c r="AE149" i="6"/>
  <c r="AE148" i="6"/>
  <c r="AE147" i="6"/>
  <c r="AE146" i="6"/>
  <c r="AE145" i="6"/>
  <c r="AE144" i="6"/>
  <c r="AE141" i="6"/>
  <c r="AE140" i="6"/>
  <c r="AE139" i="6"/>
  <c r="AE138" i="6"/>
  <c r="AE137" i="6"/>
  <c r="AE136" i="6"/>
  <c r="AE134" i="6"/>
  <c r="AE132" i="6"/>
  <c r="AE130" i="6"/>
  <c r="AE129" i="6"/>
  <c r="AE128" i="6"/>
  <c r="AE127" i="6"/>
  <c r="AE126" i="6"/>
  <c r="AE125" i="6"/>
  <c r="AE123" i="6"/>
  <c r="AE120" i="6"/>
  <c r="AE119" i="6"/>
  <c r="AE118" i="6"/>
  <c r="AE117" i="6"/>
  <c r="AE116" i="6"/>
  <c r="AE114" i="6"/>
  <c r="AE113" i="6"/>
  <c r="AE112" i="6"/>
  <c r="AE111" i="6"/>
  <c r="AE110" i="6"/>
  <c r="AE109" i="6"/>
  <c r="AE107" i="6"/>
  <c r="AE106" i="6"/>
  <c r="AE105" i="6"/>
  <c r="AE104" i="6"/>
  <c r="AE103" i="6"/>
  <c r="AE102" i="6"/>
  <c r="AE101" i="6"/>
  <c r="AE100" i="6"/>
  <c r="AE98" i="6"/>
  <c r="AE96" i="6"/>
  <c r="AE94" i="6"/>
  <c r="AE92" i="6"/>
  <c r="AE91" i="6"/>
  <c r="AE89" i="6"/>
  <c r="AE88" i="6"/>
  <c r="AE86" i="6"/>
  <c r="AE85" i="6"/>
  <c r="AE84" i="6"/>
  <c r="AE83" i="6"/>
  <c r="AE82" i="6"/>
  <c r="AE81" i="6"/>
  <c r="AE80" i="6"/>
  <c r="AE77" i="6"/>
  <c r="AE76" i="6"/>
  <c r="AE75" i="6"/>
  <c r="AE73" i="6"/>
  <c r="AE72" i="6"/>
  <c r="AE69" i="6"/>
  <c r="AE68" i="6"/>
  <c r="AE66" i="6"/>
  <c r="AE65" i="6"/>
  <c r="AE64" i="6"/>
  <c r="AE63" i="6"/>
  <c r="AE61" i="6"/>
  <c r="AE60" i="6"/>
  <c r="AE59" i="6"/>
  <c r="AE58" i="6"/>
  <c r="AE57" i="6"/>
  <c r="AE56" i="6"/>
  <c r="AE53" i="6"/>
  <c r="AE52" i="6"/>
  <c r="AE51" i="6"/>
  <c r="AE49" i="6"/>
  <c r="AE47" i="6"/>
  <c r="AE46" i="6"/>
  <c r="AE45" i="6"/>
  <c r="AE44" i="6"/>
  <c r="AE43" i="6"/>
  <c r="AE42" i="6"/>
  <c r="AE40" i="6"/>
  <c r="AE39" i="6"/>
  <c r="AE37" i="6"/>
  <c r="AE36" i="6"/>
  <c r="AE35" i="6"/>
  <c r="AE33" i="6"/>
  <c r="AE32" i="6"/>
  <c r="AE31" i="6"/>
  <c r="AE30" i="6"/>
  <c r="AE29" i="6"/>
  <c r="AE28" i="6"/>
  <c r="AE27" i="6"/>
  <c r="AE26" i="6"/>
  <c r="AE23" i="6"/>
  <c r="AE22" i="6"/>
  <c r="AE21" i="6"/>
  <c r="AE20" i="6"/>
  <c r="AE19" i="6"/>
  <c r="AE18" i="6"/>
  <c r="AE17" i="6"/>
  <c r="AE15" i="6"/>
  <c r="AE14" i="6"/>
  <c r="AE13" i="6"/>
  <c r="AE12" i="6"/>
  <c r="AD183" i="6"/>
  <c r="AD182" i="6"/>
  <c r="AD181" i="6"/>
  <c r="AD179" i="6"/>
  <c r="AD178" i="6"/>
  <c r="AD177" i="6"/>
  <c r="AD176" i="6"/>
  <c r="AD174" i="6"/>
  <c r="AD173" i="6"/>
  <c r="AD172" i="6"/>
  <c r="AD171" i="6"/>
  <c r="AD170" i="6"/>
  <c r="AD168" i="6"/>
  <c r="AD167" i="6"/>
  <c r="AD166" i="6"/>
  <c r="AD165" i="6"/>
  <c r="AD163" i="6"/>
  <c r="AD162" i="6"/>
  <c r="AD161" i="6"/>
  <c r="AD160" i="6"/>
  <c r="AD158" i="6"/>
  <c r="AD157" i="6"/>
  <c r="AD156" i="6"/>
  <c r="AD153" i="6"/>
  <c r="AD152" i="6"/>
  <c r="AD151" i="6"/>
  <c r="AD150" i="6"/>
  <c r="AD149" i="6"/>
  <c r="AD148" i="6"/>
  <c r="AD147" i="6"/>
  <c r="AD146" i="6"/>
  <c r="AD145" i="6"/>
  <c r="AD144" i="6"/>
  <c r="AD141" i="6"/>
  <c r="AD140" i="6"/>
  <c r="AD139" i="6"/>
  <c r="AD138" i="6"/>
  <c r="AD137" i="6"/>
  <c r="AD136" i="6"/>
  <c r="AD134" i="6"/>
  <c r="AD132" i="6"/>
  <c r="AD130" i="6"/>
  <c r="AD129" i="6"/>
  <c r="AD128" i="6"/>
  <c r="AD127" i="6"/>
  <c r="AD126" i="6"/>
  <c r="AD125" i="6"/>
  <c r="AD123" i="6"/>
  <c r="AD120" i="6"/>
  <c r="AD119" i="6"/>
  <c r="AD118" i="6"/>
  <c r="AD117" i="6"/>
  <c r="AD116" i="6"/>
  <c r="AD114" i="6"/>
  <c r="AD113" i="6"/>
  <c r="AD112" i="6"/>
  <c r="AD111" i="6"/>
  <c r="AD110" i="6"/>
  <c r="AD109" i="6"/>
  <c r="AD107" i="6"/>
  <c r="AD106" i="6"/>
  <c r="AD105" i="6"/>
  <c r="AD104" i="6"/>
  <c r="AD103" i="6"/>
  <c r="AD102" i="6"/>
  <c r="AD101" i="6"/>
  <c r="AD100" i="6"/>
  <c r="AD98" i="6"/>
  <c r="AD96" i="6"/>
  <c r="AD94" i="6"/>
  <c r="AD92" i="6"/>
  <c r="AD91" i="6"/>
  <c r="AD89" i="6"/>
  <c r="AD88" i="6"/>
  <c r="AD86" i="6"/>
  <c r="AD85" i="6"/>
  <c r="AD84" i="6"/>
  <c r="AD83" i="6"/>
  <c r="AD82" i="6"/>
  <c r="AD81" i="6"/>
  <c r="AD80" i="6"/>
  <c r="AD77" i="6"/>
  <c r="AD76" i="6"/>
  <c r="AD75" i="6"/>
  <c r="AD73" i="6"/>
  <c r="AD72" i="6"/>
  <c r="AD69" i="6"/>
  <c r="AD68" i="6"/>
  <c r="AD66" i="6"/>
  <c r="AD65" i="6"/>
  <c r="AD64" i="6"/>
  <c r="AD63" i="6"/>
  <c r="AD61" i="6"/>
  <c r="AD60" i="6"/>
  <c r="AD59" i="6"/>
  <c r="AD58" i="6"/>
  <c r="AD57" i="6"/>
  <c r="AD56" i="6"/>
  <c r="AD53" i="6"/>
  <c r="AD52" i="6"/>
  <c r="AD51" i="6"/>
  <c r="AD49" i="6"/>
  <c r="AD47" i="6"/>
  <c r="AD46" i="6"/>
  <c r="AD45" i="6"/>
  <c r="AD44" i="6"/>
  <c r="AD43" i="6"/>
  <c r="AD42" i="6"/>
  <c r="AD40" i="6"/>
  <c r="AD39" i="6"/>
  <c r="AD37" i="6"/>
  <c r="AD36" i="6"/>
  <c r="AD35" i="6"/>
  <c r="AD33" i="6"/>
  <c r="AD32" i="6"/>
  <c r="AD31" i="6"/>
  <c r="AD30" i="6"/>
  <c r="AD29" i="6"/>
  <c r="AD28" i="6"/>
  <c r="AD27" i="6"/>
  <c r="AD26" i="6"/>
  <c r="AD23" i="6"/>
  <c r="AD22" i="6"/>
  <c r="AD21" i="6"/>
  <c r="AD20" i="6"/>
  <c r="AD19" i="6"/>
  <c r="AD18" i="6"/>
  <c r="AD17" i="6"/>
  <c r="AD15" i="6"/>
  <c r="AD14" i="6"/>
  <c r="AD13" i="6"/>
  <c r="AD12" i="6"/>
  <c r="AC183" i="6"/>
  <c r="AC182" i="6"/>
  <c r="AC181" i="6"/>
  <c r="AC179" i="6"/>
  <c r="AC178" i="6"/>
  <c r="AC177" i="6"/>
  <c r="AC176" i="6"/>
  <c r="AC174" i="6"/>
  <c r="AC173" i="6"/>
  <c r="AC172" i="6"/>
  <c r="AC171" i="6"/>
  <c r="AC170" i="6"/>
  <c r="AC168" i="6"/>
  <c r="AC167" i="6"/>
  <c r="AC166" i="6"/>
  <c r="AC165" i="6"/>
  <c r="AC163" i="6"/>
  <c r="AC162" i="6"/>
  <c r="AC161" i="6"/>
  <c r="AC160" i="6"/>
  <c r="AC158" i="6"/>
  <c r="AC157" i="6"/>
  <c r="AC156" i="6"/>
  <c r="AC153" i="6"/>
  <c r="AC152" i="6"/>
  <c r="AC151" i="6"/>
  <c r="AC150" i="6"/>
  <c r="AC149" i="6"/>
  <c r="AC148" i="6"/>
  <c r="AC147" i="6"/>
  <c r="AC146" i="6"/>
  <c r="AC145" i="6"/>
  <c r="AC144" i="6"/>
  <c r="AC141" i="6"/>
  <c r="AC140" i="6"/>
  <c r="AC139" i="6"/>
  <c r="AC138" i="6"/>
  <c r="AC137" i="6"/>
  <c r="AC136" i="6"/>
  <c r="AC134" i="6"/>
  <c r="AC132" i="6"/>
  <c r="AC130" i="6"/>
  <c r="AC129" i="6"/>
  <c r="AC128" i="6"/>
  <c r="AC127" i="6"/>
  <c r="AC126" i="6"/>
  <c r="AC125" i="6"/>
  <c r="AC123" i="6"/>
  <c r="AC120" i="6"/>
  <c r="AC119" i="6"/>
  <c r="AC118" i="6"/>
  <c r="AC117" i="6"/>
  <c r="AC116" i="6"/>
  <c r="AC114" i="6"/>
  <c r="AC113" i="6"/>
  <c r="AC112" i="6"/>
  <c r="AC111" i="6"/>
  <c r="AC110" i="6"/>
  <c r="AC109" i="6"/>
  <c r="AC107" i="6"/>
  <c r="AC106" i="6"/>
  <c r="AC105" i="6"/>
  <c r="AC104" i="6"/>
  <c r="AC103" i="6"/>
  <c r="AC102" i="6"/>
  <c r="AC101" i="6"/>
  <c r="AC100" i="6"/>
  <c r="AC98" i="6"/>
  <c r="AC96" i="6"/>
  <c r="AC94" i="6"/>
  <c r="AC92" i="6"/>
  <c r="AC91" i="6"/>
  <c r="AC89" i="6"/>
  <c r="AC88" i="6"/>
  <c r="AC86" i="6"/>
  <c r="AC85" i="6"/>
  <c r="AC84" i="6"/>
  <c r="AC83" i="6"/>
  <c r="AC82" i="6"/>
  <c r="AC81" i="6"/>
  <c r="AC80" i="6"/>
  <c r="AC77" i="6"/>
  <c r="AC76" i="6"/>
  <c r="AC75" i="6"/>
  <c r="AC73" i="6"/>
  <c r="AC72" i="6"/>
  <c r="AC69" i="6"/>
  <c r="AC68" i="6"/>
  <c r="AC66" i="6"/>
  <c r="AC65" i="6"/>
  <c r="AC64" i="6"/>
  <c r="AC63" i="6"/>
  <c r="AC61" i="6"/>
  <c r="AC60" i="6"/>
  <c r="AC59" i="6"/>
  <c r="AC58" i="6"/>
  <c r="AC57" i="6"/>
  <c r="AC56" i="6"/>
  <c r="AC53" i="6"/>
  <c r="AC52" i="6"/>
  <c r="AC51" i="6"/>
  <c r="AC49" i="6"/>
  <c r="AC47" i="6"/>
  <c r="AC46" i="6"/>
  <c r="AC45" i="6"/>
  <c r="AC44" i="6"/>
  <c r="AC43" i="6"/>
  <c r="AC42" i="6"/>
  <c r="AC40" i="6"/>
  <c r="AC39" i="6"/>
  <c r="AC37" i="6"/>
  <c r="AC36" i="6"/>
  <c r="AC35" i="6"/>
  <c r="AC33" i="6"/>
  <c r="AC32" i="6"/>
  <c r="AC31" i="6"/>
  <c r="AC30" i="6"/>
  <c r="AC29" i="6"/>
  <c r="AC28" i="6"/>
  <c r="AC27" i="6"/>
  <c r="AC26" i="6"/>
  <c r="AC23" i="6"/>
  <c r="AC22" i="6"/>
  <c r="AC21" i="6"/>
  <c r="AC20" i="6"/>
  <c r="AC19" i="6"/>
  <c r="AC18" i="6"/>
  <c r="AC17" i="6"/>
  <c r="AC15" i="6"/>
  <c r="AC14" i="6"/>
  <c r="AC13" i="6"/>
  <c r="AC12" i="6"/>
  <c r="AA183" i="6"/>
  <c r="AA182" i="6"/>
  <c r="AA181" i="6"/>
  <c r="AA179" i="6"/>
  <c r="AA178" i="6"/>
  <c r="AA177" i="6"/>
  <c r="AA176" i="6"/>
  <c r="AA174" i="6"/>
  <c r="AA173" i="6"/>
  <c r="AA172" i="6"/>
  <c r="AA171" i="6"/>
  <c r="AA170" i="6"/>
  <c r="AA168" i="6"/>
  <c r="AA167" i="6"/>
  <c r="AA166" i="6"/>
  <c r="AA165" i="6"/>
  <c r="AA163" i="6"/>
  <c r="AA162" i="6"/>
  <c r="AA161" i="6"/>
  <c r="AA160" i="6"/>
  <c r="AA158" i="6"/>
  <c r="AA157" i="6"/>
  <c r="AA156" i="6"/>
  <c r="AA153" i="6"/>
  <c r="AA152" i="6"/>
  <c r="AA151" i="6"/>
  <c r="AA150" i="6"/>
  <c r="AA149" i="6"/>
  <c r="AA148" i="6"/>
  <c r="AA147" i="6"/>
  <c r="AA146" i="6"/>
  <c r="AA145" i="6"/>
  <c r="AA144" i="6"/>
  <c r="AA141" i="6"/>
  <c r="AA140" i="6"/>
  <c r="AA139" i="6"/>
  <c r="AA138" i="6"/>
  <c r="AA137" i="6"/>
  <c r="AA136" i="6"/>
  <c r="AA134" i="6"/>
  <c r="AA132" i="6"/>
  <c r="AA130" i="6"/>
  <c r="AA129" i="6"/>
  <c r="AA128" i="6"/>
  <c r="AA127" i="6"/>
  <c r="AA126" i="6"/>
  <c r="AA125" i="6"/>
  <c r="AA123" i="6"/>
  <c r="AA120" i="6"/>
  <c r="AA119" i="6"/>
  <c r="AA118" i="6"/>
  <c r="AA117" i="6"/>
  <c r="AA116" i="6"/>
  <c r="AA114" i="6"/>
  <c r="AA113" i="6"/>
  <c r="AA112" i="6"/>
  <c r="AA111" i="6"/>
  <c r="AA110" i="6"/>
  <c r="AA109" i="6"/>
  <c r="AA107" i="6"/>
  <c r="AA106" i="6"/>
  <c r="AA105" i="6"/>
  <c r="AA104" i="6"/>
  <c r="AA103" i="6"/>
  <c r="AA102" i="6"/>
  <c r="AA101" i="6"/>
  <c r="AA100" i="6"/>
  <c r="AA98" i="6"/>
  <c r="AA96" i="6"/>
  <c r="AA94" i="6"/>
  <c r="AA92" i="6"/>
  <c r="AA91" i="6"/>
  <c r="AA89" i="6"/>
  <c r="AA88" i="6"/>
  <c r="AA86" i="6"/>
  <c r="AA85" i="6"/>
  <c r="AA84" i="6"/>
  <c r="AA83" i="6"/>
  <c r="AA82" i="6"/>
  <c r="AA81" i="6"/>
  <c r="AA80" i="6"/>
  <c r="AA77" i="6"/>
  <c r="AA76" i="6"/>
  <c r="AA75" i="6"/>
  <c r="AA73" i="6"/>
  <c r="AA72" i="6"/>
  <c r="AA69" i="6"/>
  <c r="AA68" i="6"/>
  <c r="AA66" i="6"/>
  <c r="AA65" i="6"/>
  <c r="AA64" i="6"/>
  <c r="AA63" i="6"/>
  <c r="AA61" i="6"/>
  <c r="AA60" i="6"/>
  <c r="AA59" i="6"/>
  <c r="AA58" i="6"/>
  <c r="AA57" i="6"/>
  <c r="AA56" i="6"/>
  <c r="AA53" i="6"/>
  <c r="AA52" i="6"/>
  <c r="AA51" i="6"/>
  <c r="AA49" i="6"/>
  <c r="AA47" i="6"/>
  <c r="AA46" i="6"/>
  <c r="AA45" i="6"/>
  <c r="AA44" i="6"/>
  <c r="AA43" i="6"/>
  <c r="AA42" i="6"/>
  <c r="AA40" i="6"/>
  <c r="AA39" i="6"/>
  <c r="AA37" i="6"/>
  <c r="AA36" i="6"/>
  <c r="AA35" i="6"/>
  <c r="AA33" i="6"/>
  <c r="AA32" i="6"/>
  <c r="AA31" i="6"/>
  <c r="AA30" i="6"/>
  <c r="AA29" i="6"/>
  <c r="AA28" i="6"/>
  <c r="AA27" i="6"/>
  <c r="AA26" i="6"/>
  <c r="AA23" i="6"/>
  <c r="AA22" i="6"/>
  <c r="AA21" i="6"/>
  <c r="AA20" i="6"/>
  <c r="AA19" i="6"/>
  <c r="AA18" i="6"/>
  <c r="AA17" i="6"/>
  <c r="AA15" i="6"/>
  <c r="AA14" i="6"/>
  <c r="AA13" i="6"/>
  <c r="AA12" i="6"/>
  <c r="Z183" i="6"/>
  <c r="Z182" i="6"/>
  <c r="Z181" i="6"/>
  <c r="Z179" i="6"/>
  <c r="Z178" i="6"/>
  <c r="Z177" i="6"/>
  <c r="Z176" i="6"/>
  <c r="Z174" i="6"/>
  <c r="Z173" i="6"/>
  <c r="Z172" i="6"/>
  <c r="Z171" i="6"/>
  <c r="Z170" i="6"/>
  <c r="Z168" i="6"/>
  <c r="Z167" i="6"/>
  <c r="Z166" i="6"/>
  <c r="Z165" i="6"/>
  <c r="Z163" i="6"/>
  <c r="Z162" i="6"/>
  <c r="Z161" i="6"/>
  <c r="Z160" i="6"/>
  <c r="Z158" i="6"/>
  <c r="Z157" i="6"/>
  <c r="Z156" i="6"/>
  <c r="Z153" i="6"/>
  <c r="Z152" i="6"/>
  <c r="Z151" i="6"/>
  <c r="Z150" i="6"/>
  <c r="Z149" i="6"/>
  <c r="Z148" i="6"/>
  <c r="Z147" i="6"/>
  <c r="Z146" i="6"/>
  <c r="Z145" i="6"/>
  <c r="Z144" i="6"/>
  <c r="Z141" i="6"/>
  <c r="Z140" i="6"/>
  <c r="Z139" i="6"/>
  <c r="Z138" i="6"/>
  <c r="Z137" i="6"/>
  <c r="Z136" i="6"/>
  <c r="Z134" i="6"/>
  <c r="Z132" i="6"/>
  <c r="Z130" i="6"/>
  <c r="Z129" i="6"/>
  <c r="Z128" i="6"/>
  <c r="Z127" i="6"/>
  <c r="Z126" i="6"/>
  <c r="Z125" i="6"/>
  <c r="Z123" i="6"/>
  <c r="Z120" i="6"/>
  <c r="Z119" i="6"/>
  <c r="Z118" i="6"/>
  <c r="Z117" i="6"/>
  <c r="Z116" i="6"/>
  <c r="Z114" i="6"/>
  <c r="Z113" i="6"/>
  <c r="Z112" i="6"/>
  <c r="Z111" i="6"/>
  <c r="Z110" i="6"/>
  <c r="Z109" i="6"/>
  <c r="Z107" i="6"/>
  <c r="Z106" i="6"/>
  <c r="Z105" i="6"/>
  <c r="Z104" i="6"/>
  <c r="Z103" i="6"/>
  <c r="Z102" i="6"/>
  <c r="Z101" i="6"/>
  <c r="Z100" i="6"/>
  <c r="Z98" i="6"/>
  <c r="Z96" i="6"/>
  <c r="Z94" i="6"/>
  <c r="Z92" i="6"/>
  <c r="Z91" i="6"/>
  <c r="Z89" i="6"/>
  <c r="Z88" i="6"/>
  <c r="Z86" i="6"/>
  <c r="Z85" i="6"/>
  <c r="Z84" i="6"/>
  <c r="Z83" i="6"/>
  <c r="Z82" i="6"/>
  <c r="Z81" i="6"/>
  <c r="Z80" i="6"/>
  <c r="Z77" i="6"/>
  <c r="Z76" i="6"/>
  <c r="Z75" i="6"/>
  <c r="Z73" i="6"/>
  <c r="Z72" i="6"/>
  <c r="Z69" i="6"/>
  <c r="Z68" i="6"/>
  <c r="Z66" i="6"/>
  <c r="Z65" i="6"/>
  <c r="Z64" i="6"/>
  <c r="Z63" i="6"/>
  <c r="Z61" i="6"/>
  <c r="Z60" i="6"/>
  <c r="Z59" i="6"/>
  <c r="Z58" i="6"/>
  <c r="Z57" i="6"/>
  <c r="Z56" i="6"/>
  <c r="Z53" i="6"/>
  <c r="Z52" i="6"/>
  <c r="Z51" i="6"/>
  <c r="Z49" i="6"/>
  <c r="Z47" i="6"/>
  <c r="Z46" i="6"/>
  <c r="Z45" i="6"/>
  <c r="Z44" i="6"/>
  <c r="Z43" i="6"/>
  <c r="Z42" i="6"/>
  <c r="Z40" i="6"/>
  <c r="Z39" i="6"/>
  <c r="Z37" i="6"/>
  <c r="Z36" i="6"/>
  <c r="Z35" i="6"/>
  <c r="Z33" i="6"/>
  <c r="Z32" i="6"/>
  <c r="Z31" i="6"/>
  <c r="Z30" i="6"/>
  <c r="Z29" i="6"/>
  <c r="Z28" i="6"/>
  <c r="Z27" i="6"/>
  <c r="Z26" i="6"/>
  <c r="Z23" i="6"/>
  <c r="Z22" i="6"/>
  <c r="Z21" i="6"/>
  <c r="Z20" i="6"/>
  <c r="Z19" i="6"/>
  <c r="Z18" i="6"/>
  <c r="Z17" i="6"/>
  <c r="Z15" i="6"/>
  <c r="Z14" i="6"/>
  <c r="Z13" i="6"/>
  <c r="Z12" i="6"/>
  <c r="Y183" i="6"/>
  <c r="Y182" i="6"/>
  <c r="Y181" i="6"/>
  <c r="Y179" i="6"/>
  <c r="Y178" i="6"/>
  <c r="Y177" i="6"/>
  <c r="Y176" i="6"/>
  <c r="Y174" i="6"/>
  <c r="Y173" i="6"/>
  <c r="Y172" i="6"/>
  <c r="Y171" i="6"/>
  <c r="Y170" i="6"/>
  <c r="Y168" i="6"/>
  <c r="Y167" i="6"/>
  <c r="Y166" i="6"/>
  <c r="Y165" i="6"/>
  <c r="Y163" i="6"/>
  <c r="Y162" i="6"/>
  <c r="Y161" i="6"/>
  <c r="Y160" i="6"/>
  <c r="Y158" i="6"/>
  <c r="Y157" i="6"/>
  <c r="Y156" i="6"/>
  <c r="Y153" i="6"/>
  <c r="Y152" i="6"/>
  <c r="Y151" i="6"/>
  <c r="Y150" i="6"/>
  <c r="Y149" i="6"/>
  <c r="Y148" i="6"/>
  <c r="Y147" i="6"/>
  <c r="Y146" i="6"/>
  <c r="Y145" i="6"/>
  <c r="Y144" i="6"/>
  <c r="Y141" i="6"/>
  <c r="Y140" i="6"/>
  <c r="Y139" i="6"/>
  <c r="Y138" i="6"/>
  <c r="Y137" i="6"/>
  <c r="Y136" i="6"/>
  <c r="Y134" i="6"/>
  <c r="Y132" i="6"/>
  <c r="Y130" i="6"/>
  <c r="Y129" i="6"/>
  <c r="Y128" i="6"/>
  <c r="Y127" i="6"/>
  <c r="Y126" i="6"/>
  <c r="Y125" i="6"/>
  <c r="Y123" i="6"/>
  <c r="Y120" i="6"/>
  <c r="Y119" i="6"/>
  <c r="Y118" i="6"/>
  <c r="Y117" i="6"/>
  <c r="Y116" i="6"/>
  <c r="Y114" i="6"/>
  <c r="Y113" i="6"/>
  <c r="Y112" i="6"/>
  <c r="Y111" i="6"/>
  <c r="Y110" i="6"/>
  <c r="Y109" i="6"/>
  <c r="Y107" i="6"/>
  <c r="Y106" i="6"/>
  <c r="Y105" i="6"/>
  <c r="Y104" i="6"/>
  <c r="Y103" i="6"/>
  <c r="Y102" i="6"/>
  <c r="Y101" i="6"/>
  <c r="Y100" i="6"/>
  <c r="Y98" i="6"/>
  <c r="Y96" i="6"/>
  <c r="Y94" i="6"/>
  <c r="Y92" i="6"/>
  <c r="Y91" i="6"/>
  <c r="Y89" i="6"/>
  <c r="Y88" i="6"/>
  <c r="Y86" i="6"/>
  <c r="Y85" i="6"/>
  <c r="Y84" i="6"/>
  <c r="Y83" i="6"/>
  <c r="Y82" i="6"/>
  <c r="Y81" i="6"/>
  <c r="Y80" i="6"/>
  <c r="Y77" i="6"/>
  <c r="Y76" i="6"/>
  <c r="Y75" i="6"/>
  <c r="Y73" i="6"/>
  <c r="Y72" i="6"/>
  <c r="Y69" i="6"/>
  <c r="Y68" i="6"/>
  <c r="Y66" i="6"/>
  <c r="Y65" i="6"/>
  <c r="Y64" i="6"/>
  <c r="Y63" i="6"/>
  <c r="Y61" i="6"/>
  <c r="Y60" i="6"/>
  <c r="Y59" i="6"/>
  <c r="Y58" i="6"/>
  <c r="Y57" i="6"/>
  <c r="Y56" i="6"/>
  <c r="Y53" i="6"/>
  <c r="Y52" i="6"/>
  <c r="Y51" i="6"/>
  <c r="Y49" i="6"/>
  <c r="Y47" i="6"/>
  <c r="Y46" i="6"/>
  <c r="Y45" i="6"/>
  <c r="Y44" i="6"/>
  <c r="Y43" i="6"/>
  <c r="Y42" i="6"/>
  <c r="Y40" i="6"/>
  <c r="Y39" i="6"/>
  <c r="Y37" i="6"/>
  <c r="Y36" i="6"/>
  <c r="Y35" i="6"/>
  <c r="Y124" i="6" l="1"/>
  <c r="Y122" i="6" s="1"/>
  <c r="AA124" i="6"/>
  <c r="AA122" i="6" s="1"/>
  <c r="AC124" i="6"/>
  <c r="AC122" i="6" s="1"/>
  <c r="AD124" i="6"/>
  <c r="AD122" i="6" s="1"/>
  <c r="AE124" i="6"/>
  <c r="AE122" i="6" s="1"/>
  <c r="Z124" i="6"/>
  <c r="Z122" i="6" s="1"/>
  <c r="Y33" i="6"/>
  <c r="X33" i="6" s="1"/>
  <c r="Y32" i="6"/>
  <c r="X32" i="6" s="1"/>
  <c r="Y31" i="6"/>
  <c r="X31" i="6" s="1"/>
  <c r="Y30" i="6"/>
  <c r="X30" i="6" s="1"/>
  <c r="Y29" i="6"/>
  <c r="X29" i="6" s="1"/>
  <c r="Y28" i="6"/>
  <c r="X28" i="6" s="1"/>
  <c r="Y27" i="6"/>
  <c r="Y26" i="6"/>
  <c r="X26" i="6" s="1"/>
  <c r="Y23" i="6"/>
  <c r="X23" i="6" s="1"/>
  <c r="Y22" i="6"/>
  <c r="X22" i="6" s="1"/>
  <c r="Y21" i="6"/>
  <c r="X21" i="6" s="1"/>
  <c r="Y20" i="6"/>
  <c r="X20" i="6" s="1"/>
  <c r="Y19" i="6"/>
  <c r="X19" i="6" s="1"/>
  <c r="Y18" i="6"/>
  <c r="Y17" i="6"/>
  <c r="Y15" i="6"/>
  <c r="X15" i="6" s="1"/>
  <c r="Y14" i="6"/>
  <c r="Y13" i="6"/>
  <c r="X13" i="6" s="1"/>
  <c r="Y12" i="6"/>
  <c r="X12" i="6" s="1"/>
  <c r="W68" i="6"/>
  <c r="W128" i="6"/>
  <c r="W182" i="6"/>
  <c r="W181" i="6"/>
  <c r="W179" i="6"/>
  <c r="W178" i="6"/>
  <c r="W177" i="6"/>
  <c r="W176" i="6"/>
  <c r="W174" i="6"/>
  <c r="W173" i="6"/>
  <c r="W172" i="6"/>
  <c r="W171" i="6"/>
  <c r="W170" i="6"/>
  <c r="W168" i="6"/>
  <c r="W167" i="6"/>
  <c r="W166" i="6"/>
  <c r="W165" i="6"/>
  <c r="W163" i="6"/>
  <c r="W162" i="6"/>
  <c r="W161" i="6"/>
  <c r="W160" i="6"/>
  <c r="W158" i="6"/>
  <c r="W157" i="6"/>
  <c r="W156" i="6"/>
  <c r="W153" i="6"/>
  <c r="W152" i="6"/>
  <c r="W151" i="6"/>
  <c r="W150" i="6"/>
  <c r="W149" i="6"/>
  <c r="W148" i="6"/>
  <c r="W147" i="6"/>
  <c r="W146" i="6"/>
  <c r="W145" i="6"/>
  <c r="W144" i="6"/>
  <c r="W141" i="6"/>
  <c r="W140" i="6"/>
  <c r="W139" i="6"/>
  <c r="W138" i="6"/>
  <c r="W137" i="6"/>
  <c r="W136" i="6"/>
  <c r="W134" i="6"/>
  <c r="W132" i="6"/>
  <c r="W130" i="6"/>
  <c r="W129" i="6"/>
  <c r="W127" i="6"/>
  <c r="W126" i="6"/>
  <c r="W125" i="6"/>
  <c r="W123" i="6"/>
  <c r="W120" i="6"/>
  <c r="W119" i="6"/>
  <c r="W118" i="6"/>
  <c r="W117" i="6"/>
  <c r="W116" i="6"/>
  <c r="W114" i="6"/>
  <c r="W113" i="6"/>
  <c r="W112" i="6"/>
  <c r="W111" i="6"/>
  <c r="W110" i="6"/>
  <c r="W109" i="6"/>
  <c r="W107" i="6"/>
  <c r="W106" i="6"/>
  <c r="W105" i="6"/>
  <c r="W104" i="6"/>
  <c r="W103" i="6"/>
  <c r="W102" i="6"/>
  <c r="W101" i="6"/>
  <c r="W100" i="6"/>
  <c r="W98" i="6"/>
  <c r="W96" i="6"/>
  <c r="W94" i="6"/>
  <c r="W92" i="6"/>
  <c r="W91" i="6"/>
  <c r="W89" i="6"/>
  <c r="W88" i="6"/>
  <c r="W86" i="6"/>
  <c r="W85" i="6"/>
  <c r="W84" i="6"/>
  <c r="W83" i="6"/>
  <c r="W82" i="6"/>
  <c r="W81" i="6"/>
  <c r="W80" i="6"/>
  <c r="W77" i="6"/>
  <c r="W76" i="6"/>
  <c r="W75" i="6"/>
  <c r="W73" i="6"/>
  <c r="W72" i="6"/>
  <c r="W69" i="6"/>
  <c r="W66" i="6"/>
  <c r="W65" i="6"/>
  <c r="W64" i="6"/>
  <c r="W63" i="6"/>
  <c r="W61" i="6"/>
  <c r="W60" i="6"/>
  <c r="W59" i="6"/>
  <c r="W58" i="6"/>
  <c r="W57" i="6"/>
  <c r="W56" i="6"/>
  <c r="W53" i="6"/>
  <c r="W52" i="6"/>
  <c r="W51" i="6"/>
  <c r="W49" i="6"/>
  <c r="W47" i="6"/>
  <c r="W46" i="6"/>
  <c r="W45" i="6"/>
  <c r="W44" i="6"/>
  <c r="W43" i="6"/>
  <c r="W42" i="6"/>
  <c r="W40" i="6"/>
  <c r="W39" i="6"/>
  <c r="W37" i="6"/>
  <c r="W36" i="6"/>
  <c r="W35" i="6"/>
  <c r="W33" i="6"/>
  <c r="W32" i="6"/>
  <c r="W31" i="6"/>
  <c r="W30" i="6"/>
  <c r="W29" i="6"/>
  <c r="W28" i="6"/>
  <c r="W27" i="6"/>
  <c r="W26" i="6"/>
  <c r="W23" i="6"/>
  <c r="W22" i="6"/>
  <c r="W21" i="6"/>
  <c r="W20" i="6"/>
  <c r="W19" i="6"/>
  <c r="W18" i="6"/>
  <c r="W17" i="6"/>
  <c r="W15" i="6"/>
  <c r="W14" i="6"/>
  <c r="W13" i="6"/>
  <c r="W12" i="6"/>
  <c r="V183" i="6"/>
  <c r="V182" i="6"/>
  <c r="V181" i="6"/>
  <c r="V179" i="6"/>
  <c r="V178" i="6"/>
  <c r="V177" i="6"/>
  <c r="V176" i="6"/>
  <c r="V175" i="6" s="1"/>
  <c r="V174" i="6"/>
  <c r="V173" i="6"/>
  <c r="V172" i="6"/>
  <c r="V171" i="6"/>
  <c r="V170" i="6"/>
  <c r="V168" i="6"/>
  <c r="V166" i="6"/>
  <c r="V165" i="6"/>
  <c r="V163" i="6"/>
  <c r="V162" i="6"/>
  <c r="V161" i="6"/>
  <c r="V160" i="6"/>
  <c r="V158" i="6"/>
  <c r="V157" i="6"/>
  <c r="V156" i="6"/>
  <c r="V151" i="6"/>
  <c r="V150" i="6"/>
  <c r="V148" i="6"/>
  <c r="V147" i="6"/>
  <c r="V145" i="6"/>
  <c r="V144" i="6"/>
  <c r="V141" i="6"/>
  <c r="V140" i="6"/>
  <c r="V139" i="6"/>
  <c r="V138" i="6"/>
  <c r="V137" i="6"/>
  <c r="V136" i="6"/>
  <c r="V134" i="6"/>
  <c r="V132" i="6"/>
  <c r="V130" i="6"/>
  <c r="V129" i="6"/>
  <c r="V128" i="6"/>
  <c r="V125" i="6"/>
  <c r="V123" i="6"/>
  <c r="V120" i="6"/>
  <c r="V119" i="6"/>
  <c r="V118" i="6"/>
  <c r="V117" i="6"/>
  <c r="V116" i="6"/>
  <c r="V112" i="6"/>
  <c r="V111" i="6"/>
  <c r="V107" i="6"/>
  <c r="V106" i="6"/>
  <c r="V105" i="6"/>
  <c r="V104" i="6"/>
  <c r="V103" i="6"/>
  <c r="V102" i="6"/>
  <c r="V101" i="6"/>
  <c r="V100" i="6"/>
  <c r="V98" i="6"/>
  <c r="V96" i="6"/>
  <c r="V95" i="6" s="1"/>
  <c r="V94" i="6"/>
  <c r="V92" i="6"/>
  <c r="V91" i="6"/>
  <c r="V86" i="6"/>
  <c r="V85" i="6"/>
  <c r="V84" i="6"/>
  <c r="V83" i="6"/>
  <c r="V82" i="6"/>
  <c r="V80" i="6"/>
  <c r="V77" i="6"/>
  <c r="V76" i="6"/>
  <c r="V75" i="6"/>
  <c r="V73" i="6"/>
  <c r="V69" i="6"/>
  <c r="V68" i="6"/>
  <c r="V66" i="6"/>
  <c r="V65" i="6"/>
  <c r="V64" i="6"/>
  <c r="V60" i="6"/>
  <c r="V59" i="6"/>
  <c r="V58" i="6"/>
  <c r="V53" i="6"/>
  <c r="V52" i="6"/>
  <c r="V51" i="6"/>
  <c r="V49" i="6"/>
  <c r="V47" i="6"/>
  <c r="V46" i="6"/>
  <c r="V43" i="6"/>
  <c r="V42" i="6"/>
  <c r="V40" i="6"/>
  <c r="V37" i="6"/>
  <c r="V36" i="6"/>
  <c r="V35" i="6"/>
  <c r="V33" i="6"/>
  <c r="V32" i="6"/>
  <c r="V31" i="6"/>
  <c r="V30" i="6"/>
  <c r="V29" i="6"/>
  <c r="V28" i="6"/>
  <c r="V27" i="6"/>
  <c r="V26" i="6"/>
  <c r="V23" i="6"/>
  <c r="V22" i="6"/>
  <c r="V21" i="6"/>
  <c r="V20" i="6"/>
  <c r="V18" i="6"/>
  <c r="V17" i="6"/>
  <c r="V15" i="6"/>
  <c r="V14" i="6"/>
  <c r="V13" i="6"/>
  <c r="V12" i="6"/>
  <c r="U170" i="6"/>
  <c r="U182" i="6"/>
  <c r="U178" i="6"/>
  <c r="U177" i="6"/>
  <c r="U174" i="6"/>
  <c r="U173" i="6"/>
  <c r="U172" i="6"/>
  <c r="U171" i="6"/>
  <c r="U168" i="6"/>
  <c r="U166" i="6"/>
  <c r="U165" i="6"/>
  <c r="U163" i="6"/>
  <c r="U162" i="6"/>
  <c r="U161" i="6"/>
  <c r="U160" i="6"/>
  <c r="U157" i="6"/>
  <c r="U156" i="6"/>
  <c r="U153" i="6"/>
  <c r="U151" i="6"/>
  <c r="U150" i="6"/>
  <c r="U149" i="6"/>
  <c r="U145" i="6"/>
  <c r="U141" i="6"/>
  <c r="U140" i="6"/>
  <c r="U134" i="6"/>
  <c r="U132" i="6"/>
  <c r="U130" i="6"/>
  <c r="U123" i="6"/>
  <c r="U120" i="6"/>
  <c r="U119" i="6"/>
  <c r="U118" i="6"/>
  <c r="T118" i="6" s="1"/>
  <c r="U117" i="6"/>
  <c r="U116" i="6"/>
  <c r="U114" i="6"/>
  <c r="U113" i="6"/>
  <c r="U112" i="6"/>
  <c r="U111" i="6"/>
  <c r="U110" i="6"/>
  <c r="U109" i="6"/>
  <c r="U107" i="6"/>
  <c r="T107" i="6" s="1"/>
  <c r="U106" i="6"/>
  <c r="T106" i="6" s="1"/>
  <c r="U105" i="6"/>
  <c r="U104" i="6"/>
  <c r="U103" i="6"/>
  <c r="U102" i="6"/>
  <c r="U101" i="6"/>
  <c r="T101" i="6" s="1"/>
  <c r="U100" i="6"/>
  <c r="U98" i="6"/>
  <c r="U96" i="6"/>
  <c r="T96" i="6" s="1"/>
  <c r="T95" i="6" s="1"/>
  <c r="U94" i="6"/>
  <c r="U92" i="6"/>
  <c r="T92" i="6" s="1"/>
  <c r="U91" i="6"/>
  <c r="U89" i="6"/>
  <c r="U88" i="6"/>
  <c r="U86" i="6"/>
  <c r="U85" i="6"/>
  <c r="U81" i="6"/>
  <c r="U80" i="6"/>
  <c r="U76" i="6"/>
  <c r="U75" i="6"/>
  <c r="U72" i="6"/>
  <c r="U69" i="6"/>
  <c r="U68" i="6"/>
  <c r="U66" i="6"/>
  <c r="U65" i="6"/>
  <c r="U64" i="6"/>
  <c r="U63" i="6"/>
  <c r="U60" i="6"/>
  <c r="U59" i="6"/>
  <c r="U58" i="6"/>
  <c r="U53" i="6"/>
  <c r="U52" i="6"/>
  <c r="U49" i="6"/>
  <c r="U47" i="6"/>
  <c r="U46" i="6"/>
  <c r="U43" i="6"/>
  <c r="U40" i="6"/>
  <c r="U39" i="6"/>
  <c r="U36" i="6"/>
  <c r="U33" i="6"/>
  <c r="U32" i="6"/>
  <c r="U31" i="6"/>
  <c r="U30" i="6"/>
  <c r="U29" i="6"/>
  <c r="U27" i="6"/>
  <c r="U26" i="6"/>
  <c r="U23" i="6"/>
  <c r="U22" i="6"/>
  <c r="U19" i="6"/>
  <c r="U18" i="6"/>
  <c r="U15" i="6"/>
  <c r="AB183" i="6"/>
  <c r="AB182" i="6"/>
  <c r="AB181" i="6"/>
  <c r="AE180" i="6"/>
  <c r="AD180" i="6"/>
  <c r="AC180" i="6"/>
  <c r="AB179" i="6"/>
  <c r="AB178" i="6"/>
  <c r="AB177" i="6"/>
  <c r="AB176" i="6"/>
  <c r="AB175" i="6" s="1"/>
  <c r="AE175" i="6"/>
  <c r="AD175" i="6"/>
  <c r="AC175" i="6"/>
  <c r="AB174" i="6"/>
  <c r="AB173" i="6"/>
  <c r="AB172" i="6"/>
  <c r="AB171" i="6"/>
  <c r="AB170" i="6"/>
  <c r="AE169" i="6"/>
  <c r="AD169" i="6"/>
  <c r="AC169" i="6"/>
  <c r="AB168" i="6"/>
  <c r="AB167" i="6"/>
  <c r="AB166" i="6"/>
  <c r="AB165" i="6"/>
  <c r="AE164" i="6"/>
  <c r="AD164" i="6"/>
  <c r="AC164" i="6"/>
  <c r="AB163" i="6"/>
  <c r="AB162" i="6"/>
  <c r="AB161" i="6"/>
  <c r="AB160" i="6"/>
  <c r="AE159" i="6"/>
  <c r="AD159" i="6"/>
  <c r="AC159" i="6"/>
  <c r="AB158" i="6"/>
  <c r="AB157" i="6"/>
  <c r="AB156" i="6"/>
  <c r="AE155" i="6"/>
  <c r="AD155" i="6"/>
  <c r="AC155" i="6"/>
  <c r="AB153" i="6"/>
  <c r="AB152" i="6"/>
  <c r="AB151" i="6"/>
  <c r="AB150" i="6"/>
  <c r="AB149" i="6"/>
  <c r="AB148" i="6"/>
  <c r="AB147" i="6"/>
  <c r="AB146" i="6"/>
  <c r="AB145" i="6"/>
  <c r="AB144" i="6"/>
  <c r="AE143" i="6"/>
  <c r="AE142" i="6" s="1"/>
  <c r="AD143" i="6"/>
  <c r="AD142" i="6" s="1"/>
  <c r="AC143" i="6"/>
  <c r="AC142" i="6" s="1"/>
  <c r="AB141" i="6"/>
  <c r="AB140" i="6"/>
  <c r="AB139" i="6"/>
  <c r="AB138" i="6"/>
  <c r="AB137" i="6"/>
  <c r="AB136" i="6"/>
  <c r="AE135" i="6"/>
  <c r="AD135" i="6"/>
  <c r="AD133" i="6" s="1"/>
  <c r="AC135" i="6"/>
  <c r="AC133" i="6" s="1"/>
  <c r="AB134" i="6"/>
  <c r="AE133" i="6"/>
  <c r="AB132" i="6"/>
  <c r="AB130" i="6"/>
  <c r="AB129" i="6"/>
  <c r="AB128" i="6"/>
  <c r="AB127" i="6"/>
  <c r="AB126" i="6"/>
  <c r="AB125" i="6"/>
  <c r="AB123" i="6"/>
  <c r="AB120" i="6"/>
  <c r="AB119" i="6"/>
  <c r="AB118" i="6"/>
  <c r="AB117" i="6"/>
  <c r="AB116" i="6"/>
  <c r="AE115" i="6"/>
  <c r="AD115" i="6"/>
  <c r="AC115" i="6"/>
  <c r="AB114" i="6"/>
  <c r="AB113" i="6"/>
  <c r="AB112" i="6"/>
  <c r="AB111" i="6"/>
  <c r="AB110" i="6"/>
  <c r="AB109" i="6"/>
  <c r="AE108" i="6"/>
  <c r="AD108" i="6"/>
  <c r="AC108" i="6"/>
  <c r="AB107" i="6"/>
  <c r="AB106" i="6"/>
  <c r="AB105" i="6"/>
  <c r="AB104" i="6"/>
  <c r="AB103" i="6"/>
  <c r="AB102" i="6"/>
  <c r="AB101" i="6"/>
  <c r="AB100" i="6"/>
  <c r="AE99" i="6"/>
  <c r="AD99" i="6"/>
  <c r="AC99" i="6"/>
  <c r="AB98" i="6"/>
  <c r="AC95" i="6"/>
  <c r="AC93" i="6" s="1"/>
  <c r="AB96" i="6"/>
  <c r="AB95" i="6" s="1"/>
  <c r="AE95" i="6"/>
  <c r="AE93" i="6" s="1"/>
  <c r="AD95" i="6"/>
  <c r="AD93" i="6" s="1"/>
  <c r="AB94" i="6"/>
  <c r="AB92" i="6"/>
  <c r="AB91" i="6"/>
  <c r="AE90" i="6"/>
  <c r="AD90" i="6"/>
  <c r="AC90" i="6"/>
  <c r="AB89" i="6"/>
  <c r="AB88" i="6"/>
  <c r="AE87" i="6"/>
  <c r="AD87" i="6"/>
  <c r="AC87" i="6"/>
  <c r="AB86" i="6"/>
  <c r="AB85" i="6"/>
  <c r="AB84" i="6"/>
  <c r="AB83" i="6"/>
  <c r="AB82" i="6"/>
  <c r="AB81" i="6"/>
  <c r="AC79" i="6"/>
  <c r="AB80" i="6"/>
  <c r="AE79" i="6"/>
  <c r="AD79" i="6"/>
  <c r="AB77" i="6"/>
  <c r="AB76" i="6"/>
  <c r="AC74" i="6"/>
  <c r="AB75" i="6"/>
  <c r="AE74" i="6"/>
  <c r="AD74" i="6"/>
  <c r="AB73" i="6"/>
  <c r="AB72" i="6"/>
  <c r="AE71" i="6"/>
  <c r="AE70" i="6" s="1"/>
  <c r="AD71" i="6"/>
  <c r="AC71" i="6"/>
  <c r="AB69" i="6"/>
  <c r="AB68" i="6"/>
  <c r="AE67" i="6"/>
  <c r="AD67" i="6"/>
  <c r="AC67" i="6"/>
  <c r="AB66" i="6"/>
  <c r="AB65" i="6"/>
  <c r="AB64" i="6"/>
  <c r="AC62" i="6"/>
  <c r="AB63" i="6"/>
  <c r="AE62" i="6"/>
  <c r="AD62" i="6"/>
  <c r="AB61" i="6"/>
  <c r="AB60" i="6"/>
  <c r="AB59" i="6"/>
  <c r="AB58" i="6"/>
  <c r="AB57" i="6"/>
  <c r="AB56" i="6"/>
  <c r="AE55" i="6"/>
  <c r="AE54" i="6" s="1"/>
  <c r="AD55" i="6"/>
  <c r="AC55" i="6"/>
  <c r="AB53" i="6"/>
  <c r="AB52" i="6"/>
  <c r="AB51" i="6"/>
  <c r="AE50" i="6"/>
  <c r="AE48" i="6" s="1"/>
  <c r="AD50" i="6"/>
  <c r="AD48" i="6" s="1"/>
  <c r="AC50" i="6"/>
  <c r="AC48" i="6" s="1"/>
  <c r="AB49" i="6"/>
  <c r="AB47" i="6"/>
  <c r="AB46" i="6"/>
  <c r="AB45" i="6"/>
  <c r="AB44" i="6"/>
  <c r="AB43" i="6"/>
  <c r="AB42" i="6"/>
  <c r="AE41" i="6"/>
  <c r="AE38" i="6" s="1"/>
  <c r="AD41" i="6"/>
  <c r="AD38" i="6" s="1"/>
  <c r="AC41" i="6"/>
  <c r="AC38" i="6" s="1"/>
  <c r="AB40" i="6"/>
  <c r="AB39" i="6"/>
  <c r="AB37" i="6"/>
  <c r="AB36" i="6"/>
  <c r="AB35" i="6"/>
  <c r="AE34" i="6"/>
  <c r="AD34" i="6"/>
  <c r="AC34" i="6"/>
  <c r="AB33" i="6"/>
  <c r="AB32" i="6"/>
  <c r="AB31" i="6"/>
  <c r="AB30" i="6"/>
  <c r="AB29" i="6"/>
  <c r="AB28" i="6"/>
  <c r="AB27" i="6"/>
  <c r="AB26" i="6"/>
  <c r="AE25" i="6"/>
  <c r="AD25" i="6"/>
  <c r="AC25" i="6"/>
  <c r="AB23" i="6"/>
  <c r="AB22" i="6"/>
  <c r="AB21" i="6"/>
  <c r="AB20" i="6"/>
  <c r="AB19" i="6"/>
  <c r="AB18" i="6"/>
  <c r="AB17" i="6"/>
  <c r="AE16" i="6"/>
  <c r="AD16" i="6"/>
  <c r="AC16" i="6"/>
  <c r="AB15" i="6"/>
  <c r="AB14" i="6"/>
  <c r="AB13" i="6"/>
  <c r="AB12" i="6"/>
  <c r="AE11" i="6"/>
  <c r="AD11" i="6"/>
  <c r="AC11" i="6"/>
  <c r="X183" i="6"/>
  <c r="X182" i="6"/>
  <c r="X181" i="6"/>
  <c r="AA180" i="6"/>
  <c r="Z180" i="6"/>
  <c r="Y180" i="6"/>
  <c r="X179" i="6"/>
  <c r="X178" i="6"/>
  <c r="X177" i="6"/>
  <c r="X176" i="6"/>
  <c r="X175" i="6" s="1"/>
  <c r="AA175" i="6"/>
  <c r="Z175" i="6"/>
  <c r="Y175" i="6"/>
  <c r="X174" i="6"/>
  <c r="X173" i="6"/>
  <c r="X172" i="6"/>
  <c r="X171" i="6"/>
  <c r="X170" i="6"/>
  <c r="AA169" i="6"/>
  <c r="Z169" i="6"/>
  <c r="Y169" i="6"/>
  <c r="X168" i="6"/>
  <c r="X167" i="6"/>
  <c r="X166" i="6"/>
  <c r="X165" i="6"/>
  <c r="AA164" i="6"/>
  <c r="Z164" i="6"/>
  <c r="Y164" i="6"/>
  <c r="X163" i="6"/>
  <c r="X162" i="6"/>
  <c r="X161" i="6"/>
  <c r="X160" i="6"/>
  <c r="AA159" i="6"/>
  <c r="Z159" i="6"/>
  <c r="Y159" i="6"/>
  <c r="X158" i="6"/>
  <c r="X157" i="6"/>
  <c r="X156" i="6"/>
  <c r="AA155" i="6"/>
  <c r="Z155" i="6"/>
  <c r="Y155" i="6"/>
  <c r="X153" i="6"/>
  <c r="X152" i="6"/>
  <c r="X151" i="6"/>
  <c r="X150" i="6"/>
  <c r="X149" i="6"/>
  <c r="X148" i="6"/>
  <c r="X147" i="6"/>
  <c r="X146" i="6"/>
  <c r="X145" i="6"/>
  <c r="X144" i="6"/>
  <c r="AA143" i="6"/>
  <c r="AA142" i="6" s="1"/>
  <c r="Z143" i="6"/>
  <c r="Z142" i="6" s="1"/>
  <c r="Y143" i="6"/>
  <c r="Y142" i="6" s="1"/>
  <c r="X141" i="6"/>
  <c r="X140" i="6"/>
  <c r="X139" i="6"/>
  <c r="X138" i="6"/>
  <c r="X137" i="6"/>
  <c r="X136" i="6"/>
  <c r="AA135" i="6"/>
  <c r="AA133" i="6" s="1"/>
  <c r="Z135" i="6"/>
  <c r="Z133" i="6" s="1"/>
  <c r="Y135" i="6"/>
  <c r="Y133" i="6" s="1"/>
  <c r="X134" i="6"/>
  <c r="X132" i="6"/>
  <c r="X130" i="6"/>
  <c r="X129" i="6"/>
  <c r="X128" i="6"/>
  <c r="X127" i="6"/>
  <c r="X126" i="6"/>
  <c r="X125" i="6"/>
  <c r="X123" i="6"/>
  <c r="X120" i="6"/>
  <c r="X119" i="6"/>
  <c r="X118" i="6"/>
  <c r="X117" i="6"/>
  <c r="X116" i="6"/>
  <c r="AA115" i="6"/>
  <c r="Z115" i="6"/>
  <c r="Y115" i="6"/>
  <c r="X114" i="6"/>
  <c r="X113" i="6"/>
  <c r="X112" i="6"/>
  <c r="X111" i="6"/>
  <c r="X110" i="6"/>
  <c r="X109" i="6"/>
  <c r="AA108" i="6"/>
  <c r="Z108" i="6"/>
  <c r="Y108" i="6"/>
  <c r="X107" i="6"/>
  <c r="X106" i="6"/>
  <c r="X105" i="6"/>
  <c r="X104" i="6"/>
  <c r="X103" i="6"/>
  <c r="X102" i="6"/>
  <c r="X101" i="6"/>
  <c r="X100" i="6"/>
  <c r="AA99" i="6"/>
  <c r="Z99" i="6"/>
  <c r="Y99" i="6"/>
  <c r="X98" i="6"/>
  <c r="X96" i="6"/>
  <c r="X95" i="6" s="1"/>
  <c r="AA95" i="6"/>
  <c r="AA93" i="6" s="1"/>
  <c r="Z95" i="6"/>
  <c r="Z93" i="6" s="1"/>
  <c r="Y95" i="6"/>
  <c r="Y93" i="6" s="1"/>
  <c r="X94" i="6"/>
  <c r="X92" i="6"/>
  <c r="X91" i="6"/>
  <c r="AA90" i="6"/>
  <c r="Z90" i="6"/>
  <c r="Y90" i="6"/>
  <c r="X89" i="6"/>
  <c r="X88" i="6"/>
  <c r="AA87" i="6"/>
  <c r="Z87" i="6"/>
  <c r="Y87" i="6"/>
  <c r="X86" i="6"/>
  <c r="X85" i="6"/>
  <c r="X84" i="6"/>
  <c r="X83" i="6"/>
  <c r="X82" i="6"/>
  <c r="X81" i="6"/>
  <c r="X80" i="6"/>
  <c r="AA79" i="6"/>
  <c r="Z79" i="6"/>
  <c r="Y79" i="6"/>
  <c r="X77" i="6"/>
  <c r="X76" i="6"/>
  <c r="X75" i="6"/>
  <c r="AA74" i="6"/>
  <c r="Z74" i="6"/>
  <c r="Y74" i="6"/>
  <c r="X73" i="6"/>
  <c r="X72" i="6"/>
  <c r="AA71" i="6"/>
  <c r="Z71" i="6"/>
  <c r="Y71" i="6"/>
  <c r="X69" i="6"/>
  <c r="X68" i="6"/>
  <c r="AA67" i="6"/>
  <c r="Z67" i="6"/>
  <c r="Y67" i="6"/>
  <c r="X66" i="6"/>
  <c r="X65" i="6"/>
  <c r="X64" i="6"/>
  <c r="X63" i="6"/>
  <c r="AA62" i="6"/>
  <c r="Z62" i="6"/>
  <c r="Y62" i="6"/>
  <c r="X61" i="6"/>
  <c r="X60" i="6"/>
  <c r="X59" i="6"/>
  <c r="X58" i="6"/>
  <c r="X57" i="6"/>
  <c r="X56" i="6"/>
  <c r="AA55" i="6"/>
  <c r="Z55" i="6"/>
  <c r="Y55" i="6"/>
  <c r="X53" i="6"/>
  <c r="X52" i="6"/>
  <c r="X51" i="6"/>
  <c r="AA50" i="6"/>
  <c r="AA48" i="6" s="1"/>
  <c r="Z50" i="6"/>
  <c r="Z48" i="6" s="1"/>
  <c r="Y50" i="6"/>
  <c r="Y48" i="6" s="1"/>
  <c r="X49" i="6"/>
  <c r="X47" i="6"/>
  <c r="X46" i="6"/>
  <c r="X45" i="6"/>
  <c r="X44" i="6"/>
  <c r="X43" i="6"/>
  <c r="X42" i="6"/>
  <c r="AA41" i="6"/>
  <c r="AA38" i="6" s="1"/>
  <c r="Z41" i="6"/>
  <c r="Z38" i="6" s="1"/>
  <c r="Y41" i="6"/>
  <c r="Y38" i="6" s="1"/>
  <c r="X40" i="6"/>
  <c r="X39" i="6"/>
  <c r="X37" i="6"/>
  <c r="X36" i="6"/>
  <c r="X35" i="6"/>
  <c r="AA34" i="6"/>
  <c r="Z34" i="6"/>
  <c r="Y34" i="6"/>
  <c r="AA25" i="6"/>
  <c r="Z25" i="6"/>
  <c r="AA16" i="6"/>
  <c r="Z16" i="6"/>
  <c r="AA11" i="6"/>
  <c r="Z11" i="6"/>
  <c r="W183" i="6"/>
  <c r="U183" i="6"/>
  <c r="U179" i="6"/>
  <c r="V167" i="6"/>
  <c r="U167" i="6"/>
  <c r="V153" i="6"/>
  <c r="V152" i="6"/>
  <c r="U152" i="6"/>
  <c r="V149" i="6"/>
  <c r="U148" i="6"/>
  <c r="U147" i="6"/>
  <c r="V146" i="6"/>
  <c r="U146" i="6"/>
  <c r="U144" i="6"/>
  <c r="AC97" i="6" l="1"/>
  <c r="AD97" i="6"/>
  <c r="Y97" i="6"/>
  <c r="AE97" i="6"/>
  <c r="Z97" i="6"/>
  <c r="AA97" i="6"/>
  <c r="T86" i="6"/>
  <c r="T80" i="6"/>
  <c r="T145" i="6"/>
  <c r="V34" i="6"/>
  <c r="T65" i="6"/>
  <c r="U95" i="6"/>
  <c r="AC10" i="6"/>
  <c r="T58" i="6"/>
  <c r="T22" i="6"/>
  <c r="T33" i="6"/>
  <c r="T43" i="6"/>
  <c r="T60" i="6"/>
  <c r="U74" i="6"/>
  <c r="U90" i="6"/>
  <c r="T112" i="6"/>
  <c r="T150" i="6"/>
  <c r="T157" i="6"/>
  <c r="T163" i="6"/>
  <c r="T171" i="6"/>
  <c r="T177" i="6"/>
  <c r="V90" i="6"/>
  <c r="T151" i="6"/>
  <c r="U115" i="6"/>
  <c r="V159" i="6"/>
  <c r="T26" i="6"/>
  <c r="Y16" i="6"/>
  <c r="Z10" i="6"/>
  <c r="AD24" i="6"/>
  <c r="T23" i="6"/>
  <c r="T141" i="6"/>
  <c r="AA10" i="6"/>
  <c r="T59" i="6"/>
  <c r="V93" i="6"/>
  <c r="T103" i="6"/>
  <c r="T85" i="6"/>
  <c r="Z24" i="6"/>
  <c r="X74" i="6"/>
  <c r="T178" i="6"/>
  <c r="T91" i="6"/>
  <c r="T90" i="6" s="1"/>
  <c r="X124" i="6"/>
  <c r="X122" i="6" s="1"/>
  <c r="T18" i="6"/>
  <c r="T47" i="6"/>
  <c r="U62" i="6"/>
  <c r="U67" i="6"/>
  <c r="U87" i="6"/>
  <c r="U93" i="6"/>
  <c r="U99" i="6"/>
  <c r="U108" i="6"/>
  <c r="T98" i="6"/>
  <c r="X17" i="6"/>
  <c r="Y70" i="6"/>
  <c r="AB124" i="6"/>
  <c r="AB122" i="6" s="1"/>
  <c r="T30" i="6"/>
  <c r="T130" i="6"/>
  <c r="T46" i="6"/>
  <c r="W124" i="6"/>
  <c r="W122" i="6" s="1"/>
  <c r="T111" i="6"/>
  <c r="T27" i="6"/>
  <c r="T36" i="6"/>
  <c r="V50" i="6"/>
  <c r="V48" i="6" s="1"/>
  <c r="T66" i="6"/>
  <c r="T75" i="6"/>
  <c r="T102" i="6"/>
  <c r="V115" i="6"/>
  <c r="V155" i="6"/>
  <c r="T166" i="6"/>
  <c r="V169" i="6"/>
  <c r="W11" i="6"/>
  <c r="W16" i="6"/>
  <c r="W25" i="6"/>
  <c r="W108" i="6"/>
  <c r="T174" i="6"/>
  <c r="T147" i="6"/>
  <c r="W41" i="6"/>
  <c r="W38" i="6" s="1"/>
  <c r="T40" i="6"/>
  <c r="T49" i="6"/>
  <c r="U143" i="6"/>
  <c r="U142" i="6" s="1"/>
  <c r="T165" i="6"/>
  <c r="T172" i="6"/>
  <c r="V11" i="6"/>
  <c r="V180" i="6"/>
  <c r="T149" i="6"/>
  <c r="T153" i="6"/>
  <c r="T69" i="6"/>
  <c r="T94" i="6"/>
  <c r="T93" i="6" s="1"/>
  <c r="X93" i="6"/>
  <c r="T15" i="6"/>
  <c r="T32" i="6"/>
  <c r="T162" i="6"/>
  <c r="T105" i="6"/>
  <c r="T53" i="6"/>
  <c r="T168" i="6"/>
  <c r="T173" i="6"/>
  <c r="U169" i="6"/>
  <c r="X115" i="6"/>
  <c r="AB87" i="6"/>
  <c r="U159" i="6"/>
  <c r="V74" i="6"/>
  <c r="T140" i="6"/>
  <c r="V143" i="6"/>
  <c r="V142" i="6" s="1"/>
  <c r="AC24" i="6"/>
  <c r="T31" i="6"/>
  <c r="T161" i="6"/>
  <c r="T104" i="6"/>
  <c r="T182" i="6"/>
  <c r="T132" i="6"/>
  <c r="T148" i="6"/>
  <c r="U158" i="6"/>
  <c r="T158" i="6" s="1"/>
  <c r="T167" i="6"/>
  <c r="V164" i="6"/>
  <c r="T152" i="6"/>
  <c r="U181" i="6"/>
  <c r="T181" i="6" s="1"/>
  <c r="T160" i="6"/>
  <c r="U164" i="6"/>
  <c r="T156" i="6"/>
  <c r="U176" i="6"/>
  <c r="T123" i="6"/>
  <c r="AE154" i="6"/>
  <c r="AB159" i="6"/>
  <c r="AB115" i="6"/>
  <c r="AB90" i="6"/>
  <c r="AE78" i="6"/>
  <c r="AB67" i="6"/>
  <c r="AB50" i="6"/>
  <c r="AB48" i="6" s="1"/>
  <c r="AE24" i="6"/>
  <c r="AB34" i="6"/>
  <c r="AE10" i="6"/>
  <c r="AD154" i="6"/>
  <c r="AB155" i="6"/>
  <c r="AB135" i="6"/>
  <c r="AB133" i="6" s="1"/>
  <c r="AD78" i="6"/>
  <c r="AB74" i="6"/>
  <c r="AD70" i="6"/>
  <c r="AB71" i="6"/>
  <c r="AD54" i="6"/>
  <c r="AB16" i="6"/>
  <c r="AD10" i="6"/>
  <c r="AB11" i="6"/>
  <c r="AB180" i="6"/>
  <c r="AC154" i="6"/>
  <c r="AB169" i="6"/>
  <c r="AB164" i="6"/>
  <c r="AB143" i="6"/>
  <c r="AB142" i="6" s="1"/>
  <c r="AB108" i="6"/>
  <c r="AB99" i="6"/>
  <c r="AB93" i="6"/>
  <c r="AC78" i="6"/>
  <c r="AB79" i="6"/>
  <c r="AC70" i="6"/>
  <c r="AC54" i="6"/>
  <c r="AB62" i="6"/>
  <c r="AB55" i="6"/>
  <c r="AB41" i="6"/>
  <c r="AB38" i="6" s="1"/>
  <c r="AB25" i="6"/>
  <c r="X169" i="6"/>
  <c r="AA154" i="6"/>
  <c r="AA78" i="6"/>
  <c r="X87" i="6"/>
  <c r="AA70" i="6"/>
  <c r="X67" i="6"/>
  <c r="AA54" i="6"/>
  <c r="X50" i="6"/>
  <c r="X48" i="6" s="1"/>
  <c r="AA24" i="6"/>
  <c r="X180" i="6"/>
  <c r="Z154" i="6"/>
  <c r="X90" i="6"/>
  <c r="Z78" i="6"/>
  <c r="Z70" i="6"/>
  <c r="X71" i="6"/>
  <c r="Z54" i="6"/>
  <c r="X34" i="6"/>
  <c r="X164" i="6"/>
  <c r="X159" i="6"/>
  <c r="Y154" i="6"/>
  <c r="X155" i="6"/>
  <c r="X143" i="6"/>
  <c r="X142" i="6" s="1"/>
  <c r="X135" i="6"/>
  <c r="X133" i="6" s="1"/>
  <c r="X108" i="6"/>
  <c r="X99" i="6"/>
  <c r="Y78" i="6"/>
  <c r="X79" i="6"/>
  <c r="X62" i="6"/>
  <c r="Y54" i="6"/>
  <c r="X55" i="6"/>
  <c r="X41" i="6"/>
  <c r="X38" i="6" s="1"/>
  <c r="Y25" i="6"/>
  <c r="Y24" i="6" s="1"/>
  <c r="X27" i="6"/>
  <c r="X25" i="6" s="1"/>
  <c r="X18" i="6"/>
  <c r="Y11" i="6"/>
  <c r="T29" i="6"/>
  <c r="T183" i="6"/>
  <c r="T179" i="6"/>
  <c r="T144" i="6"/>
  <c r="V135" i="6"/>
  <c r="V133" i="6" s="1"/>
  <c r="T120" i="6"/>
  <c r="V99" i="6"/>
  <c r="T76" i="6"/>
  <c r="V67" i="6"/>
  <c r="T68" i="6"/>
  <c r="T64" i="6"/>
  <c r="V25" i="6"/>
  <c r="T146" i="6"/>
  <c r="T119" i="6"/>
  <c r="T117" i="6"/>
  <c r="T52" i="6"/>
  <c r="X14" i="6"/>
  <c r="X11" i="6" s="1"/>
  <c r="T170" i="6"/>
  <c r="W169" i="6"/>
  <c r="W55" i="6"/>
  <c r="W67" i="6"/>
  <c r="W71" i="6"/>
  <c r="W79" i="6"/>
  <c r="W87" i="6"/>
  <c r="W95" i="6"/>
  <c r="W93" i="6" s="1"/>
  <c r="T116" i="6"/>
  <c r="W115" i="6"/>
  <c r="W34" i="6"/>
  <c r="W50" i="6"/>
  <c r="W48" i="6" s="1"/>
  <c r="W62" i="6"/>
  <c r="W74" i="6"/>
  <c r="W90" i="6"/>
  <c r="T100" i="6"/>
  <c r="W99" i="6"/>
  <c r="T134" i="6"/>
  <c r="W164" i="6"/>
  <c r="W180" i="6"/>
  <c r="W135" i="6"/>
  <c r="W133" i="6" s="1"/>
  <c r="W143" i="6"/>
  <c r="W142" i="6" s="1"/>
  <c r="W155" i="6"/>
  <c r="W159" i="6"/>
  <c r="W175" i="6"/>
  <c r="U139" i="6"/>
  <c r="T139" i="6" s="1"/>
  <c r="U138" i="6"/>
  <c r="T138" i="6" s="1"/>
  <c r="U137" i="6"/>
  <c r="T137" i="6" s="1"/>
  <c r="U136" i="6"/>
  <c r="U129" i="6"/>
  <c r="T129" i="6" s="1"/>
  <c r="U128" i="6"/>
  <c r="V127" i="6"/>
  <c r="U127" i="6"/>
  <c r="V126" i="6"/>
  <c r="U126" i="6"/>
  <c r="V114" i="6"/>
  <c r="T114" i="6" s="1"/>
  <c r="V113" i="6"/>
  <c r="T113" i="6" s="1"/>
  <c r="V110" i="6"/>
  <c r="T110" i="6" s="1"/>
  <c r="V89" i="6"/>
  <c r="T89" i="6" s="1"/>
  <c r="U84" i="6"/>
  <c r="T84" i="6" s="1"/>
  <c r="U83" i="6"/>
  <c r="U82" i="6"/>
  <c r="T82" i="6" s="1"/>
  <c r="V81" i="6"/>
  <c r="T81" i="6" s="1"/>
  <c r="U77" i="6"/>
  <c r="T77" i="6" s="1"/>
  <c r="U73" i="6"/>
  <c r="X97" i="6" l="1"/>
  <c r="W97" i="6"/>
  <c r="U97" i="6"/>
  <c r="AB97" i="6"/>
  <c r="T67" i="6"/>
  <c r="V24" i="6"/>
  <c r="W10" i="6"/>
  <c r="V154" i="6"/>
  <c r="Y10" i="6"/>
  <c r="Y8" i="6" s="1"/>
  <c r="G5" i="7" s="1"/>
  <c r="V124" i="6"/>
  <c r="V122" i="6" s="1"/>
  <c r="T115" i="6"/>
  <c r="W24" i="6"/>
  <c r="X16" i="6"/>
  <c r="X10" i="6" s="1"/>
  <c r="T155" i="6"/>
  <c r="T169" i="6"/>
  <c r="X70" i="6"/>
  <c r="U155" i="6"/>
  <c r="T164" i="6"/>
  <c r="T74" i="6"/>
  <c r="T159" i="6"/>
  <c r="U125" i="6"/>
  <c r="T99" i="6"/>
  <c r="AB24" i="6"/>
  <c r="T127" i="6"/>
  <c r="T126" i="6"/>
  <c r="V109" i="6"/>
  <c r="V88" i="6"/>
  <c r="U79" i="6"/>
  <c r="U78" i="6" s="1"/>
  <c r="T83" i="6"/>
  <c r="T79" i="6" s="1"/>
  <c r="V79" i="6"/>
  <c r="V72" i="6"/>
  <c r="U71" i="6"/>
  <c r="U70" i="6" s="1"/>
  <c r="T73" i="6"/>
  <c r="U180" i="6"/>
  <c r="T180" i="6"/>
  <c r="U175" i="6"/>
  <c r="T176" i="6"/>
  <c r="T175" i="6" s="1"/>
  <c r="U135" i="6"/>
  <c r="U133" i="6" s="1"/>
  <c r="T136" i="6"/>
  <c r="T135" i="6" s="1"/>
  <c r="T133" i="6" s="1"/>
  <c r="T128" i="6"/>
  <c r="AB78" i="6"/>
  <c r="AB70" i="6"/>
  <c r="AE8" i="6"/>
  <c r="H13" i="7" s="1"/>
  <c r="AB10" i="6"/>
  <c r="AD8" i="6"/>
  <c r="H9" i="7" s="1"/>
  <c r="AB154" i="6"/>
  <c r="AC8" i="6"/>
  <c r="H5" i="7" s="1"/>
  <c r="AB54" i="6"/>
  <c r="AA8" i="6"/>
  <c r="G13" i="7" s="1"/>
  <c r="X78" i="6"/>
  <c r="Z8" i="6"/>
  <c r="G9" i="7" s="1"/>
  <c r="X24" i="6"/>
  <c r="X154" i="6"/>
  <c r="X54" i="6"/>
  <c r="W54" i="6"/>
  <c r="T143" i="6"/>
  <c r="T142" i="6" s="1"/>
  <c r="W78" i="6"/>
  <c r="W70" i="6"/>
  <c r="W154" i="6"/>
  <c r="V61" i="6"/>
  <c r="U61" i="6"/>
  <c r="V57" i="6"/>
  <c r="U57" i="6"/>
  <c r="V56" i="6"/>
  <c r="V45" i="6"/>
  <c r="U45" i="6"/>
  <c r="V44" i="6"/>
  <c r="U44" i="6"/>
  <c r="U42" i="6"/>
  <c r="T42" i="6" s="1"/>
  <c r="V39" i="6"/>
  <c r="T39" i="6" s="1"/>
  <c r="U37" i="6"/>
  <c r="T37" i="6" s="1"/>
  <c r="U35" i="6"/>
  <c r="U28" i="6"/>
  <c r="U21" i="6"/>
  <c r="T21" i="6" s="1"/>
  <c r="U20" i="6"/>
  <c r="T20" i="6" s="1"/>
  <c r="V19" i="6"/>
  <c r="U17" i="6"/>
  <c r="U14" i="6"/>
  <c r="T14" i="6" s="1"/>
  <c r="U13" i="6"/>
  <c r="T13" i="6" s="1"/>
  <c r="U12" i="6"/>
  <c r="T154" i="6" l="1"/>
  <c r="T45" i="6"/>
  <c r="U154" i="6"/>
  <c r="T61" i="6"/>
  <c r="T28" i="6"/>
  <c r="T25" i="6" s="1"/>
  <c r="U25" i="6"/>
  <c r="U124" i="6"/>
  <c r="U122" i="6" s="1"/>
  <c r="T125" i="6"/>
  <c r="T124" i="6" s="1"/>
  <c r="T122" i="6" s="1"/>
  <c r="T109" i="6"/>
  <c r="T108" i="6" s="1"/>
  <c r="T97" i="6" s="1"/>
  <c r="V108" i="6"/>
  <c r="V97" i="6" s="1"/>
  <c r="V87" i="6"/>
  <c r="V78" i="6" s="1"/>
  <c r="T88" i="6"/>
  <c r="T87" i="6" s="1"/>
  <c r="T78" i="6" s="1"/>
  <c r="V71" i="6"/>
  <c r="V70" i="6" s="1"/>
  <c r="T72" i="6"/>
  <c r="T71" i="6" s="1"/>
  <c r="T70" i="6" s="1"/>
  <c r="V55" i="6"/>
  <c r="T57" i="6"/>
  <c r="V41" i="6"/>
  <c r="V38" i="6" s="1"/>
  <c r="V16" i="6"/>
  <c r="V10" i="6" s="1"/>
  <c r="T19" i="6"/>
  <c r="V63" i="6"/>
  <c r="T35" i="6"/>
  <c r="T34" i="6" s="1"/>
  <c r="U34" i="6"/>
  <c r="U16" i="6"/>
  <c r="T17" i="6"/>
  <c r="U41" i="6"/>
  <c r="U38" i="6" s="1"/>
  <c r="T44" i="6"/>
  <c r="U56" i="6"/>
  <c r="U51" i="6"/>
  <c r="R31" i="7"/>
  <c r="H17" i="7"/>
  <c r="S30" i="7"/>
  <c r="H22" i="7"/>
  <c r="S32" i="7"/>
  <c r="R32" i="7"/>
  <c r="R30" i="7"/>
  <c r="G17" i="7"/>
  <c r="G22" i="7"/>
  <c r="S31" i="7"/>
  <c r="U11" i="6"/>
  <c r="T12" i="6"/>
  <c r="T11" i="6" s="1"/>
  <c r="AB8" i="6"/>
  <c r="X8" i="6"/>
  <c r="W8" i="6"/>
  <c r="F13" i="7" s="1"/>
  <c r="T16" i="6" l="1"/>
  <c r="T10" i="6" s="1"/>
  <c r="T41" i="6"/>
  <c r="T38" i="6" s="1"/>
  <c r="U24" i="6"/>
  <c r="T24" i="6"/>
  <c r="T63" i="6"/>
  <c r="T62" i="6" s="1"/>
  <c r="V62" i="6"/>
  <c r="V54" i="6" s="1"/>
  <c r="V8" i="6" s="1"/>
  <c r="F9" i="7" s="1"/>
  <c r="U10" i="6"/>
  <c r="S36" i="7"/>
  <c r="U55" i="6"/>
  <c r="U54" i="6" s="1"/>
  <c r="T56" i="6"/>
  <c r="T55" i="6" s="1"/>
  <c r="T51" i="6"/>
  <c r="T50" i="6" s="1"/>
  <c r="T48" i="6" s="1"/>
  <c r="U50" i="6"/>
  <c r="U48" i="6" s="1"/>
  <c r="Q32" i="7"/>
  <c r="R36" i="7"/>
  <c r="T54" i="6" l="1"/>
  <c r="Q31" i="7"/>
  <c r="U8" i="6"/>
  <c r="F5" i="7" s="1"/>
  <c r="F22" i="7" s="1"/>
  <c r="F17" i="7" l="1"/>
  <c r="Q30" i="7"/>
  <c r="Q36" i="7" s="1"/>
  <c r="T8" i="6"/>
  <c r="H153" i="5" l="1"/>
  <c r="H12" i="7" s="1"/>
  <c r="H14" i="7" s="1"/>
  <c r="H130" i="5"/>
  <c r="H126" i="5"/>
  <c r="H62" i="5"/>
  <c r="H54" i="5"/>
  <c r="H29" i="5"/>
  <c r="H17" i="5"/>
  <c r="H9" i="5"/>
  <c r="H7" i="5"/>
  <c r="H5" i="5"/>
  <c r="G153" i="5"/>
  <c r="G12" i="7" s="1"/>
  <c r="G14" i="7" s="1"/>
  <c r="G130" i="5"/>
  <c r="G126" i="5"/>
  <c r="G62" i="5"/>
  <c r="G54" i="5"/>
  <c r="G29" i="5"/>
  <c r="G17" i="5"/>
  <c r="G9" i="5"/>
  <c r="G7" i="5"/>
  <c r="G5" i="5"/>
  <c r="F153" i="5"/>
  <c r="F12" i="7" s="1"/>
  <c r="F14" i="7" s="1"/>
  <c r="F130" i="5"/>
  <c r="F126" i="5"/>
  <c r="F62" i="5"/>
  <c r="F54" i="5"/>
  <c r="F29" i="5"/>
  <c r="F17" i="5"/>
  <c r="F9" i="5"/>
  <c r="F7" i="5"/>
  <c r="F5" i="5"/>
  <c r="G125" i="5" l="1"/>
  <c r="G8" i="7" s="1"/>
  <c r="G10" i="7" s="1"/>
  <c r="H125" i="5"/>
  <c r="H8" i="7" s="1"/>
  <c r="H10" i="7" s="1"/>
  <c r="S27" i="7"/>
  <c r="H16" i="5"/>
  <c r="R27" i="7"/>
  <c r="G16" i="5"/>
  <c r="S26" i="7"/>
  <c r="R26" i="7"/>
  <c r="H4" i="5"/>
  <c r="G4" i="5"/>
  <c r="F4" i="5"/>
  <c r="Q27" i="7"/>
  <c r="Q26" i="7"/>
  <c r="F125" i="5"/>
  <c r="F8" i="7" s="1"/>
  <c r="F10" i="7" s="1"/>
  <c r="F16" i="5"/>
  <c r="F3" i="5" s="1"/>
  <c r="S25" i="7" l="1"/>
  <c r="S35" i="7" s="1"/>
  <c r="S37" i="7" s="1"/>
  <c r="H3" i="5"/>
  <c r="H4" i="7" s="1"/>
  <c r="H6" i="7" s="1"/>
  <c r="R25" i="7"/>
  <c r="R35" i="7" s="1"/>
  <c r="R37" i="7" s="1"/>
  <c r="G3" i="5"/>
  <c r="Q25" i="7"/>
  <c r="F161" i="5"/>
  <c r="F4" i="7"/>
  <c r="S183" i="6"/>
  <c r="S182" i="6"/>
  <c r="S181" i="6"/>
  <c r="S179" i="6"/>
  <c r="S178" i="6"/>
  <c r="S177" i="6"/>
  <c r="S176" i="6"/>
  <c r="S174" i="6"/>
  <c r="S173" i="6"/>
  <c r="S172" i="6"/>
  <c r="S171" i="6"/>
  <c r="S170" i="6"/>
  <c r="S168" i="6"/>
  <c r="S167" i="6"/>
  <c r="S166" i="6"/>
  <c r="S165" i="6"/>
  <c r="S163" i="6"/>
  <c r="S162" i="6"/>
  <c r="S161" i="6"/>
  <c r="S160" i="6"/>
  <c r="S158" i="6"/>
  <c r="S157" i="6"/>
  <c r="S156" i="6"/>
  <c r="S153" i="6"/>
  <c r="S152" i="6"/>
  <c r="S151" i="6"/>
  <c r="S150" i="6"/>
  <c r="S149" i="6"/>
  <c r="S148" i="6"/>
  <c r="S147" i="6"/>
  <c r="S146" i="6"/>
  <c r="S145" i="6"/>
  <c r="S144" i="6"/>
  <c r="S141" i="6"/>
  <c r="S140" i="6"/>
  <c r="S139" i="6"/>
  <c r="S138" i="6"/>
  <c r="S137" i="6"/>
  <c r="S136" i="6"/>
  <c r="S134" i="6"/>
  <c r="S132" i="6"/>
  <c r="S130" i="6"/>
  <c r="S129" i="6"/>
  <c r="S128" i="6"/>
  <c r="S127" i="6"/>
  <c r="S126" i="6"/>
  <c r="S125" i="6"/>
  <c r="S123" i="6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3" i="6"/>
  <c r="S102" i="6"/>
  <c r="S101" i="6"/>
  <c r="S100" i="6"/>
  <c r="S98" i="6"/>
  <c r="S96" i="6"/>
  <c r="S94" i="6"/>
  <c r="S92" i="6"/>
  <c r="S91" i="6"/>
  <c r="S89" i="6"/>
  <c r="S88" i="6"/>
  <c r="S86" i="6"/>
  <c r="S85" i="6"/>
  <c r="S84" i="6"/>
  <c r="S83" i="6"/>
  <c r="S82" i="6"/>
  <c r="S81" i="6"/>
  <c r="S80" i="6"/>
  <c r="S77" i="6"/>
  <c r="S76" i="6"/>
  <c r="S75" i="6"/>
  <c r="S73" i="6"/>
  <c r="S72" i="6"/>
  <c r="S69" i="6"/>
  <c r="S68" i="6"/>
  <c r="S66" i="6"/>
  <c r="S65" i="6"/>
  <c r="S64" i="6"/>
  <c r="S63" i="6"/>
  <c r="S61" i="6"/>
  <c r="S60" i="6"/>
  <c r="S59" i="6"/>
  <c r="S58" i="6"/>
  <c r="S57" i="6"/>
  <c r="S56" i="6"/>
  <c r="S53" i="6"/>
  <c r="S52" i="6"/>
  <c r="S51" i="6"/>
  <c r="S49" i="6"/>
  <c r="S47" i="6"/>
  <c r="S46" i="6"/>
  <c r="S45" i="6"/>
  <c r="S44" i="6"/>
  <c r="S43" i="6"/>
  <c r="S42" i="6"/>
  <c r="S40" i="6"/>
  <c r="S39" i="6"/>
  <c r="S37" i="6"/>
  <c r="S36" i="6"/>
  <c r="S35" i="6"/>
  <c r="S33" i="6"/>
  <c r="S32" i="6"/>
  <c r="S31" i="6"/>
  <c r="S30" i="6"/>
  <c r="S29" i="6"/>
  <c r="S28" i="6"/>
  <c r="S27" i="6"/>
  <c r="S26" i="6"/>
  <c r="S23" i="6"/>
  <c r="S22" i="6"/>
  <c r="S21" i="6"/>
  <c r="S20" i="6"/>
  <c r="S19" i="6"/>
  <c r="S18" i="6"/>
  <c r="S17" i="6"/>
  <c r="S15" i="6"/>
  <c r="S14" i="6"/>
  <c r="S13" i="6"/>
  <c r="S12" i="6"/>
  <c r="R183" i="6"/>
  <c r="R182" i="6"/>
  <c r="R181" i="6"/>
  <c r="R179" i="6"/>
  <c r="R178" i="6"/>
  <c r="R177" i="6"/>
  <c r="R176" i="6"/>
  <c r="R174" i="6"/>
  <c r="R173" i="6"/>
  <c r="R172" i="6"/>
  <c r="R171" i="6"/>
  <c r="R170" i="6"/>
  <c r="R168" i="6"/>
  <c r="R167" i="6"/>
  <c r="R166" i="6"/>
  <c r="R165" i="6"/>
  <c r="R163" i="6"/>
  <c r="R162" i="6"/>
  <c r="R161" i="6"/>
  <c r="R160" i="6"/>
  <c r="R158" i="6"/>
  <c r="R157" i="6"/>
  <c r="R156" i="6"/>
  <c r="R153" i="6"/>
  <c r="R152" i="6"/>
  <c r="R151" i="6"/>
  <c r="R150" i="6"/>
  <c r="R149" i="6"/>
  <c r="R148" i="6"/>
  <c r="R147" i="6"/>
  <c r="R146" i="6"/>
  <c r="R145" i="6"/>
  <c r="R144" i="6"/>
  <c r="R141" i="6"/>
  <c r="R140" i="6"/>
  <c r="R139" i="6"/>
  <c r="R138" i="6"/>
  <c r="R137" i="6"/>
  <c r="R136" i="6"/>
  <c r="R134" i="6"/>
  <c r="R132" i="6"/>
  <c r="R130" i="6"/>
  <c r="R129" i="6"/>
  <c r="R128" i="6"/>
  <c r="R127" i="6"/>
  <c r="R126" i="6"/>
  <c r="R125" i="6"/>
  <c r="R123" i="6"/>
  <c r="R120" i="6"/>
  <c r="R119" i="6"/>
  <c r="R118" i="6"/>
  <c r="R117" i="6"/>
  <c r="R116" i="6"/>
  <c r="R114" i="6"/>
  <c r="R113" i="6"/>
  <c r="R112" i="6"/>
  <c r="R111" i="6"/>
  <c r="R110" i="6"/>
  <c r="R109" i="6"/>
  <c r="R107" i="6"/>
  <c r="R106" i="6"/>
  <c r="R105" i="6"/>
  <c r="R104" i="6"/>
  <c r="R103" i="6"/>
  <c r="R102" i="6"/>
  <c r="R101" i="6"/>
  <c r="R100" i="6"/>
  <c r="R98" i="6"/>
  <c r="R96" i="6"/>
  <c r="R94" i="6"/>
  <c r="R92" i="6"/>
  <c r="R91" i="6"/>
  <c r="R89" i="6"/>
  <c r="R88" i="6"/>
  <c r="R86" i="6"/>
  <c r="R85" i="6"/>
  <c r="R84" i="6"/>
  <c r="R83" i="6"/>
  <c r="R82" i="6"/>
  <c r="R81" i="6"/>
  <c r="R80" i="6"/>
  <c r="R77" i="6"/>
  <c r="R76" i="6"/>
  <c r="R75" i="6"/>
  <c r="R73" i="6"/>
  <c r="R72" i="6"/>
  <c r="R69" i="6"/>
  <c r="R68" i="6"/>
  <c r="R66" i="6"/>
  <c r="R65" i="6"/>
  <c r="R64" i="6"/>
  <c r="R63" i="6"/>
  <c r="R61" i="6"/>
  <c r="R60" i="6"/>
  <c r="R59" i="6"/>
  <c r="R58" i="6"/>
  <c r="R57" i="6"/>
  <c r="R56" i="6"/>
  <c r="R53" i="6"/>
  <c r="R52" i="6"/>
  <c r="R51" i="6"/>
  <c r="R49" i="6"/>
  <c r="R47" i="6"/>
  <c r="R46" i="6"/>
  <c r="R45" i="6"/>
  <c r="R44" i="6"/>
  <c r="R43" i="6"/>
  <c r="R42" i="6"/>
  <c r="R40" i="6"/>
  <c r="R39" i="6"/>
  <c r="R37" i="6"/>
  <c r="R36" i="6"/>
  <c r="R35" i="6"/>
  <c r="R33" i="6"/>
  <c r="R32" i="6"/>
  <c r="R31" i="6"/>
  <c r="R30" i="6"/>
  <c r="R29" i="6"/>
  <c r="R28" i="6"/>
  <c r="R27" i="6"/>
  <c r="R26" i="6"/>
  <c r="R23" i="6"/>
  <c r="R22" i="6"/>
  <c r="R21" i="6"/>
  <c r="R20" i="6"/>
  <c r="R19" i="6"/>
  <c r="R18" i="6"/>
  <c r="R17" i="6"/>
  <c r="R15" i="6"/>
  <c r="R14" i="6"/>
  <c r="R13" i="6"/>
  <c r="R12" i="6"/>
  <c r="Q183" i="6"/>
  <c r="Q182" i="6"/>
  <c r="Q181" i="6"/>
  <c r="Q179" i="6"/>
  <c r="Q178" i="6"/>
  <c r="Q177" i="6"/>
  <c r="Q176" i="6"/>
  <c r="Q174" i="6"/>
  <c r="Q173" i="6"/>
  <c r="Q172" i="6"/>
  <c r="Q171" i="6"/>
  <c r="Q170" i="6"/>
  <c r="Q168" i="6"/>
  <c r="Q167" i="6"/>
  <c r="Q166" i="6"/>
  <c r="Q165" i="6"/>
  <c r="Q163" i="6"/>
  <c r="Q162" i="6"/>
  <c r="Q161" i="6"/>
  <c r="Q160" i="6"/>
  <c r="Q158" i="6"/>
  <c r="Q157" i="6"/>
  <c r="Q156" i="6"/>
  <c r="Q153" i="6"/>
  <c r="Q152" i="6"/>
  <c r="Q151" i="6"/>
  <c r="Q150" i="6"/>
  <c r="Q149" i="6"/>
  <c r="Q148" i="6"/>
  <c r="Q147" i="6"/>
  <c r="Q146" i="6"/>
  <c r="Q145" i="6"/>
  <c r="Q144" i="6"/>
  <c r="Q141" i="6"/>
  <c r="Q140" i="6"/>
  <c r="Q139" i="6"/>
  <c r="Q138" i="6"/>
  <c r="Q137" i="6"/>
  <c r="Q136" i="6"/>
  <c r="Q134" i="6"/>
  <c r="Q132" i="6"/>
  <c r="Q130" i="6"/>
  <c r="Q129" i="6"/>
  <c r="Q128" i="6"/>
  <c r="Q127" i="6"/>
  <c r="Q126" i="6"/>
  <c r="Q125" i="6"/>
  <c r="Q123" i="6"/>
  <c r="Q120" i="6"/>
  <c r="Q119" i="6"/>
  <c r="Q118" i="6"/>
  <c r="Q117" i="6"/>
  <c r="Q116" i="6"/>
  <c r="Q114" i="6"/>
  <c r="Q113" i="6"/>
  <c r="Q112" i="6"/>
  <c r="Q111" i="6"/>
  <c r="Q110" i="6"/>
  <c r="Q109" i="6"/>
  <c r="Q107" i="6"/>
  <c r="Q106" i="6"/>
  <c r="Q105" i="6"/>
  <c r="Q104" i="6"/>
  <c r="Q103" i="6"/>
  <c r="Q102" i="6"/>
  <c r="Q101" i="6"/>
  <c r="Q100" i="6"/>
  <c r="Q98" i="6"/>
  <c r="Q96" i="6"/>
  <c r="Q94" i="6"/>
  <c r="Q92" i="6"/>
  <c r="Q91" i="6"/>
  <c r="Q89" i="6"/>
  <c r="Q88" i="6"/>
  <c r="Q86" i="6"/>
  <c r="Q85" i="6"/>
  <c r="Q84" i="6"/>
  <c r="Q83" i="6"/>
  <c r="Q82" i="6"/>
  <c r="Q81" i="6"/>
  <c r="Q80" i="6"/>
  <c r="Q77" i="6"/>
  <c r="Q76" i="6"/>
  <c r="Q75" i="6"/>
  <c r="Q73" i="6"/>
  <c r="Q72" i="6"/>
  <c r="Q69" i="6"/>
  <c r="Q68" i="6"/>
  <c r="Q66" i="6"/>
  <c r="Q65" i="6"/>
  <c r="Q64" i="6"/>
  <c r="Q63" i="6"/>
  <c r="Q61" i="6"/>
  <c r="Q60" i="6"/>
  <c r="Q59" i="6"/>
  <c r="Q58" i="6"/>
  <c r="Q57" i="6"/>
  <c r="Q56" i="6"/>
  <c r="Q53" i="6"/>
  <c r="Q52" i="6"/>
  <c r="Q51" i="6"/>
  <c r="Q49" i="6"/>
  <c r="Q47" i="6"/>
  <c r="Q46" i="6"/>
  <c r="Q45" i="6"/>
  <c r="Q44" i="6"/>
  <c r="Q43" i="6"/>
  <c r="Q42" i="6"/>
  <c r="Q40" i="6"/>
  <c r="Q39" i="6"/>
  <c r="Q37" i="6"/>
  <c r="Q36" i="6"/>
  <c r="Q35" i="6"/>
  <c r="Q33" i="6"/>
  <c r="Q32" i="6"/>
  <c r="Q31" i="6"/>
  <c r="Q30" i="6"/>
  <c r="Q29" i="6"/>
  <c r="Q28" i="6"/>
  <c r="Q27" i="6"/>
  <c r="Q26" i="6"/>
  <c r="Q23" i="6"/>
  <c r="Q22" i="6"/>
  <c r="Q21" i="6"/>
  <c r="Q20" i="6"/>
  <c r="Q19" i="6"/>
  <c r="Q18" i="6"/>
  <c r="Q17" i="6"/>
  <c r="Q15" i="6"/>
  <c r="Q14" i="6"/>
  <c r="Q13" i="6"/>
  <c r="Q12" i="6"/>
  <c r="Q35" i="7" l="1"/>
  <c r="Q37" i="7" s="1"/>
  <c r="H21" i="7"/>
  <c r="H23" i="7" s="1"/>
  <c r="H16" i="7"/>
  <c r="H18" i="7" s="1"/>
  <c r="H161" i="5"/>
  <c r="G4" i="7"/>
  <c r="G161" i="5"/>
  <c r="F21" i="7"/>
  <c r="F23" i="7" s="1"/>
  <c r="F16" i="7"/>
  <c r="F18" i="7" s="1"/>
  <c r="F6" i="7"/>
  <c r="G16" i="7" l="1"/>
  <c r="G18" i="7" s="1"/>
  <c r="G21" i="7"/>
  <c r="G23" i="7" s="1"/>
  <c r="G6" i="7"/>
  <c r="O183" i="6" l="1"/>
  <c r="O182" i="6"/>
  <c r="O181" i="6"/>
  <c r="O179" i="6"/>
  <c r="O178" i="6"/>
  <c r="O177" i="6"/>
  <c r="O176" i="6"/>
  <c r="O174" i="6"/>
  <c r="O173" i="6"/>
  <c r="O172" i="6"/>
  <c r="O171" i="6"/>
  <c r="O170" i="6"/>
  <c r="O168" i="6"/>
  <c r="O167" i="6"/>
  <c r="O166" i="6"/>
  <c r="O165" i="6"/>
  <c r="O163" i="6"/>
  <c r="O162" i="6"/>
  <c r="O161" i="6"/>
  <c r="O160" i="6"/>
  <c r="O158" i="6"/>
  <c r="O157" i="6"/>
  <c r="O156" i="6"/>
  <c r="O153" i="6"/>
  <c r="O152" i="6"/>
  <c r="O151" i="6"/>
  <c r="O150" i="6"/>
  <c r="O149" i="6"/>
  <c r="O148" i="6"/>
  <c r="O147" i="6"/>
  <c r="O146" i="6"/>
  <c r="O145" i="6"/>
  <c r="O144" i="6"/>
  <c r="O141" i="6"/>
  <c r="O140" i="6"/>
  <c r="O139" i="6"/>
  <c r="O138" i="6"/>
  <c r="O137" i="6"/>
  <c r="O136" i="6"/>
  <c r="O134" i="6"/>
  <c r="O132" i="6"/>
  <c r="O130" i="6"/>
  <c r="O129" i="6"/>
  <c r="O128" i="6"/>
  <c r="O127" i="6"/>
  <c r="O126" i="6"/>
  <c r="O125" i="6"/>
  <c r="O123" i="6"/>
  <c r="O120" i="6"/>
  <c r="O119" i="6"/>
  <c r="O118" i="6"/>
  <c r="O117" i="6"/>
  <c r="O116" i="6"/>
  <c r="O114" i="6"/>
  <c r="O113" i="6"/>
  <c r="O112" i="6"/>
  <c r="O111" i="6"/>
  <c r="O110" i="6"/>
  <c r="O109" i="6"/>
  <c r="O107" i="6"/>
  <c r="O106" i="6"/>
  <c r="O105" i="6"/>
  <c r="O104" i="6"/>
  <c r="O103" i="6"/>
  <c r="O102" i="6"/>
  <c r="O101" i="6"/>
  <c r="O100" i="6"/>
  <c r="O98" i="6"/>
  <c r="O96" i="6"/>
  <c r="O94" i="6"/>
  <c r="O92" i="6"/>
  <c r="O91" i="6"/>
  <c r="O89" i="6"/>
  <c r="O88" i="6"/>
  <c r="O86" i="6"/>
  <c r="O85" i="6"/>
  <c r="O84" i="6"/>
  <c r="O83" i="6"/>
  <c r="O82" i="6"/>
  <c r="O81" i="6"/>
  <c r="O80" i="6"/>
  <c r="O77" i="6"/>
  <c r="O76" i="6"/>
  <c r="O75" i="6"/>
  <c r="O73" i="6"/>
  <c r="O72" i="6"/>
  <c r="O69" i="6"/>
  <c r="O68" i="6"/>
  <c r="O66" i="6"/>
  <c r="O65" i="6"/>
  <c r="O64" i="6"/>
  <c r="O63" i="6"/>
  <c r="O61" i="6"/>
  <c r="O60" i="6"/>
  <c r="O59" i="6"/>
  <c r="O58" i="6"/>
  <c r="O57" i="6"/>
  <c r="O56" i="6"/>
  <c r="O53" i="6"/>
  <c r="O52" i="6"/>
  <c r="O51" i="6"/>
  <c r="O49" i="6"/>
  <c r="O47" i="6"/>
  <c r="O46" i="6"/>
  <c r="O45" i="6"/>
  <c r="O44" i="6"/>
  <c r="O43" i="6"/>
  <c r="O42" i="6"/>
  <c r="O40" i="6"/>
  <c r="O39" i="6"/>
  <c r="O37" i="6"/>
  <c r="O36" i="6"/>
  <c r="O35" i="6"/>
  <c r="O33" i="6"/>
  <c r="O32" i="6"/>
  <c r="O31" i="6"/>
  <c r="O30" i="6"/>
  <c r="O29" i="6"/>
  <c r="O28" i="6"/>
  <c r="O27" i="6"/>
  <c r="O26" i="6"/>
  <c r="O23" i="6"/>
  <c r="O22" i="6"/>
  <c r="O21" i="6"/>
  <c r="O20" i="6"/>
  <c r="O19" i="6"/>
  <c r="O18" i="6"/>
  <c r="O17" i="6"/>
  <c r="O15" i="6"/>
  <c r="O14" i="6"/>
  <c r="O13" i="6"/>
  <c r="O12" i="6"/>
  <c r="N183" i="6"/>
  <c r="N182" i="6"/>
  <c r="N181" i="6"/>
  <c r="N179" i="6"/>
  <c r="N178" i="6"/>
  <c r="N177" i="6"/>
  <c r="N176" i="6"/>
  <c r="N174" i="6"/>
  <c r="N173" i="6"/>
  <c r="N172" i="6"/>
  <c r="N171" i="6"/>
  <c r="N170" i="6"/>
  <c r="N168" i="6"/>
  <c r="N167" i="6"/>
  <c r="N166" i="6"/>
  <c r="N165" i="6"/>
  <c r="N163" i="6"/>
  <c r="N162" i="6"/>
  <c r="N161" i="6"/>
  <c r="N160" i="6"/>
  <c r="N158" i="6"/>
  <c r="N157" i="6"/>
  <c r="N156" i="6"/>
  <c r="N153" i="6"/>
  <c r="N152" i="6"/>
  <c r="N151" i="6"/>
  <c r="N150" i="6"/>
  <c r="N149" i="6"/>
  <c r="N148" i="6"/>
  <c r="N147" i="6"/>
  <c r="N146" i="6"/>
  <c r="N145" i="6"/>
  <c r="N144" i="6"/>
  <c r="N141" i="6"/>
  <c r="N140" i="6"/>
  <c r="N139" i="6"/>
  <c r="N138" i="6"/>
  <c r="N137" i="6"/>
  <c r="N136" i="6"/>
  <c r="N134" i="6"/>
  <c r="N132" i="6"/>
  <c r="N130" i="6"/>
  <c r="N129" i="6"/>
  <c r="N128" i="6"/>
  <c r="N127" i="6"/>
  <c r="N126" i="6"/>
  <c r="N125" i="6"/>
  <c r="N123" i="6"/>
  <c r="N120" i="6"/>
  <c r="N119" i="6"/>
  <c r="N118" i="6"/>
  <c r="N117" i="6"/>
  <c r="N116" i="6"/>
  <c r="N114" i="6"/>
  <c r="N113" i="6"/>
  <c r="N112" i="6"/>
  <c r="N111" i="6"/>
  <c r="N110" i="6"/>
  <c r="N109" i="6"/>
  <c r="N107" i="6"/>
  <c r="N106" i="6"/>
  <c r="N105" i="6"/>
  <c r="N104" i="6"/>
  <c r="N103" i="6"/>
  <c r="N102" i="6"/>
  <c r="N101" i="6"/>
  <c r="N100" i="6"/>
  <c r="N98" i="6"/>
  <c r="N96" i="6"/>
  <c r="N94" i="6"/>
  <c r="N92" i="6"/>
  <c r="N91" i="6"/>
  <c r="N89" i="6"/>
  <c r="N88" i="6"/>
  <c r="N86" i="6"/>
  <c r="N85" i="6"/>
  <c r="N84" i="6"/>
  <c r="N83" i="6"/>
  <c r="N82" i="6"/>
  <c r="N81" i="6"/>
  <c r="N80" i="6"/>
  <c r="N77" i="6"/>
  <c r="N76" i="6"/>
  <c r="N75" i="6"/>
  <c r="N73" i="6"/>
  <c r="N72" i="6"/>
  <c r="N69" i="6"/>
  <c r="N68" i="6"/>
  <c r="N66" i="6"/>
  <c r="N65" i="6"/>
  <c r="N64" i="6"/>
  <c r="N63" i="6"/>
  <c r="N61" i="6"/>
  <c r="N60" i="6"/>
  <c r="N59" i="6"/>
  <c r="N58" i="6"/>
  <c r="N57" i="6"/>
  <c r="N56" i="6"/>
  <c r="N53" i="6"/>
  <c r="N52" i="6"/>
  <c r="N51" i="6"/>
  <c r="N49" i="6"/>
  <c r="N47" i="6"/>
  <c r="N46" i="6"/>
  <c r="N45" i="6"/>
  <c r="N44" i="6"/>
  <c r="N43" i="6"/>
  <c r="N42" i="6"/>
  <c r="N40" i="6"/>
  <c r="N39" i="6"/>
  <c r="N37" i="6"/>
  <c r="N36" i="6"/>
  <c r="N35" i="6"/>
  <c r="N33" i="6"/>
  <c r="N32" i="6"/>
  <c r="N31" i="6"/>
  <c r="N30" i="6"/>
  <c r="N29" i="6"/>
  <c r="N28" i="6"/>
  <c r="N27" i="6"/>
  <c r="N26" i="6"/>
  <c r="N23" i="6"/>
  <c r="N22" i="6"/>
  <c r="N21" i="6"/>
  <c r="N20" i="6"/>
  <c r="N19" i="6"/>
  <c r="N18" i="6"/>
  <c r="N17" i="6"/>
  <c r="N15" i="6"/>
  <c r="N14" i="6"/>
  <c r="N13" i="6"/>
  <c r="N12" i="6"/>
  <c r="M183" i="6"/>
  <c r="M182" i="6"/>
  <c r="M181" i="6"/>
  <c r="M179" i="6"/>
  <c r="M178" i="6"/>
  <c r="M177" i="6"/>
  <c r="M176" i="6"/>
  <c r="M174" i="6"/>
  <c r="M173" i="6"/>
  <c r="M172" i="6"/>
  <c r="M171" i="6"/>
  <c r="M170" i="6"/>
  <c r="M168" i="6"/>
  <c r="M167" i="6"/>
  <c r="M166" i="6"/>
  <c r="M165" i="6"/>
  <c r="M163" i="6"/>
  <c r="M162" i="6"/>
  <c r="M161" i="6"/>
  <c r="M160" i="6"/>
  <c r="M158" i="6"/>
  <c r="M157" i="6"/>
  <c r="M156" i="6"/>
  <c r="M153" i="6"/>
  <c r="M152" i="6"/>
  <c r="M151" i="6"/>
  <c r="M150" i="6"/>
  <c r="M149" i="6"/>
  <c r="M148" i="6"/>
  <c r="M147" i="6"/>
  <c r="M146" i="6"/>
  <c r="M145" i="6"/>
  <c r="M144" i="6"/>
  <c r="M141" i="6"/>
  <c r="M140" i="6"/>
  <c r="M139" i="6"/>
  <c r="M138" i="6"/>
  <c r="M137" i="6"/>
  <c r="M136" i="6"/>
  <c r="M134" i="6"/>
  <c r="M132" i="6"/>
  <c r="M130" i="6"/>
  <c r="M129" i="6"/>
  <c r="M128" i="6"/>
  <c r="M127" i="6"/>
  <c r="M126" i="6"/>
  <c r="M125" i="6"/>
  <c r="M123" i="6"/>
  <c r="M120" i="6"/>
  <c r="M119" i="6"/>
  <c r="M118" i="6"/>
  <c r="M117" i="6"/>
  <c r="M116" i="6"/>
  <c r="M114" i="6"/>
  <c r="M113" i="6"/>
  <c r="M112" i="6"/>
  <c r="M111" i="6"/>
  <c r="M110" i="6"/>
  <c r="M109" i="6"/>
  <c r="M107" i="6"/>
  <c r="M106" i="6"/>
  <c r="M105" i="6"/>
  <c r="M104" i="6"/>
  <c r="M103" i="6"/>
  <c r="M102" i="6"/>
  <c r="M101" i="6"/>
  <c r="M100" i="6"/>
  <c r="M98" i="6"/>
  <c r="M96" i="6"/>
  <c r="M94" i="6"/>
  <c r="M92" i="6"/>
  <c r="M91" i="6"/>
  <c r="M89" i="6"/>
  <c r="M88" i="6"/>
  <c r="M86" i="6"/>
  <c r="M85" i="6"/>
  <c r="M84" i="6"/>
  <c r="M83" i="6"/>
  <c r="M82" i="6"/>
  <c r="M81" i="6"/>
  <c r="M80" i="6"/>
  <c r="M77" i="6"/>
  <c r="M76" i="6"/>
  <c r="M75" i="6"/>
  <c r="M72" i="6"/>
  <c r="M69" i="6"/>
  <c r="M68" i="6"/>
  <c r="M66" i="6"/>
  <c r="M65" i="6"/>
  <c r="M64" i="6"/>
  <c r="M63" i="6"/>
  <c r="M61" i="6"/>
  <c r="M60" i="6"/>
  <c r="M59" i="6"/>
  <c r="M58" i="6"/>
  <c r="M57" i="6"/>
  <c r="M56" i="6"/>
  <c r="M53" i="6"/>
  <c r="M52" i="6"/>
  <c r="M51" i="6"/>
  <c r="M49" i="6"/>
  <c r="M47" i="6"/>
  <c r="M46" i="6"/>
  <c r="M45" i="6"/>
  <c r="M44" i="6"/>
  <c r="M43" i="6"/>
  <c r="M42" i="6"/>
  <c r="M40" i="6"/>
  <c r="M39" i="6"/>
  <c r="M37" i="6"/>
  <c r="M36" i="6"/>
  <c r="M35" i="6"/>
  <c r="M33" i="6"/>
  <c r="M32" i="6"/>
  <c r="M31" i="6"/>
  <c r="M30" i="6"/>
  <c r="M29" i="6"/>
  <c r="M28" i="6"/>
  <c r="M27" i="6"/>
  <c r="M26" i="6"/>
  <c r="M23" i="6"/>
  <c r="M22" i="6"/>
  <c r="M21" i="6"/>
  <c r="M20" i="6"/>
  <c r="M19" i="6"/>
  <c r="M18" i="6"/>
  <c r="M17" i="6"/>
  <c r="M15" i="6"/>
  <c r="M14" i="6"/>
  <c r="N155" i="6" l="1"/>
  <c r="M73" i="6"/>
  <c r="M13" i="6" l="1"/>
  <c r="M12" i="6"/>
  <c r="E153" i="5" l="1"/>
  <c r="E12" i="7" s="1"/>
  <c r="E130" i="5"/>
  <c r="E126" i="5"/>
  <c r="E62" i="5"/>
  <c r="E54" i="5"/>
  <c r="E29" i="5"/>
  <c r="E17" i="5"/>
  <c r="E9" i="5"/>
  <c r="E7" i="5"/>
  <c r="E5" i="5"/>
  <c r="P27" i="7" l="1"/>
  <c r="P26" i="7"/>
  <c r="E125" i="5"/>
  <c r="E8" i="7" s="1"/>
  <c r="E16" i="5"/>
  <c r="E4" i="5"/>
  <c r="P25" i="7" l="1"/>
  <c r="P35" i="7" s="1"/>
  <c r="E3" i="5"/>
  <c r="E161" i="5" l="1"/>
  <c r="E4" i="7"/>
  <c r="D29" i="5" l="1"/>
  <c r="O175" i="6" l="1"/>
  <c r="N175" i="6"/>
  <c r="M175" i="6"/>
  <c r="P132" i="6"/>
  <c r="P130" i="6"/>
  <c r="P129" i="6"/>
  <c r="P128" i="6"/>
  <c r="P127" i="6"/>
  <c r="P125" i="6"/>
  <c r="L132" i="6"/>
  <c r="L130" i="6"/>
  <c r="L129" i="6"/>
  <c r="L127" i="6"/>
  <c r="L126" i="6"/>
  <c r="L125" i="6"/>
  <c r="L123" i="6"/>
  <c r="P120" i="6"/>
  <c r="P118" i="6"/>
  <c r="P117" i="6"/>
  <c r="P116" i="6"/>
  <c r="P114" i="6"/>
  <c r="P113" i="6"/>
  <c r="P112" i="6"/>
  <c r="P110" i="6"/>
  <c r="P107" i="6"/>
  <c r="P106" i="6"/>
  <c r="P105" i="6"/>
  <c r="P103" i="6"/>
  <c r="P102" i="6"/>
  <c r="O95" i="6"/>
  <c r="N95" i="6"/>
  <c r="M95" i="6"/>
  <c r="P69" i="6"/>
  <c r="P68" i="6"/>
  <c r="P66" i="6"/>
  <c r="P65" i="6"/>
  <c r="P64" i="6"/>
  <c r="P61" i="6"/>
  <c r="P60" i="6"/>
  <c r="P59" i="6"/>
  <c r="P58" i="6"/>
  <c r="P57" i="6"/>
  <c r="P56" i="6"/>
  <c r="P51" i="6"/>
  <c r="P49" i="6"/>
  <c r="L53" i="6"/>
  <c r="L52" i="6"/>
  <c r="L51" i="6"/>
  <c r="P46" i="6"/>
  <c r="P45" i="6"/>
  <c r="P44" i="6"/>
  <c r="P42" i="6"/>
  <c r="P40" i="6"/>
  <c r="P47" i="6"/>
  <c r="L128" i="6" l="1"/>
  <c r="L124" i="6" s="1"/>
  <c r="L122" i="6" s="1"/>
  <c r="P123" i="6"/>
  <c r="P52" i="6"/>
  <c r="P109" i="6"/>
  <c r="P53" i="6"/>
  <c r="P39" i="6"/>
  <c r="P126" i="6"/>
  <c r="P119" i="6"/>
  <c r="P101" i="6"/>
  <c r="N55" i="6"/>
  <c r="O55" i="6"/>
  <c r="M55" i="6"/>
  <c r="L61" i="6"/>
  <c r="P63" i="6"/>
  <c r="L40" i="6"/>
  <c r="L45" i="6"/>
  <c r="N115" i="6"/>
  <c r="O115" i="6"/>
  <c r="L46" i="6"/>
  <c r="L47" i="6"/>
  <c r="M71" i="6"/>
  <c r="O74" i="6"/>
  <c r="L153" i="6"/>
  <c r="P157" i="6"/>
  <c r="P181" i="6"/>
  <c r="L103" i="6"/>
  <c r="L112" i="6"/>
  <c r="L117" i="6"/>
  <c r="L113" i="6"/>
  <c r="L146" i="6"/>
  <c r="L150" i="6"/>
  <c r="P146" i="6"/>
  <c r="P150" i="6"/>
  <c r="N67" i="6"/>
  <c r="L58" i="6"/>
  <c r="L63" i="6"/>
  <c r="L68" i="6"/>
  <c r="L101" i="6"/>
  <c r="L114" i="6"/>
  <c r="L119" i="6"/>
  <c r="L147" i="6"/>
  <c r="L151" i="6"/>
  <c r="L145" i="6"/>
  <c r="L149" i="6"/>
  <c r="P147" i="6"/>
  <c r="P151" i="6"/>
  <c r="P149" i="6"/>
  <c r="P153" i="6"/>
  <c r="N90" i="6"/>
  <c r="P166" i="6"/>
  <c r="P104" i="6"/>
  <c r="L59" i="6"/>
  <c r="L69" i="6"/>
  <c r="L76" i="6"/>
  <c r="L106" i="6"/>
  <c r="L111" i="6"/>
  <c r="M115" i="6"/>
  <c r="L77" i="6"/>
  <c r="N108" i="6"/>
  <c r="M135" i="6"/>
  <c r="M133" i="6" s="1"/>
  <c r="N135" i="6"/>
  <c r="N133" i="6" s="1"/>
  <c r="P145" i="6"/>
  <c r="L57" i="6"/>
  <c r="O67" i="6"/>
  <c r="N71" i="6"/>
  <c r="M93" i="6"/>
  <c r="L100" i="6"/>
  <c r="L104" i="6"/>
  <c r="L118" i="6"/>
  <c r="L137" i="6"/>
  <c r="P134" i="6"/>
  <c r="P139" i="6"/>
  <c r="N143" i="6"/>
  <c r="N142" i="6" s="1"/>
  <c r="L163" i="6"/>
  <c r="O155" i="6"/>
  <c r="O164" i="6"/>
  <c r="O180" i="6"/>
  <c r="N74" i="6"/>
  <c r="P73" i="6"/>
  <c r="L84" i="6"/>
  <c r="L89" i="6"/>
  <c r="N79" i="6"/>
  <c r="P82" i="6"/>
  <c r="P86" i="6"/>
  <c r="P92" i="6"/>
  <c r="P88" i="6"/>
  <c r="M143" i="6"/>
  <c r="M142" i="6" s="1"/>
  <c r="L141" i="6"/>
  <c r="L174" i="6"/>
  <c r="L161" i="6"/>
  <c r="L166" i="6"/>
  <c r="P162" i="6"/>
  <c r="P167" i="6"/>
  <c r="P172" i="6"/>
  <c r="P177" i="6"/>
  <c r="P163" i="6"/>
  <c r="P168" i="6"/>
  <c r="O41" i="6"/>
  <c r="O38" i="6" s="1"/>
  <c r="L82" i="6"/>
  <c r="L86" i="6"/>
  <c r="N87" i="6"/>
  <c r="P84" i="6"/>
  <c r="N93" i="6"/>
  <c r="O108" i="6"/>
  <c r="N124" i="6"/>
  <c r="N122" i="6" s="1"/>
  <c r="M180" i="6"/>
  <c r="L182" i="6"/>
  <c r="P94" i="6"/>
  <c r="L144" i="6"/>
  <c r="L148" i="6"/>
  <c r="L152" i="6"/>
  <c r="P144" i="6"/>
  <c r="P148" i="6"/>
  <c r="P152" i="6"/>
  <c r="P179" i="6"/>
  <c r="L183" i="6"/>
  <c r="L43" i="6"/>
  <c r="L75" i="6"/>
  <c r="O71" i="6"/>
  <c r="P72" i="6"/>
  <c r="P77" i="6"/>
  <c r="P96" i="6"/>
  <c r="M108" i="6"/>
  <c r="L109" i="6"/>
  <c r="L138" i="6"/>
  <c r="L139" i="6"/>
  <c r="O135" i="6"/>
  <c r="O133" i="6" s="1"/>
  <c r="P136" i="6"/>
  <c r="P140" i="6"/>
  <c r="P137" i="6"/>
  <c r="P141" i="6"/>
  <c r="O143" i="6"/>
  <c r="O142" i="6" s="1"/>
  <c r="L168" i="6"/>
  <c r="O159" i="6"/>
  <c r="O169" i="6"/>
  <c r="P160" i="6"/>
  <c r="P165" i="6"/>
  <c r="P170" i="6"/>
  <c r="P174" i="6"/>
  <c r="P156" i="6"/>
  <c r="P161" i="6"/>
  <c r="P176" i="6"/>
  <c r="P182" i="6"/>
  <c r="L60" i="6"/>
  <c r="L65" i="6"/>
  <c r="L72" i="6"/>
  <c r="P75" i="6"/>
  <c r="L92" i="6"/>
  <c r="O79" i="6"/>
  <c r="P80" i="6"/>
  <c r="P89" i="6"/>
  <c r="L88" i="6"/>
  <c r="P43" i="6"/>
  <c r="M67" i="6"/>
  <c r="L73" i="6"/>
  <c r="P76" i="6"/>
  <c r="L83" i="6"/>
  <c r="M87" i="6"/>
  <c r="O90" i="6"/>
  <c r="P85" i="6"/>
  <c r="P91" i="6"/>
  <c r="L91" i="6"/>
  <c r="L94" i="6"/>
  <c r="L160" i="6"/>
  <c r="M159" i="6"/>
  <c r="L165" i="6"/>
  <c r="M164" i="6"/>
  <c r="L170" i="6"/>
  <c r="M169" i="6"/>
  <c r="L156" i="6"/>
  <c r="L176" i="6"/>
  <c r="L175" i="6" s="1"/>
  <c r="M74" i="6"/>
  <c r="L80" i="6"/>
  <c r="M79" i="6"/>
  <c r="L50" i="6"/>
  <c r="N50" i="6"/>
  <c r="N48" i="6" s="1"/>
  <c r="O50" i="6"/>
  <c r="O48" i="6" s="1"/>
  <c r="M50" i="6"/>
  <c r="M48" i="6" s="1"/>
  <c r="M62" i="6"/>
  <c r="N62" i="6"/>
  <c r="L81" i="6"/>
  <c r="L85" i="6"/>
  <c r="M90" i="6"/>
  <c r="O87" i="6"/>
  <c r="M155" i="6"/>
  <c r="L157" i="6"/>
  <c r="L162" i="6"/>
  <c r="L167" i="6"/>
  <c r="L172" i="6"/>
  <c r="L177" i="6"/>
  <c r="P83" i="6"/>
  <c r="L98" i="6"/>
  <c r="L102" i="6"/>
  <c r="P111" i="6"/>
  <c r="L134" i="6"/>
  <c r="L171" i="6"/>
  <c r="P158" i="6"/>
  <c r="P173" i="6"/>
  <c r="P178" i="6"/>
  <c r="L179" i="6"/>
  <c r="P81" i="6"/>
  <c r="O93" i="6"/>
  <c r="P100" i="6"/>
  <c r="M124" i="6"/>
  <c r="M122" i="6" s="1"/>
  <c r="O124" i="6"/>
  <c r="O122" i="6" s="1"/>
  <c r="L136" i="6"/>
  <c r="L140" i="6"/>
  <c r="P138" i="6"/>
  <c r="L158" i="6"/>
  <c r="L173" i="6"/>
  <c r="L178" i="6"/>
  <c r="N159" i="6"/>
  <c r="N164" i="6"/>
  <c r="N169" i="6"/>
  <c r="P171" i="6"/>
  <c r="N180" i="6"/>
  <c r="L181" i="6"/>
  <c r="L96" i="6"/>
  <c r="L95" i="6" s="1"/>
  <c r="M99" i="6"/>
  <c r="L110" i="6"/>
  <c r="L107" i="6"/>
  <c r="P98" i="6"/>
  <c r="L116" i="6"/>
  <c r="O99" i="6"/>
  <c r="N99" i="6"/>
  <c r="L105" i="6"/>
  <c r="L39" i="6"/>
  <c r="L49" i="6"/>
  <c r="M41" i="6"/>
  <c r="M38" i="6" s="1"/>
  <c r="L66" i="6"/>
  <c r="L64" i="6"/>
  <c r="O62" i="6"/>
  <c r="L56" i="6"/>
  <c r="L44" i="6"/>
  <c r="N41" i="6"/>
  <c r="N38" i="6" s="1"/>
  <c r="L42" i="6"/>
  <c r="N70" i="6" l="1"/>
  <c r="L115" i="6"/>
  <c r="O54" i="6"/>
  <c r="N54" i="6"/>
  <c r="M54" i="6"/>
  <c r="L55" i="6"/>
  <c r="L74" i="6"/>
  <c r="O97" i="6"/>
  <c r="M97" i="6"/>
  <c r="O70" i="6"/>
  <c r="L108" i="6"/>
  <c r="M70" i="6"/>
  <c r="L90" i="6"/>
  <c r="L71" i="6"/>
  <c r="O154" i="6"/>
  <c r="L143" i="6"/>
  <c r="L142" i="6" s="1"/>
  <c r="L67" i="6"/>
  <c r="L99" i="6"/>
  <c r="N78" i="6"/>
  <c r="L135" i="6"/>
  <c r="L133" i="6" s="1"/>
  <c r="L48" i="6"/>
  <c r="L180" i="6"/>
  <c r="M154" i="6"/>
  <c r="L169" i="6"/>
  <c r="L159" i="6"/>
  <c r="L87" i="6"/>
  <c r="L41" i="6"/>
  <c r="L38" i="6" s="1"/>
  <c r="L62" i="6"/>
  <c r="N154" i="6"/>
  <c r="M78" i="6"/>
  <c r="L155" i="6"/>
  <c r="L93" i="6"/>
  <c r="L79" i="6"/>
  <c r="L164" i="6"/>
  <c r="O78" i="6"/>
  <c r="L54" i="6" l="1"/>
  <c r="L70" i="6"/>
  <c r="L78" i="6"/>
  <c r="L154" i="6"/>
  <c r="N34" i="6" l="1"/>
  <c r="P29" i="6"/>
  <c r="P33" i="6"/>
  <c r="L28" i="6"/>
  <c r="L32" i="6"/>
  <c r="L37" i="6"/>
  <c r="O25" i="6"/>
  <c r="O34" i="6"/>
  <c r="P26" i="6"/>
  <c r="P30" i="6"/>
  <c r="P35" i="6"/>
  <c r="P12" i="6"/>
  <c r="L29" i="6"/>
  <c r="N25" i="6"/>
  <c r="P31" i="6"/>
  <c r="P36" i="6"/>
  <c r="M25" i="6"/>
  <c r="L26" i="6"/>
  <c r="L30" i="6"/>
  <c r="M34" i="6"/>
  <c r="L35" i="6"/>
  <c r="P28" i="6"/>
  <c r="P32" i="6"/>
  <c r="P37" i="6"/>
  <c r="L33" i="6"/>
  <c r="P27" i="6"/>
  <c r="P14" i="6"/>
  <c r="P19" i="6"/>
  <c r="P23" i="6"/>
  <c r="P15" i="6"/>
  <c r="P17" i="6"/>
  <c r="L27" i="6"/>
  <c r="L31" i="6"/>
  <c r="L36" i="6"/>
  <c r="P21" i="6"/>
  <c r="P13" i="6"/>
  <c r="P18" i="6"/>
  <c r="P22" i="6"/>
  <c r="P20" i="6"/>
  <c r="D153" i="5"/>
  <c r="D130" i="5"/>
  <c r="D126" i="5"/>
  <c r="D62" i="5"/>
  <c r="D54" i="5"/>
  <c r="D17" i="5"/>
  <c r="D9" i="5"/>
  <c r="D7" i="5"/>
  <c r="D5" i="5"/>
  <c r="L13" i="6" l="1"/>
  <c r="L14" i="6"/>
  <c r="L15" i="6"/>
  <c r="D12" i="7"/>
  <c r="D125" i="5"/>
  <c r="D8" i="7" s="1"/>
  <c r="O27" i="7"/>
  <c r="D16" i="5"/>
  <c r="O26" i="7"/>
  <c r="D4" i="5"/>
  <c r="N24" i="6"/>
  <c r="N16" i="6"/>
  <c r="O24" i="6"/>
  <c r="L25" i="6"/>
  <c r="L34" i="6"/>
  <c r="M24" i="6"/>
  <c r="L19" i="6"/>
  <c r="L23" i="6"/>
  <c r="O11" i="6"/>
  <c r="O16" i="6"/>
  <c r="L20" i="6"/>
  <c r="M16" i="6"/>
  <c r="L17" i="6"/>
  <c r="L21" i="6"/>
  <c r="L18" i="6"/>
  <c r="L22" i="6"/>
  <c r="O25" i="7" l="1"/>
  <c r="O35" i="7" s="1"/>
  <c r="D3" i="5"/>
  <c r="D161" i="5" s="1"/>
  <c r="O10" i="6"/>
  <c r="L16" i="6"/>
  <c r="L24" i="6"/>
  <c r="D4" i="7" l="1"/>
  <c r="O8" i="6"/>
  <c r="D13" i="7" s="1"/>
  <c r="D14" i="7" l="1"/>
  <c r="O32" i="7"/>
  <c r="D16" i="7"/>
  <c r="D21" i="7"/>
  <c r="C62" i="5"/>
  <c r="C29" i="5" l="1"/>
  <c r="M29" i="7" l="1"/>
  <c r="M28" i="7"/>
  <c r="N29" i="7" l="1"/>
  <c r="N28" i="7"/>
  <c r="J168" i="6"/>
  <c r="E168" i="6"/>
  <c r="K168" i="6"/>
  <c r="G168" i="6"/>
  <c r="F168" i="6" l="1"/>
  <c r="D168" i="6" s="1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G183" i="6" l="1"/>
  <c r="F183" i="6"/>
  <c r="E183" i="6"/>
  <c r="K182" i="6"/>
  <c r="J182" i="6"/>
  <c r="I182" i="6"/>
  <c r="G182" i="6"/>
  <c r="F182" i="6"/>
  <c r="E182" i="6"/>
  <c r="K173" i="6"/>
  <c r="J173" i="6"/>
  <c r="G173" i="6"/>
  <c r="F173" i="6"/>
  <c r="E173" i="6"/>
  <c r="G172" i="6"/>
  <c r="F172" i="6"/>
  <c r="E172" i="6"/>
  <c r="K166" i="6"/>
  <c r="J166" i="6"/>
  <c r="G166" i="6"/>
  <c r="F166" i="6"/>
  <c r="E166" i="6"/>
  <c r="K165" i="6"/>
  <c r="J165" i="6"/>
  <c r="K163" i="6"/>
  <c r="J163" i="6"/>
  <c r="G163" i="6"/>
  <c r="F163" i="6"/>
  <c r="E163" i="6"/>
  <c r="K161" i="6"/>
  <c r="J161" i="6"/>
  <c r="G161" i="6"/>
  <c r="F161" i="6"/>
  <c r="E161" i="6"/>
  <c r="K157" i="6"/>
  <c r="J157" i="6"/>
  <c r="I157" i="6"/>
  <c r="G157" i="6"/>
  <c r="F157" i="6"/>
  <c r="E157" i="6"/>
  <c r="K156" i="6"/>
  <c r="J156" i="6"/>
  <c r="K119" i="6"/>
  <c r="J119" i="6"/>
  <c r="I119" i="6"/>
  <c r="G119" i="6"/>
  <c r="F119" i="6"/>
  <c r="E119" i="6"/>
  <c r="K117" i="6"/>
  <c r="J117" i="6"/>
  <c r="I117" i="6"/>
  <c r="G117" i="6"/>
  <c r="F117" i="6"/>
  <c r="E117" i="6"/>
  <c r="K116" i="6"/>
  <c r="J116" i="6"/>
  <c r="I116" i="6"/>
  <c r="G116" i="6"/>
  <c r="F116" i="6"/>
  <c r="E116" i="6"/>
  <c r="K113" i="6"/>
  <c r="G113" i="6"/>
  <c r="F113" i="6"/>
  <c r="E113" i="6"/>
  <c r="K112" i="6"/>
  <c r="J112" i="6"/>
  <c r="G112" i="6"/>
  <c r="F112" i="6"/>
  <c r="E112" i="6"/>
  <c r="K110" i="6"/>
  <c r="G110" i="6"/>
  <c r="F110" i="6"/>
  <c r="E110" i="6"/>
  <c r="K109" i="6"/>
  <c r="J109" i="6"/>
  <c r="G109" i="6"/>
  <c r="F109" i="6"/>
  <c r="E109" i="6"/>
  <c r="K107" i="6"/>
  <c r="J107" i="6"/>
  <c r="I107" i="6"/>
  <c r="G107" i="6"/>
  <c r="F107" i="6"/>
  <c r="E107" i="6"/>
  <c r="K106" i="6"/>
  <c r="J106" i="6"/>
  <c r="I106" i="6"/>
  <c r="G106" i="6"/>
  <c r="F106" i="6"/>
  <c r="E106" i="6"/>
  <c r="K104" i="6"/>
  <c r="J104" i="6"/>
  <c r="I104" i="6"/>
  <c r="G104" i="6"/>
  <c r="F104" i="6"/>
  <c r="E104" i="6"/>
  <c r="K103" i="6"/>
  <c r="J103" i="6"/>
  <c r="I103" i="6"/>
  <c r="G103" i="6"/>
  <c r="F103" i="6"/>
  <c r="E103" i="6"/>
  <c r="K101" i="6"/>
  <c r="J101" i="6"/>
  <c r="I101" i="6"/>
  <c r="G101" i="6"/>
  <c r="F101" i="6"/>
  <c r="E101" i="6"/>
  <c r="K100" i="6"/>
  <c r="J100" i="6"/>
  <c r="I100" i="6"/>
  <c r="G100" i="6"/>
  <c r="F100" i="6"/>
  <c r="E100" i="6"/>
  <c r="K96" i="6"/>
  <c r="J96" i="6"/>
  <c r="I96" i="6"/>
  <c r="G96" i="6"/>
  <c r="F96" i="6"/>
  <c r="E96" i="6"/>
  <c r="K94" i="6"/>
  <c r="J94" i="6"/>
  <c r="G94" i="6"/>
  <c r="F94" i="6"/>
  <c r="E94" i="6"/>
  <c r="K92" i="6"/>
  <c r="J92" i="6"/>
  <c r="I92" i="6"/>
  <c r="J59" i="6"/>
  <c r="K53" i="6"/>
  <c r="J53" i="6"/>
  <c r="I53" i="6"/>
  <c r="G53" i="6"/>
  <c r="F53" i="6"/>
  <c r="E53" i="6"/>
  <c r="B153" i="5"/>
  <c r="B9" i="5" l="1"/>
  <c r="D173" i="6" l="1"/>
  <c r="D166" i="6"/>
  <c r="D161" i="6"/>
  <c r="D157" i="6"/>
  <c r="F115" i="6"/>
  <c r="D113" i="6"/>
  <c r="D112" i="6"/>
  <c r="D107" i="6"/>
  <c r="D106" i="6"/>
  <c r="D103" i="6"/>
  <c r="D101" i="6"/>
  <c r="D100" i="6"/>
  <c r="G95" i="6"/>
  <c r="F95" i="6"/>
  <c r="D96" i="6"/>
  <c r="D95" i="6" s="1"/>
  <c r="D182" i="6"/>
  <c r="D183" i="6"/>
  <c r="D172" i="6"/>
  <c r="D163" i="6"/>
  <c r="D104" i="6"/>
  <c r="B12" i="7"/>
  <c r="B130" i="5"/>
  <c r="B126" i="5"/>
  <c r="B62" i="5"/>
  <c r="B54" i="5"/>
  <c r="B29" i="5"/>
  <c r="B17" i="5"/>
  <c r="B7" i="5"/>
  <c r="B5" i="5"/>
  <c r="S95" i="6"/>
  <c r="R95" i="6"/>
  <c r="M27" i="7" l="1"/>
  <c r="M26" i="7"/>
  <c r="D53" i="6"/>
  <c r="E95" i="6"/>
  <c r="E115" i="6"/>
  <c r="Q115" i="6"/>
  <c r="F93" i="6"/>
  <c r="G93" i="6"/>
  <c r="R115" i="6"/>
  <c r="S115" i="6"/>
  <c r="D109" i="6"/>
  <c r="D116" i="6"/>
  <c r="G115" i="6"/>
  <c r="R93" i="6"/>
  <c r="D110" i="6"/>
  <c r="D119" i="6"/>
  <c r="D117" i="6"/>
  <c r="S93" i="6"/>
  <c r="B125" i="5"/>
  <c r="B8" i="7" s="1"/>
  <c r="B16" i="5"/>
  <c r="B4" i="5"/>
  <c r="H104" i="6"/>
  <c r="H117" i="6"/>
  <c r="H182" i="6"/>
  <c r="H119" i="6"/>
  <c r="J115" i="6"/>
  <c r="H157" i="6"/>
  <c r="H107" i="6"/>
  <c r="H106" i="6"/>
  <c r="H92" i="6"/>
  <c r="K115" i="6"/>
  <c r="I115" i="6"/>
  <c r="H103" i="6"/>
  <c r="H101" i="6"/>
  <c r="H53" i="6"/>
  <c r="H116" i="6"/>
  <c r="H100" i="6"/>
  <c r="M25" i="7" l="1"/>
  <c r="M35" i="7" s="1"/>
  <c r="P115" i="6"/>
  <c r="D115" i="6"/>
  <c r="B3" i="5"/>
  <c r="H115" i="6"/>
  <c r="B4" i="7" l="1"/>
  <c r="B161" i="5"/>
  <c r="E21" i="7" l="1"/>
  <c r="E16" i="7"/>
  <c r="B21" i="7"/>
  <c r="B16" i="7"/>
  <c r="J95" i="6" l="1"/>
  <c r="J93" i="6" s="1"/>
  <c r="K95" i="6"/>
  <c r="K93" i="6" s="1"/>
  <c r="I95" i="6" l="1"/>
  <c r="H96" i="6"/>
  <c r="H95" i="6" s="1"/>
  <c r="C5" i="5" l="1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C153" i="5" l="1"/>
  <c r="C130" i="5"/>
  <c r="C126" i="5"/>
  <c r="C54" i="5"/>
  <c r="C17" i="5"/>
  <c r="C9" i="5"/>
  <c r="C7" i="5"/>
  <c r="C16" i="5" l="1"/>
  <c r="C12" i="7"/>
  <c r="N27" i="7"/>
  <c r="N26" i="7"/>
  <c r="C125" i="5"/>
  <c r="C8" i="7" s="1"/>
  <c r="C4" i="5"/>
  <c r="O175" i="2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N25" i="7"/>
  <c r="N35" i="7" s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C3" i="5"/>
  <c r="C4" i="7" s="1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C16" i="7" l="1"/>
  <c r="C21" i="7"/>
  <c r="H97" i="2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C161" i="5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D94" i="6" l="1"/>
  <c r="D93" i="6" s="1"/>
  <c r="E93" i="6"/>
  <c r="F45" i="6" l="1"/>
  <c r="G45" i="6"/>
  <c r="E45" i="6"/>
  <c r="G44" i="6"/>
  <c r="F43" i="6"/>
  <c r="E43" i="6"/>
  <c r="F42" i="6"/>
  <c r="G42" i="6"/>
  <c r="E42" i="6"/>
  <c r="F47" i="6"/>
  <c r="G47" i="6"/>
  <c r="E47" i="6"/>
  <c r="F46" i="6"/>
  <c r="G46" i="6"/>
  <c r="E46" i="6"/>
  <c r="F40" i="6"/>
  <c r="G40" i="6"/>
  <c r="E40" i="6"/>
  <c r="F39" i="6"/>
  <c r="G39" i="6"/>
  <c r="E39" i="6"/>
  <c r="D40" i="6" l="1"/>
  <c r="D39" i="6"/>
  <c r="D42" i="6"/>
  <c r="G43" i="6"/>
  <c r="D43" i="6" s="1"/>
  <c r="D47" i="6"/>
  <c r="D45" i="6"/>
  <c r="D46" i="6"/>
  <c r="G41" i="6" l="1"/>
  <c r="G38" i="6" s="1"/>
  <c r="S41" i="6" l="1"/>
  <c r="S38" i="6" s="1"/>
  <c r="F37" i="6" l="1"/>
  <c r="G37" i="6"/>
  <c r="J37" i="6"/>
  <c r="K37" i="6"/>
  <c r="E36" i="6"/>
  <c r="F36" i="6"/>
  <c r="G36" i="6"/>
  <c r="J36" i="6"/>
  <c r="K36" i="6"/>
  <c r="F35" i="6"/>
  <c r="G35" i="6"/>
  <c r="J35" i="6"/>
  <c r="K35" i="6"/>
  <c r="E33" i="6"/>
  <c r="F33" i="6"/>
  <c r="G33" i="6"/>
  <c r="J33" i="6"/>
  <c r="K33" i="6"/>
  <c r="E32" i="6"/>
  <c r="F32" i="6"/>
  <c r="G32" i="6"/>
  <c r="J32" i="6"/>
  <c r="K32" i="6"/>
  <c r="E31" i="6"/>
  <c r="F31" i="6"/>
  <c r="G31" i="6"/>
  <c r="I31" i="6"/>
  <c r="J31" i="6"/>
  <c r="K31" i="6"/>
  <c r="E30" i="6"/>
  <c r="F30" i="6"/>
  <c r="I30" i="6"/>
  <c r="J30" i="6"/>
  <c r="K30" i="6"/>
  <c r="E29" i="6"/>
  <c r="G29" i="6"/>
  <c r="I29" i="6"/>
  <c r="J29" i="6"/>
  <c r="K29" i="6"/>
  <c r="E28" i="6"/>
  <c r="F28" i="6"/>
  <c r="G28" i="6"/>
  <c r="J28" i="6"/>
  <c r="K28" i="6"/>
  <c r="E27" i="6"/>
  <c r="F27" i="6"/>
  <c r="G27" i="6"/>
  <c r="J27" i="6"/>
  <c r="K27" i="6"/>
  <c r="E26" i="6"/>
  <c r="F26" i="6"/>
  <c r="G26" i="6"/>
  <c r="K34" i="6" l="1"/>
  <c r="R34" i="6"/>
  <c r="F34" i="6"/>
  <c r="H30" i="6"/>
  <c r="R25" i="6"/>
  <c r="D31" i="6"/>
  <c r="K26" i="6"/>
  <c r="K25" i="6" s="1"/>
  <c r="E25" i="6"/>
  <c r="D26" i="6"/>
  <c r="D27" i="6"/>
  <c r="D36" i="6"/>
  <c r="D33" i="6"/>
  <c r="S25" i="6"/>
  <c r="J26" i="6"/>
  <c r="D28" i="6"/>
  <c r="H29" i="6"/>
  <c r="F29" i="6"/>
  <c r="F25" i="6" s="1"/>
  <c r="G30" i="6"/>
  <c r="D30" i="6" s="1"/>
  <c r="H31" i="6"/>
  <c r="D32" i="6"/>
  <c r="S34" i="6"/>
  <c r="J34" i="6"/>
  <c r="G34" i="6"/>
  <c r="F23" i="6"/>
  <c r="G23" i="6"/>
  <c r="E23" i="6"/>
  <c r="F22" i="6"/>
  <c r="G22" i="6"/>
  <c r="E22" i="6"/>
  <c r="F21" i="6"/>
  <c r="G21" i="6"/>
  <c r="E21" i="6"/>
  <c r="F20" i="6"/>
  <c r="G20" i="6"/>
  <c r="F19" i="6"/>
  <c r="G19" i="6"/>
  <c r="E19" i="6"/>
  <c r="F18" i="6"/>
  <c r="G18" i="6"/>
  <c r="E18" i="6"/>
  <c r="F17" i="6"/>
  <c r="F15" i="6"/>
  <c r="G15" i="6"/>
  <c r="F14" i="6"/>
  <c r="G14" i="6"/>
  <c r="F13" i="6"/>
  <c r="G13" i="6"/>
  <c r="G12" i="6"/>
  <c r="K24" i="6" l="1"/>
  <c r="F24" i="6"/>
  <c r="R24" i="6"/>
  <c r="S24" i="6"/>
  <c r="J25" i="6"/>
  <c r="J24" i="6" s="1"/>
  <c r="D29" i="6"/>
  <c r="D25" i="6" s="1"/>
  <c r="G25" i="6"/>
  <c r="G24" i="6" s="1"/>
  <c r="G11" i="6"/>
  <c r="D19" i="6"/>
  <c r="D23" i="6"/>
  <c r="S16" i="6"/>
  <c r="F12" i="6"/>
  <c r="F11" i="6" s="1"/>
  <c r="G17" i="6"/>
  <c r="G16" i="6" s="1"/>
  <c r="F16" i="6"/>
  <c r="R11" i="6"/>
  <c r="D18" i="6"/>
  <c r="D22" i="6"/>
  <c r="S11" i="6"/>
  <c r="D21" i="6"/>
  <c r="J21" i="6"/>
  <c r="K21" i="6"/>
  <c r="G10" i="6" l="1"/>
  <c r="S10" i="6"/>
  <c r="F10" i="6"/>
  <c r="J12" i="6" l="1"/>
  <c r="K12" i="6"/>
  <c r="J13" i="6"/>
  <c r="K13" i="6"/>
  <c r="J14" i="6"/>
  <c r="K14" i="6"/>
  <c r="J15" i="6"/>
  <c r="K15" i="6"/>
  <c r="K17" i="6"/>
  <c r="J18" i="6"/>
  <c r="K18" i="6"/>
  <c r="K19" i="6"/>
  <c r="J20" i="6"/>
  <c r="K20" i="6"/>
  <c r="J22" i="6"/>
  <c r="K22" i="6"/>
  <c r="I23" i="6"/>
  <c r="J23" i="6"/>
  <c r="K23" i="6"/>
  <c r="K47" i="6"/>
  <c r="J47" i="6"/>
  <c r="I47" i="6"/>
  <c r="K46" i="6"/>
  <c r="J46" i="6"/>
  <c r="K45" i="6"/>
  <c r="J45" i="6"/>
  <c r="K44" i="6"/>
  <c r="J44" i="6"/>
  <c r="K43" i="6"/>
  <c r="J43" i="6"/>
  <c r="K42" i="6"/>
  <c r="J42" i="6"/>
  <c r="K40" i="6"/>
  <c r="J40" i="6"/>
  <c r="K39" i="6"/>
  <c r="J39" i="6"/>
  <c r="K41" i="6" l="1"/>
  <c r="K38" i="6" s="1"/>
  <c r="J41" i="6"/>
  <c r="J38" i="6" s="1"/>
  <c r="H47" i="6"/>
  <c r="H23" i="6"/>
  <c r="K16" i="6"/>
  <c r="K11" i="6"/>
  <c r="J11" i="6"/>
  <c r="K10" i="6" l="1"/>
  <c r="F77" i="6" l="1"/>
  <c r="G77" i="6"/>
  <c r="E77" i="6"/>
  <c r="F76" i="6"/>
  <c r="G76" i="6"/>
  <c r="F75" i="6"/>
  <c r="F73" i="6"/>
  <c r="G73" i="6"/>
  <c r="G72" i="6"/>
  <c r="F52" i="6"/>
  <c r="G52" i="6"/>
  <c r="E52" i="6"/>
  <c r="F51" i="6"/>
  <c r="G49" i="6"/>
  <c r="F49" i="6"/>
  <c r="G71" i="6" l="1"/>
  <c r="F72" i="6"/>
  <c r="G75" i="6"/>
  <c r="G74" i="6" s="1"/>
  <c r="F74" i="6"/>
  <c r="D77" i="6"/>
  <c r="F50" i="6"/>
  <c r="F48" i="6" s="1"/>
  <c r="G51" i="6"/>
  <c r="G50" i="6" s="1"/>
  <c r="G48" i="6" s="1"/>
  <c r="D52" i="6"/>
  <c r="G70" i="6" l="1"/>
  <c r="F71" i="6"/>
  <c r="F70" i="6" s="1"/>
  <c r="R74" i="6" l="1"/>
  <c r="S74" i="6"/>
  <c r="S71" i="6"/>
  <c r="R50" i="6"/>
  <c r="R48" i="6" s="1"/>
  <c r="S50" i="6"/>
  <c r="S48" i="6" s="1"/>
  <c r="S70" i="6" l="1"/>
  <c r="K77" i="6" l="1"/>
  <c r="J77" i="6"/>
  <c r="K76" i="6"/>
  <c r="J76" i="6"/>
  <c r="K75" i="6"/>
  <c r="J75" i="6"/>
  <c r="K73" i="6"/>
  <c r="J73" i="6"/>
  <c r="K72" i="6"/>
  <c r="J72" i="6"/>
  <c r="K52" i="6"/>
  <c r="J52" i="6"/>
  <c r="I52" i="6"/>
  <c r="K51" i="6"/>
  <c r="J51" i="6"/>
  <c r="K49" i="6"/>
  <c r="J49" i="6"/>
  <c r="K74" i="6" l="1"/>
  <c r="J71" i="6"/>
  <c r="K71" i="6"/>
  <c r="J74" i="6"/>
  <c r="K50" i="6"/>
  <c r="K48" i="6" s="1"/>
  <c r="J50" i="6"/>
  <c r="J48" i="6" s="1"/>
  <c r="H52" i="6"/>
  <c r="K70" i="6" l="1"/>
  <c r="J70" i="6"/>
  <c r="F92" i="6" l="1"/>
  <c r="G92" i="6"/>
  <c r="E92" i="6"/>
  <c r="F91" i="6"/>
  <c r="G91" i="6"/>
  <c r="E91" i="6"/>
  <c r="F89" i="6"/>
  <c r="G89" i="6"/>
  <c r="E89" i="6"/>
  <c r="F88" i="6"/>
  <c r="G88" i="6"/>
  <c r="E88" i="6"/>
  <c r="F86" i="6"/>
  <c r="G86" i="6"/>
  <c r="E86" i="6"/>
  <c r="F85" i="6"/>
  <c r="G85" i="6"/>
  <c r="E85" i="6"/>
  <c r="F84" i="6"/>
  <c r="G84" i="6"/>
  <c r="E84" i="6"/>
  <c r="F83" i="6"/>
  <c r="G83" i="6"/>
  <c r="E83" i="6"/>
  <c r="F82" i="6"/>
  <c r="G82" i="6"/>
  <c r="E82" i="6"/>
  <c r="F81" i="6"/>
  <c r="G81" i="6"/>
  <c r="E81" i="6"/>
  <c r="F80" i="6"/>
  <c r="G80" i="6"/>
  <c r="E80" i="6"/>
  <c r="D81" i="6" l="1"/>
  <c r="D85" i="6"/>
  <c r="F79" i="6"/>
  <c r="D82" i="6"/>
  <c r="D86" i="6"/>
  <c r="G87" i="6"/>
  <c r="D92" i="6"/>
  <c r="F87" i="6"/>
  <c r="E90" i="6"/>
  <c r="D91" i="6"/>
  <c r="E79" i="6"/>
  <c r="D80" i="6"/>
  <c r="D84" i="6"/>
  <c r="D89" i="6"/>
  <c r="G90" i="6"/>
  <c r="G79" i="6"/>
  <c r="D83" i="6"/>
  <c r="E87" i="6"/>
  <c r="D88" i="6"/>
  <c r="F90" i="6"/>
  <c r="D90" i="6" l="1"/>
  <c r="G78" i="6"/>
  <c r="F78" i="6"/>
  <c r="D87" i="6"/>
  <c r="D79" i="6"/>
  <c r="E78" i="6"/>
  <c r="S90" i="6"/>
  <c r="D78" i="6" l="1"/>
  <c r="S87" i="6"/>
  <c r="Q90" i="6"/>
  <c r="S79" i="6"/>
  <c r="S78" i="6" l="1"/>
  <c r="J84" i="6" l="1"/>
  <c r="K84" i="6"/>
  <c r="K91" i="6" l="1"/>
  <c r="K90" i="6" s="1"/>
  <c r="J91" i="6"/>
  <c r="J90" i="6" s="1"/>
  <c r="I91" i="6"/>
  <c r="K89" i="6"/>
  <c r="K88" i="6"/>
  <c r="J88" i="6"/>
  <c r="I88" i="6"/>
  <c r="K86" i="6"/>
  <c r="J86" i="6"/>
  <c r="K85" i="6"/>
  <c r="J85" i="6"/>
  <c r="K83" i="6"/>
  <c r="J83" i="6"/>
  <c r="K82" i="6"/>
  <c r="J82" i="6"/>
  <c r="K81" i="6"/>
  <c r="I81" i="6"/>
  <c r="K80" i="6"/>
  <c r="J80" i="6"/>
  <c r="I80" i="6"/>
  <c r="K79" i="6" l="1"/>
  <c r="H88" i="6"/>
  <c r="H80" i="6"/>
  <c r="K87" i="6"/>
  <c r="I90" i="6"/>
  <c r="H91" i="6"/>
  <c r="H90" i="6" s="1"/>
  <c r="K78" i="6" l="1"/>
  <c r="E44" i="6" l="1"/>
  <c r="F44" i="6"/>
  <c r="F41" i="6" s="1"/>
  <c r="F38" i="6" s="1"/>
  <c r="E37" i="6"/>
  <c r="D37" i="6" s="1"/>
  <c r="E14" i="6"/>
  <c r="D14" i="6" s="1"/>
  <c r="E41" i="6" l="1"/>
  <c r="E38" i="6" s="1"/>
  <c r="D44" i="6"/>
  <c r="D41" i="6" s="1"/>
  <c r="D38" i="6" s="1"/>
  <c r="F178" i="6" l="1"/>
  <c r="G178" i="6"/>
  <c r="E178" i="6"/>
  <c r="F177" i="6"/>
  <c r="G177" i="6"/>
  <c r="E177" i="6"/>
  <c r="G176" i="6"/>
  <c r="G175" i="6" s="1"/>
  <c r="E176" i="6"/>
  <c r="F174" i="6"/>
  <c r="G174" i="6"/>
  <c r="E174" i="6"/>
  <c r="F171" i="6"/>
  <c r="G171" i="6"/>
  <c r="E171" i="6"/>
  <c r="F170" i="6"/>
  <c r="E170" i="6"/>
  <c r="G167" i="6"/>
  <c r="E167" i="6"/>
  <c r="F165" i="6"/>
  <c r="E165" i="6"/>
  <c r="F162" i="6"/>
  <c r="G162" i="6"/>
  <c r="E162" i="6"/>
  <c r="F160" i="6"/>
  <c r="G160" i="6"/>
  <c r="E160" i="6"/>
  <c r="F158" i="6"/>
  <c r="G158" i="6"/>
  <c r="E158" i="6"/>
  <c r="F156" i="6"/>
  <c r="E156" i="6"/>
  <c r="F153" i="6"/>
  <c r="G153" i="6"/>
  <c r="E153" i="6"/>
  <c r="F152" i="6"/>
  <c r="G152" i="6"/>
  <c r="E152" i="6"/>
  <c r="F151" i="6"/>
  <c r="G151" i="6"/>
  <c r="E151" i="6"/>
  <c r="F150" i="6"/>
  <c r="G150" i="6"/>
  <c r="E150" i="6"/>
  <c r="F149" i="6"/>
  <c r="G149" i="6"/>
  <c r="E149" i="6"/>
  <c r="G148" i="6"/>
  <c r="F148" i="6"/>
  <c r="E148" i="6"/>
  <c r="F147" i="6"/>
  <c r="G147" i="6"/>
  <c r="E147" i="6"/>
  <c r="F146" i="6"/>
  <c r="G146" i="6"/>
  <c r="E146" i="6"/>
  <c r="F145" i="6"/>
  <c r="G145" i="6"/>
  <c r="E145" i="6"/>
  <c r="F144" i="6"/>
  <c r="E144" i="6"/>
  <c r="F141" i="6"/>
  <c r="G141" i="6"/>
  <c r="E141" i="6"/>
  <c r="F140" i="6"/>
  <c r="G140" i="6"/>
  <c r="E140" i="6"/>
  <c r="F139" i="6"/>
  <c r="G139" i="6"/>
  <c r="G138" i="6"/>
  <c r="E138" i="6"/>
  <c r="F137" i="6"/>
  <c r="G137" i="6"/>
  <c r="E137" i="6"/>
  <c r="F136" i="6"/>
  <c r="G136" i="6"/>
  <c r="E136" i="6"/>
  <c r="F134" i="6"/>
  <c r="G134" i="6"/>
  <c r="E134" i="6"/>
  <c r="E51" i="6"/>
  <c r="E49" i="6"/>
  <c r="E164" i="6" l="1"/>
  <c r="D162" i="6"/>
  <c r="F159" i="6"/>
  <c r="D174" i="6"/>
  <c r="D177" i="6"/>
  <c r="E50" i="6"/>
  <c r="E48" i="6" s="1"/>
  <c r="D51" i="6"/>
  <c r="D50" i="6" s="1"/>
  <c r="D49" i="6"/>
  <c r="E155" i="6"/>
  <c r="G170" i="6"/>
  <c r="G169" i="6" s="1"/>
  <c r="G156" i="6"/>
  <c r="G155" i="6" s="1"/>
  <c r="G165" i="6"/>
  <c r="G164" i="6" s="1"/>
  <c r="F169" i="6"/>
  <c r="E175" i="6"/>
  <c r="F155" i="6"/>
  <c r="E159" i="6"/>
  <c r="D160" i="6"/>
  <c r="D171" i="6"/>
  <c r="D158" i="6"/>
  <c r="G159" i="6"/>
  <c r="E169" i="6"/>
  <c r="F176" i="6"/>
  <c r="F175" i="6" s="1"/>
  <c r="D178" i="6"/>
  <c r="D148" i="6"/>
  <c r="D152" i="6"/>
  <c r="D147" i="6"/>
  <c r="D151" i="6"/>
  <c r="G144" i="6"/>
  <c r="G143" i="6" s="1"/>
  <c r="G142" i="6" s="1"/>
  <c r="D149" i="6"/>
  <c r="F143" i="6"/>
  <c r="F142" i="6" s="1"/>
  <c r="E143" i="6"/>
  <c r="E142" i="6" s="1"/>
  <c r="D146" i="6"/>
  <c r="D150" i="6"/>
  <c r="D145" i="6"/>
  <c r="D153" i="6"/>
  <c r="D137" i="6"/>
  <c r="D141" i="6"/>
  <c r="D136" i="6"/>
  <c r="D140" i="6"/>
  <c r="D134" i="6"/>
  <c r="G135" i="6"/>
  <c r="G133" i="6" s="1"/>
  <c r="D159" i="6" l="1"/>
  <c r="D170" i="6"/>
  <c r="D169" i="6" s="1"/>
  <c r="D176" i="6"/>
  <c r="D175" i="6" s="1"/>
  <c r="D165" i="6"/>
  <c r="D48" i="6"/>
  <c r="E154" i="6"/>
  <c r="G154" i="6"/>
  <c r="D156" i="6"/>
  <c r="D155" i="6" s="1"/>
  <c r="D144" i="6"/>
  <c r="D143" i="6" s="1"/>
  <c r="D142" i="6" s="1"/>
  <c r="R175" i="6" l="1"/>
  <c r="R159" i="6"/>
  <c r="R169" i="6"/>
  <c r="S175" i="6"/>
  <c r="R155" i="6"/>
  <c r="S159" i="6"/>
  <c r="S169" i="6"/>
  <c r="S155" i="6"/>
  <c r="S143" i="6"/>
  <c r="S142" i="6" s="1"/>
  <c r="S135" i="6"/>
  <c r="S133" i="6" s="1"/>
  <c r="E35" i="6" l="1"/>
  <c r="D35" i="6" l="1"/>
  <c r="D34" i="6" s="1"/>
  <c r="D24" i="6" s="1"/>
  <c r="E34" i="6"/>
  <c r="E24" i="6" s="1"/>
  <c r="E20" i="6"/>
  <c r="D20" i="6" s="1"/>
  <c r="E17" i="6"/>
  <c r="E15" i="6"/>
  <c r="D15" i="6" s="1"/>
  <c r="E13" i="6"/>
  <c r="E16" i="6" l="1"/>
  <c r="D17" i="6"/>
  <c r="D16" i="6" s="1"/>
  <c r="D13" i="6"/>
  <c r="J178" i="6" l="1"/>
  <c r="K178" i="6"/>
  <c r="K177" i="6" l="1"/>
  <c r="J177" i="6"/>
  <c r="I177" i="6"/>
  <c r="K176" i="6"/>
  <c r="K175" i="6" s="1"/>
  <c r="J176" i="6"/>
  <c r="J175" i="6" s="1"/>
  <c r="K174" i="6"/>
  <c r="J174" i="6"/>
  <c r="J172" i="6"/>
  <c r="K171" i="6"/>
  <c r="J171" i="6"/>
  <c r="I171" i="6"/>
  <c r="K170" i="6"/>
  <c r="J170" i="6"/>
  <c r="K162" i="6"/>
  <c r="J162" i="6"/>
  <c r="K160" i="6"/>
  <c r="J160" i="6"/>
  <c r="K158" i="6"/>
  <c r="K155" i="6" s="1"/>
  <c r="J158" i="6"/>
  <c r="J155" i="6" s="1"/>
  <c r="I158" i="6"/>
  <c r="K153" i="6"/>
  <c r="I153" i="6"/>
  <c r="K152" i="6"/>
  <c r="K151" i="6"/>
  <c r="J151" i="6"/>
  <c r="K150" i="6"/>
  <c r="J150" i="6"/>
  <c r="K149" i="6"/>
  <c r="K148" i="6"/>
  <c r="J148" i="6"/>
  <c r="K147" i="6"/>
  <c r="J147" i="6"/>
  <c r="K146" i="6"/>
  <c r="J146" i="6"/>
  <c r="K145" i="6"/>
  <c r="J145" i="6"/>
  <c r="K144" i="6"/>
  <c r="K141" i="6"/>
  <c r="J141" i="6"/>
  <c r="K140" i="6"/>
  <c r="J140" i="6"/>
  <c r="K139" i="6"/>
  <c r="J139" i="6"/>
  <c r="K138" i="6"/>
  <c r="K137" i="6"/>
  <c r="J137" i="6"/>
  <c r="K136" i="6"/>
  <c r="J136" i="6"/>
  <c r="K134" i="6"/>
  <c r="J134" i="6"/>
  <c r="H171" i="6" l="1"/>
  <c r="H158" i="6"/>
  <c r="J159" i="6"/>
  <c r="K159" i="6"/>
  <c r="J169" i="6"/>
  <c r="H177" i="6"/>
  <c r="K143" i="6"/>
  <c r="K142" i="6" s="1"/>
  <c r="K135" i="6"/>
  <c r="K133" i="6" s="1"/>
  <c r="K172" i="6"/>
  <c r="K169" i="6" s="1"/>
  <c r="F167" i="6" l="1"/>
  <c r="D167" i="6" l="1"/>
  <c r="D164" i="6" s="1"/>
  <c r="D154" i="6" s="1"/>
  <c r="F164" i="6"/>
  <c r="F154" i="6" s="1"/>
  <c r="F138" i="6" l="1"/>
  <c r="D138" i="6" l="1"/>
  <c r="F135" i="6"/>
  <c r="F133" i="6" s="1"/>
  <c r="E12" i="6" l="1"/>
  <c r="D12" i="6" l="1"/>
  <c r="D11" i="6" s="1"/>
  <c r="D10" i="6" s="1"/>
  <c r="E11" i="6"/>
  <c r="E10" i="6" s="1"/>
  <c r="E139" i="6" l="1"/>
  <c r="E135" i="6" l="1"/>
  <c r="E133" i="6" s="1"/>
  <c r="D139" i="6"/>
  <c r="D135" i="6" s="1"/>
  <c r="D133" i="6" s="1"/>
  <c r="R143" i="6" l="1"/>
  <c r="J144" i="6" l="1"/>
  <c r="J143" i="6" l="1"/>
  <c r="E179" i="6" l="1"/>
  <c r="G179" i="6" l="1"/>
  <c r="F179" i="6"/>
  <c r="D179" i="6" l="1"/>
  <c r="J179" i="6" l="1"/>
  <c r="F69" i="6" l="1"/>
  <c r="G69" i="6"/>
  <c r="E69" i="6"/>
  <c r="F68" i="6"/>
  <c r="G68" i="6"/>
  <c r="E68" i="6"/>
  <c r="F66" i="6"/>
  <c r="G66" i="6"/>
  <c r="E66" i="6"/>
  <c r="F65" i="6"/>
  <c r="G65" i="6"/>
  <c r="E65" i="6"/>
  <c r="F64" i="6"/>
  <c r="G64" i="6"/>
  <c r="E64" i="6"/>
  <c r="F63" i="6"/>
  <c r="G63" i="6"/>
  <c r="E63" i="6"/>
  <c r="F61" i="6"/>
  <c r="G61" i="6"/>
  <c r="E61" i="6"/>
  <c r="F60" i="6"/>
  <c r="G60" i="6"/>
  <c r="E60" i="6"/>
  <c r="F59" i="6"/>
  <c r="G59" i="6"/>
  <c r="E59" i="6"/>
  <c r="F58" i="6"/>
  <c r="G58" i="6"/>
  <c r="E58" i="6"/>
  <c r="F57" i="6"/>
  <c r="G57" i="6"/>
  <c r="E57" i="6"/>
  <c r="F56" i="6"/>
  <c r="G56" i="6"/>
  <c r="E56" i="6"/>
  <c r="G67" i="6" l="1"/>
  <c r="D60" i="6"/>
  <c r="D65" i="6"/>
  <c r="F62" i="6"/>
  <c r="F67" i="6"/>
  <c r="D59" i="6"/>
  <c r="D64" i="6"/>
  <c r="D69" i="6"/>
  <c r="F55" i="6"/>
  <c r="D58" i="6"/>
  <c r="E62" i="6"/>
  <c r="D63" i="6"/>
  <c r="D68" i="6"/>
  <c r="E67" i="6"/>
  <c r="E55" i="6"/>
  <c r="D56" i="6"/>
  <c r="G55" i="6"/>
  <c r="D57" i="6"/>
  <c r="D61" i="6"/>
  <c r="G62" i="6"/>
  <c r="D66" i="6"/>
  <c r="D55" i="6" l="1"/>
  <c r="G54" i="6"/>
  <c r="D67" i="6"/>
  <c r="F54" i="6"/>
  <c r="E54" i="6"/>
  <c r="D62" i="6"/>
  <c r="S67" i="6" l="1"/>
  <c r="D54" i="6"/>
  <c r="R62" i="6"/>
  <c r="R67" i="6"/>
  <c r="R55" i="6"/>
  <c r="S62" i="6"/>
  <c r="R54" i="6" l="1"/>
  <c r="K69" i="6" l="1"/>
  <c r="J69" i="6"/>
  <c r="K68" i="6"/>
  <c r="J68" i="6"/>
  <c r="I68" i="6"/>
  <c r="K66" i="6"/>
  <c r="J66" i="6"/>
  <c r="I66" i="6"/>
  <c r="K65" i="6"/>
  <c r="J65" i="6"/>
  <c r="K64" i="6"/>
  <c r="J64" i="6"/>
  <c r="J63" i="6"/>
  <c r="K61" i="6"/>
  <c r="J61" i="6"/>
  <c r="K60" i="6"/>
  <c r="J60" i="6"/>
  <c r="I60" i="6"/>
  <c r="K59" i="6"/>
  <c r="K58" i="6"/>
  <c r="J58" i="6"/>
  <c r="K57" i="6"/>
  <c r="J57" i="6"/>
  <c r="H60" i="6" l="1"/>
  <c r="K67" i="6"/>
  <c r="H68" i="6"/>
  <c r="J62" i="6"/>
  <c r="H66" i="6"/>
  <c r="J67" i="6"/>
  <c r="R164" i="6" l="1"/>
  <c r="R154" i="6" s="1"/>
  <c r="S164" i="6"/>
  <c r="S154" i="6" s="1"/>
  <c r="F114" i="6" l="1"/>
  <c r="G114" i="6"/>
  <c r="E114" i="6"/>
  <c r="F105" i="6"/>
  <c r="G105" i="6"/>
  <c r="E105" i="6"/>
  <c r="F102" i="6"/>
  <c r="G102" i="6"/>
  <c r="E102" i="6"/>
  <c r="D114" i="6" l="1"/>
  <c r="G99" i="6"/>
  <c r="F99" i="6"/>
  <c r="D105" i="6"/>
  <c r="E99" i="6"/>
  <c r="D102" i="6"/>
  <c r="D99" i="6" l="1"/>
  <c r="S99" i="6" l="1"/>
  <c r="R99" i="6"/>
  <c r="Q99" i="6"/>
  <c r="P99" i="6" l="1"/>
  <c r="J114" i="6" l="1"/>
  <c r="K105" i="6"/>
  <c r="J105" i="6"/>
  <c r="I105" i="6"/>
  <c r="K102" i="6"/>
  <c r="J102" i="6"/>
  <c r="I102" i="6"/>
  <c r="J99" i="6" l="1"/>
  <c r="K99" i="6"/>
  <c r="I99" i="6"/>
  <c r="H102" i="6"/>
  <c r="H105" i="6"/>
  <c r="H99" i="6" l="1"/>
  <c r="I18" i="6" l="1"/>
  <c r="H18" i="6" s="1"/>
  <c r="I147" i="6" l="1"/>
  <c r="H147" i="6" s="1"/>
  <c r="J183" i="6" l="1"/>
  <c r="F181" i="6" l="1"/>
  <c r="F180" i="6" s="1"/>
  <c r="G181" i="6"/>
  <c r="G180" i="6" s="1"/>
  <c r="E181" i="6"/>
  <c r="D181" i="6" l="1"/>
  <c r="D180" i="6" s="1"/>
  <c r="E180" i="6"/>
  <c r="R180" i="6" l="1"/>
  <c r="K181" i="6" l="1"/>
  <c r="J181" i="6"/>
  <c r="J180" i="6" s="1"/>
  <c r="R87" i="6" l="1"/>
  <c r="I36" i="6" l="1"/>
  <c r="H36" i="6" s="1"/>
  <c r="Q50" i="6" l="1"/>
  <c r="P50" i="6"/>
  <c r="E72" i="6" l="1"/>
  <c r="D72" i="6" l="1"/>
  <c r="E76" i="6" l="1"/>
  <c r="D76" i="6" s="1"/>
  <c r="E75" i="6"/>
  <c r="E73" i="6"/>
  <c r="E74" i="6" l="1"/>
  <c r="D75" i="6"/>
  <c r="D74" i="6" s="1"/>
  <c r="D73" i="6"/>
  <c r="D71" i="6" s="1"/>
  <c r="E71" i="6"/>
  <c r="D70" i="6" l="1"/>
  <c r="E70" i="6"/>
  <c r="K167" i="6" l="1"/>
  <c r="K164" i="6" l="1"/>
  <c r="K154" i="6" s="1"/>
  <c r="S55" i="6" l="1"/>
  <c r="S54" i="6" s="1"/>
  <c r="I82" i="6" l="1"/>
  <c r="H82" i="6" l="1"/>
  <c r="I141" i="6" l="1"/>
  <c r="H141" i="6" s="1"/>
  <c r="I86" i="6"/>
  <c r="H86" i="6" s="1"/>
  <c r="I148" i="6" l="1"/>
  <c r="H148" i="6" s="1"/>
  <c r="K126" i="6" l="1"/>
  <c r="I43" i="6" l="1"/>
  <c r="H43" i="6" s="1"/>
  <c r="F132" i="6" l="1"/>
  <c r="G132" i="6"/>
  <c r="E132" i="6"/>
  <c r="F130" i="6"/>
  <c r="G130" i="6"/>
  <c r="E130" i="6"/>
  <c r="F129" i="6"/>
  <c r="G129" i="6"/>
  <c r="E129" i="6"/>
  <c r="F128" i="6"/>
  <c r="G128" i="6"/>
  <c r="E128" i="6"/>
  <c r="F127" i="6"/>
  <c r="G127" i="6"/>
  <c r="E127" i="6"/>
  <c r="F126" i="6"/>
  <c r="G126" i="6"/>
  <c r="E126" i="6"/>
  <c r="G125" i="6"/>
  <c r="F125" i="6"/>
  <c r="E125" i="6"/>
  <c r="F123" i="6"/>
  <c r="G123" i="6"/>
  <c r="E123" i="6"/>
  <c r="D127" i="6" l="1"/>
  <c r="D132" i="6"/>
  <c r="D130" i="6"/>
  <c r="D126" i="6"/>
  <c r="G124" i="6"/>
  <c r="G122" i="6" s="1"/>
  <c r="D125" i="6"/>
  <c r="E124" i="6"/>
  <c r="E122" i="6" s="1"/>
  <c r="F124" i="6"/>
  <c r="F122" i="6" s="1"/>
  <c r="D129" i="6"/>
  <c r="D123" i="6"/>
  <c r="D128" i="6"/>
  <c r="D124" i="6" l="1"/>
  <c r="D122" i="6" s="1"/>
  <c r="S124" i="6" l="1"/>
  <c r="S122" i="6" s="1"/>
  <c r="I33" i="6" l="1"/>
  <c r="H33" i="6" s="1"/>
  <c r="I26" i="6"/>
  <c r="H26" i="6" l="1"/>
  <c r="K132" i="6" l="1"/>
  <c r="J132" i="6"/>
  <c r="K130" i="6"/>
  <c r="J130" i="6"/>
  <c r="K129" i="6"/>
  <c r="J129" i="6"/>
  <c r="K128" i="6"/>
  <c r="J128" i="6"/>
  <c r="K127" i="6"/>
  <c r="J127" i="6"/>
  <c r="K125" i="6"/>
  <c r="J125" i="6"/>
  <c r="K123" i="6"/>
  <c r="J123" i="6"/>
  <c r="I85" i="6"/>
  <c r="H85" i="6" s="1"/>
  <c r="K124" i="6" l="1"/>
  <c r="K122" i="6" s="1"/>
  <c r="F120" i="6" l="1"/>
  <c r="G120" i="6"/>
  <c r="E120" i="6"/>
  <c r="F118" i="6"/>
  <c r="G118" i="6"/>
  <c r="E118" i="6"/>
  <c r="F111" i="6"/>
  <c r="F108" i="6" s="1"/>
  <c r="G111" i="6"/>
  <c r="G108" i="6" s="1"/>
  <c r="E111" i="6"/>
  <c r="F98" i="6"/>
  <c r="G98" i="6"/>
  <c r="E98" i="6"/>
  <c r="D120" i="6" l="1"/>
  <c r="D111" i="6"/>
  <c r="D108" i="6" s="1"/>
  <c r="E108" i="6"/>
  <c r="E97" i="6" s="1"/>
  <c r="E8" i="6" s="1"/>
  <c r="D98" i="6"/>
  <c r="G97" i="6"/>
  <c r="G8" i="6" s="1"/>
  <c r="B13" i="7" s="1"/>
  <c r="D118" i="6"/>
  <c r="F97" i="6"/>
  <c r="F8" i="6" s="1"/>
  <c r="B9" i="7" s="1"/>
  <c r="D97" i="6" l="1"/>
  <c r="D8" i="6"/>
  <c r="B5" i="7"/>
  <c r="M31" i="7"/>
  <c r="B10" i="7"/>
  <c r="M32" i="7"/>
  <c r="B14" i="7"/>
  <c r="S108" i="6"/>
  <c r="S97" i="6" l="1"/>
  <c r="B6" i="7"/>
  <c r="B17" i="7"/>
  <c r="B18" i="7" s="1"/>
  <c r="B22" i="7"/>
  <c r="B23" i="7" s="1"/>
  <c r="M30" i="7"/>
  <c r="M36" i="7" s="1"/>
  <c r="M37" i="7" s="1"/>
  <c r="I21" i="6" l="1"/>
  <c r="H21" i="6" s="1"/>
  <c r="I22" i="6" l="1"/>
  <c r="H22" i="6" s="1"/>
  <c r="K120" i="6"/>
  <c r="J120" i="6"/>
  <c r="I120" i="6"/>
  <c r="K118" i="6"/>
  <c r="J118" i="6"/>
  <c r="K111" i="6"/>
  <c r="J111" i="6"/>
  <c r="K98" i="6"/>
  <c r="J98" i="6"/>
  <c r="H120" i="6" l="1"/>
  <c r="P155" i="6" l="1"/>
  <c r="Q155" i="6"/>
  <c r="Q175" i="6" l="1"/>
  <c r="P175" i="6"/>
  <c r="Q74" i="6"/>
  <c r="P74" i="6"/>
  <c r="P67" i="6"/>
  <c r="Q67" i="6"/>
  <c r="Q34" i="6" l="1"/>
  <c r="P34" i="6"/>
  <c r="Q16" i="6" l="1"/>
  <c r="Q95" i="6" l="1"/>
  <c r="P95" i="6"/>
  <c r="R79" i="6"/>
  <c r="I150" i="6" l="1"/>
  <c r="H150" i="6" s="1"/>
  <c r="J89" i="6"/>
  <c r="J81" i="6"/>
  <c r="J87" i="6" l="1"/>
  <c r="H81" i="6"/>
  <c r="J79" i="6"/>
  <c r="J78" i="6" l="1"/>
  <c r="P93" i="6" l="1"/>
  <c r="Q93" i="6"/>
  <c r="I63" i="6" l="1"/>
  <c r="K114" i="6" l="1"/>
  <c r="K108" i="6" s="1"/>
  <c r="K97" i="6" s="1"/>
  <c r="J126" i="6" l="1"/>
  <c r="J124" i="6" s="1"/>
  <c r="J122" i="6" s="1"/>
  <c r="I146" i="6" l="1"/>
  <c r="H146" i="6" s="1"/>
  <c r="U115" i="2" l="1"/>
  <c r="U114" i="2" l="1"/>
  <c r="T115" i="2"/>
  <c r="T114" i="2" s="1"/>
  <c r="T97" i="2" s="1"/>
  <c r="Q180" i="6" l="1"/>
  <c r="P48" i="6" l="1"/>
  <c r="Q48" i="6"/>
  <c r="P55" i="6"/>
  <c r="Q55" i="6"/>
  <c r="J17" i="6" l="1"/>
  <c r="K63" i="6"/>
  <c r="K62" i="6" l="1"/>
  <c r="H63" i="6"/>
  <c r="I145" i="6" l="1"/>
  <c r="H145" i="6" s="1"/>
  <c r="I140" i="6"/>
  <c r="H140" i="6" s="1"/>
  <c r="Q124" i="6" l="1"/>
  <c r="Q122" i="6" s="1"/>
  <c r="Q71" i="6" l="1"/>
  <c r="Q70" i="6" s="1"/>
  <c r="U101" i="2" l="1"/>
  <c r="U99" i="2" l="1"/>
  <c r="T101" i="2"/>
  <c r="P143" i="6" l="1"/>
  <c r="Q143" i="6"/>
  <c r="Q142" i="6" s="1"/>
  <c r="Q135" i="6"/>
  <c r="Q133" i="6" s="1"/>
  <c r="Q11" i="6" l="1"/>
  <c r="Q10" i="6" s="1"/>
  <c r="P11" i="6"/>
  <c r="U110" i="2" l="1"/>
  <c r="T110" i="2" l="1"/>
  <c r="U107" i="2"/>
  <c r="U97" i="2" s="1"/>
  <c r="P25" i="6" l="1"/>
  <c r="P24" i="6" s="1"/>
  <c r="Q25" i="6"/>
  <c r="Q24" i="6" s="1"/>
  <c r="P169" i="6" l="1"/>
  <c r="Q169" i="6"/>
  <c r="P159" i="6"/>
  <c r="Q159" i="6"/>
  <c r="R135" i="6" l="1"/>
  <c r="R133" i="6" s="1"/>
  <c r="P135" i="6"/>
  <c r="P133" i="6" s="1"/>
  <c r="P62" i="6" l="1"/>
  <c r="P54" i="6" s="1"/>
  <c r="Q62" i="6"/>
  <c r="Q54" i="6" s="1"/>
  <c r="P124" i="6" l="1"/>
  <c r="P122" i="6" s="1"/>
  <c r="R124" i="6"/>
  <c r="R122" i="6" s="1"/>
  <c r="R90" i="6"/>
  <c r="R78" i="6" s="1"/>
  <c r="P90" i="6"/>
  <c r="Q87" i="6"/>
  <c r="P87" i="6"/>
  <c r="Q79" i="6"/>
  <c r="P79" i="6"/>
  <c r="P78" i="6" l="1"/>
  <c r="Q78" i="6"/>
  <c r="R16" i="6" l="1"/>
  <c r="R10" i="6" s="1"/>
  <c r="P16" i="6"/>
  <c r="P10" i="6" s="1"/>
  <c r="R41" i="6" l="1"/>
  <c r="R38" i="6" s="1"/>
  <c r="Q41" i="6" l="1"/>
  <c r="P41" i="6"/>
  <c r="P164" i="6" l="1"/>
  <c r="P154" i="6" s="1"/>
  <c r="Q164" i="6"/>
  <c r="Q154" i="6" s="1"/>
  <c r="Q108" i="6" l="1"/>
  <c r="Q97" i="6" s="1"/>
  <c r="P108" i="6" l="1"/>
  <c r="P97" i="6" s="1"/>
  <c r="R108" i="6"/>
  <c r="R97" i="6" s="1"/>
  <c r="P142" i="6" l="1"/>
  <c r="R142" i="6"/>
  <c r="J110" i="6" l="1"/>
  <c r="I77" i="6" l="1"/>
  <c r="H77" i="6" s="1"/>
  <c r="I89" i="6" l="1"/>
  <c r="I69" i="6"/>
  <c r="J56" i="6"/>
  <c r="J55" i="6" s="1"/>
  <c r="J54" i="6" s="1"/>
  <c r="I87" i="6" l="1"/>
  <c r="H89" i="6"/>
  <c r="H87" i="6" s="1"/>
  <c r="H69" i="6"/>
  <c r="H67" i="6" s="1"/>
  <c r="I67" i="6"/>
  <c r="I173" i="6" l="1"/>
  <c r="H173" i="6" s="1"/>
  <c r="I167" i="6"/>
  <c r="I165" i="6"/>
  <c r="I156" i="6"/>
  <c r="H165" i="6" l="1"/>
  <c r="I155" i="6"/>
  <c r="H156" i="6"/>
  <c r="H155" i="6" s="1"/>
  <c r="I166" i="6"/>
  <c r="H166" i="6" s="1"/>
  <c r="I161" i="6"/>
  <c r="H161" i="6" s="1"/>
  <c r="I178" i="6" l="1"/>
  <c r="H178" i="6" s="1"/>
  <c r="J153" i="6" l="1"/>
  <c r="H153" i="6" s="1"/>
  <c r="I151" i="6"/>
  <c r="H151" i="6" s="1"/>
  <c r="R71" i="6" l="1"/>
  <c r="R70" i="6" s="1"/>
  <c r="P71" i="6"/>
  <c r="P70" i="6" s="1"/>
  <c r="R8" i="6" l="1"/>
  <c r="E9" i="7" l="1"/>
  <c r="E10" i="7" l="1"/>
  <c r="P31" i="7"/>
  <c r="I19" i="6" l="1"/>
  <c r="I64" i="6" l="1"/>
  <c r="H64" i="6" l="1"/>
  <c r="I83" i="6"/>
  <c r="H83" i="6" l="1"/>
  <c r="I15" i="6" l="1"/>
  <c r="H15" i="6" s="1"/>
  <c r="I44" i="6" l="1"/>
  <c r="H44" i="6" s="1"/>
  <c r="I40" i="6"/>
  <c r="H40" i="6" s="1"/>
  <c r="I37" i="6"/>
  <c r="H37" i="6" s="1"/>
  <c r="I27" i="6"/>
  <c r="I14" i="6"/>
  <c r="H14" i="6" s="1"/>
  <c r="I12" i="6"/>
  <c r="H27" i="6" l="1"/>
  <c r="H12" i="6"/>
  <c r="P38" i="6" l="1"/>
  <c r="Q38" i="6"/>
  <c r="Q8" i="6" l="1"/>
  <c r="I35" i="6"/>
  <c r="I32" i="6"/>
  <c r="H32" i="6" s="1"/>
  <c r="I28" i="6"/>
  <c r="E5" i="7" l="1"/>
  <c r="I34" i="6"/>
  <c r="H35" i="6"/>
  <c r="H34" i="6" s="1"/>
  <c r="H28" i="6"/>
  <c r="H25" i="6" s="1"/>
  <c r="I25" i="6"/>
  <c r="E22" i="7" l="1"/>
  <c r="E23" i="7" s="1"/>
  <c r="E6" i="7"/>
  <c r="P30" i="7"/>
  <c r="H24" i="6"/>
  <c r="I24" i="6"/>
  <c r="I84" i="6" l="1"/>
  <c r="H84" i="6" l="1"/>
  <c r="H79" i="6" s="1"/>
  <c r="H78" i="6" s="1"/>
  <c r="I79" i="6"/>
  <c r="I78" i="6" s="1"/>
  <c r="I13" i="6"/>
  <c r="I17" i="6"/>
  <c r="J19" i="6"/>
  <c r="I20" i="6"/>
  <c r="H20" i="6" s="1"/>
  <c r="I94" i="6"/>
  <c r="I76" i="6"/>
  <c r="H76" i="6" s="1"/>
  <c r="I75" i="6"/>
  <c r="I73" i="6"/>
  <c r="H73" i="6" s="1"/>
  <c r="I72" i="6"/>
  <c r="I65" i="6"/>
  <c r="I61" i="6"/>
  <c r="H61" i="6" s="1"/>
  <c r="I59" i="6"/>
  <c r="H59" i="6" s="1"/>
  <c r="I58" i="6"/>
  <c r="H58" i="6" s="1"/>
  <c r="I57" i="6"/>
  <c r="H57" i="6" s="1"/>
  <c r="K56" i="6"/>
  <c r="K55" i="6" s="1"/>
  <c r="K54" i="6" s="1"/>
  <c r="I56" i="6"/>
  <c r="I51" i="6"/>
  <c r="I49" i="6"/>
  <c r="I45" i="6"/>
  <c r="H45" i="6" s="1"/>
  <c r="I42" i="6"/>
  <c r="I39" i="6"/>
  <c r="I93" i="6" l="1"/>
  <c r="H94" i="6"/>
  <c r="H93" i="6" s="1"/>
  <c r="I74" i="6"/>
  <c r="H75" i="6"/>
  <c r="H74" i="6" s="1"/>
  <c r="H72" i="6"/>
  <c r="H71" i="6" s="1"/>
  <c r="I71" i="6"/>
  <c r="H65" i="6"/>
  <c r="H62" i="6" s="1"/>
  <c r="I62" i="6"/>
  <c r="I55" i="6"/>
  <c r="H56" i="6"/>
  <c r="H55" i="6" s="1"/>
  <c r="H51" i="6"/>
  <c r="H50" i="6" s="1"/>
  <c r="I50" i="6"/>
  <c r="I48" i="6" s="1"/>
  <c r="H49" i="6"/>
  <c r="H42" i="6"/>
  <c r="H41" i="6" s="1"/>
  <c r="I41" i="6"/>
  <c r="H39" i="6"/>
  <c r="J16" i="6"/>
  <c r="J10" i="6" s="1"/>
  <c r="H19" i="6"/>
  <c r="H17" i="6"/>
  <c r="I16" i="6"/>
  <c r="H13" i="6"/>
  <c r="H11" i="6" s="1"/>
  <c r="I11" i="6"/>
  <c r="I10" i="6" l="1"/>
  <c r="I54" i="6"/>
  <c r="I70" i="6"/>
  <c r="H70" i="6"/>
  <c r="H54" i="6"/>
  <c r="H48" i="6"/>
  <c r="H16" i="6"/>
  <c r="H10" i="6" s="1"/>
  <c r="I138" i="6" l="1"/>
  <c r="I123" i="6" l="1"/>
  <c r="H123" i="6" l="1"/>
  <c r="I132" i="6"/>
  <c r="H132" i="6" s="1"/>
  <c r="I168" i="6" l="1"/>
  <c r="H168" i="6" l="1"/>
  <c r="I164" i="6"/>
  <c r="I126" i="6" l="1"/>
  <c r="H126" i="6" s="1"/>
  <c r="H172" i="6" l="1"/>
  <c r="J167" i="6"/>
  <c r="H163" i="6"/>
  <c r="J164" i="6" l="1"/>
  <c r="J154" i="6" s="1"/>
  <c r="H167" i="6"/>
  <c r="H164" i="6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I137" i="6" l="1"/>
  <c r="H137" i="6" s="1"/>
  <c r="K179" i="6"/>
  <c r="I179" i="6"/>
  <c r="I176" i="6"/>
  <c r="I174" i="6"/>
  <c r="H174" i="6" s="1"/>
  <c r="I170" i="6"/>
  <c r="I162" i="6"/>
  <c r="H162" i="6" s="1"/>
  <c r="I160" i="6"/>
  <c r="J152" i="6"/>
  <c r="I152" i="6"/>
  <c r="J149" i="6"/>
  <c r="I149" i="6"/>
  <c r="I144" i="6"/>
  <c r="I139" i="6"/>
  <c r="H139" i="6" s="1"/>
  <c r="J138" i="6"/>
  <c r="I136" i="6"/>
  <c r="I134" i="6"/>
  <c r="I130" i="6"/>
  <c r="H130" i="6" s="1"/>
  <c r="I129" i="6"/>
  <c r="H129" i="6" s="1"/>
  <c r="I128" i="6"/>
  <c r="H128" i="6" s="1"/>
  <c r="I127" i="6"/>
  <c r="H127" i="6" s="1"/>
  <c r="I125" i="6"/>
  <c r="H149" i="6" l="1"/>
  <c r="H179" i="6"/>
  <c r="I175" i="6"/>
  <c r="H176" i="6"/>
  <c r="H175" i="6" s="1"/>
  <c r="H170" i="6"/>
  <c r="H169" i="6" s="1"/>
  <c r="I169" i="6"/>
  <c r="I159" i="6"/>
  <c r="H160" i="6"/>
  <c r="H159" i="6" s="1"/>
  <c r="J142" i="6"/>
  <c r="H152" i="6"/>
  <c r="I143" i="6"/>
  <c r="I142" i="6" s="1"/>
  <c r="H144" i="6"/>
  <c r="H143" i="6" s="1"/>
  <c r="J135" i="6"/>
  <c r="J133" i="6" s="1"/>
  <c r="H138" i="6"/>
  <c r="H136" i="6"/>
  <c r="I135" i="6"/>
  <c r="I133" i="6" s="1"/>
  <c r="H134" i="6"/>
  <c r="I124" i="6"/>
  <c r="I122" i="6" s="1"/>
  <c r="H125" i="6"/>
  <c r="H124" i="6" s="1"/>
  <c r="H122" i="6" s="1"/>
  <c r="H142" i="6" l="1"/>
  <c r="H154" i="6"/>
  <c r="I154" i="6"/>
  <c r="H135" i="6"/>
  <c r="H133" i="6" s="1"/>
  <c r="I118" i="6" l="1"/>
  <c r="H118" i="6" s="1"/>
  <c r="I110" i="6" l="1"/>
  <c r="H110" i="6" s="1"/>
  <c r="I181" i="6" l="1"/>
  <c r="H181" i="6" l="1"/>
  <c r="I114" i="6" l="1"/>
  <c r="H114" i="6" s="1"/>
  <c r="J113" i="6"/>
  <c r="J108" i="6" s="1"/>
  <c r="J97" i="6" s="1"/>
  <c r="J8" i="6" s="1"/>
  <c r="C9" i="7" s="1"/>
  <c r="I113" i="6"/>
  <c r="I112" i="6"/>
  <c r="H112" i="6" s="1"/>
  <c r="I109" i="6"/>
  <c r="H113" i="6" l="1"/>
  <c r="N31" i="7"/>
  <c r="C10" i="7"/>
  <c r="H109" i="6"/>
  <c r="K183" i="6" l="1"/>
  <c r="K180" i="6" s="1"/>
  <c r="K8" i="6" s="1"/>
  <c r="C13" i="7" s="1"/>
  <c r="I183" i="6"/>
  <c r="C14" i="7" l="1"/>
  <c r="N32" i="7"/>
  <c r="H183" i="6"/>
  <c r="H180" i="6" s="1"/>
  <c r="I180" i="6"/>
  <c r="U178" i="2" l="1"/>
  <c r="T178" i="2" s="1"/>
  <c r="I111" i="6" l="1"/>
  <c r="I98" i="6"/>
  <c r="I46" i="6"/>
  <c r="H111" i="6" l="1"/>
  <c r="H108" i="6" s="1"/>
  <c r="I108" i="6"/>
  <c r="I97" i="6" s="1"/>
  <c r="H98" i="6"/>
  <c r="H46" i="6"/>
  <c r="H38" i="6" s="1"/>
  <c r="I38" i="6"/>
  <c r="I8" i="6" l="1"/>
  <c r="H8" i="6" s="1"/>
  <c r="H97" i="6"/>
  <c r="C5" i="7" l="1"/>
  <c r="C22" i="7" l="1"/>
  <c r="C23" i="7" s="1"/>
  <c r="N30" i="7"/>
  <c r="N36" i="7" s="1"/>
  <c r="N37" i="7" s="1"/>
  <c r="C6" i="7"/>
  <c r="C17" i="7"/>
  <c r="C18" i="7" l="1"/>
  <c r="P183" i="6" l="1"/>
  <c r="P180" i="6" s="1"/>
  <c r="S180" i="6"/>
  <c r="S8" i="6" l="1"/>
  <c r="E13" i="7" l="1"/>
  <c r="P8" i="6"/>
  <c r="E14" i="7" l="1"/>
  <c r="P32" i="7"/>
  <c r="P36" i="7" s="1"/>
  <c r="P37" i="7" s="1"/>
  <c r="E17" i="7"/>
  <c r="E18" i="7" s="1"/>
  <c r="L120" i="6" l="1"/>
  <c r="L97" i="6" s="1"/>
  <c r="N97" i="6"/>
  <c r="N11" i="6" l="1"/>
  <c r="N10" i="6" s="1"/>
  <c r="N8" i="6" l="1"/>
  <c r="D9" i="7" s="1"/>
  <c r="L12" i="6"/>
  <c r="L11" i="6" s="1"/>
  <c r="L10" i="6" s="1"/>
  <c r="M11" i="6"/>
  <c r="M10" i="6" s="1"/>
  <c r="D10" i="7" l="1"/>
  <c r="O31" i="7"/>
  <c r="M8" i="6"/>
  <c r="D5" i="7" l="1"/>
  <c r="O30" i="7" s="1"/>
  <c r="L8" i="6"/>
  <c r="D6" i="7" l="1"/>
  <c r="O36" i="7"/>
  <c r="O37" i="7" s="1"/>
  <c r="D17" i="7"/>
  <c r="D22" i="7"/>
  <c r="D23" i="7" l="1"/>
  <c r="D18" i="7"/>
</calcChain>
</file>

<file path=xl/comments1.xml><?xml version="1.0" encoding="utf-8"?>
<comments xmlns="http://schemas.openxmlformats.org/spreadsheetml/2006/main">
  <authors>
    <author>kovacikova</author>
  </authors>
  <commentList>
    <comment ref="B31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podnik 2000 EUR
trovy  EUR
Stavebný  20 000 EUR 
výrub 400 EUR
maly znečist  150 EUR
rozkopávky 300 EUR
vjazd 200 EUR
parkovisko  EUR
2016
podnikatelia 400 EUR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34 tis. predaje do augusta 2015
20 tis. LONA
55 tis. pozemky zahradky kupalisko</t>
        </r>
      </text>
    </comment>
  </commentList>
</comments>
</file>

<file path=xl/comments2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<sst xmlns="http://schemas.openxmlformats.org/spreadsheetml/2006/main" count="1216" uniqueCount="753">
  <si>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</si>
  <si>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</si>
  <si>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</si>
  <si>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</si>
  <si>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</si>
  <si>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</si>
  <si>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</si>
  <si>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</si>
  <si>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</si>
  <si>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</si>
  <si>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</si>
  <si>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</si>
  <si>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</si>
  <si>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</si>
  <si>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</si>
  <si>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</si>
  <si>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</si>
  <si>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</si>
  <si>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</si>
  <si>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</si>
  <si>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</si>
  <si>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</si>
  <si>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</si>
  <si>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</si>
  <si>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</si>
  <si>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</si>
  <si>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</si>
  <si>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</si>
  <si>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</si>
  <si>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</si>
  <si>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</si>
  <si>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</si>
  <si>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</si>
  <si>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</si>
  <si>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</si>
  <si>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</si>
  <si>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</si>
  <si>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</si>
  <si>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</si>
  <si>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</si>
  <si>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</si>
  <si>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</si>
  <si>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</si>
  <si>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</si>
  <si>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</si>
  <si>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</si>
  <si>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</si>
  <si>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</si>
  <si>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</si>
  <si>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</si>
  <si>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</si>
  <si>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</si>
  <si>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</si>
  <si>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</si>
  <si>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</si>
  <si>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</si>
  <si>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</si>
  <si>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</si>
  <si>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</si>
  <si>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</si>
  <si>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</si>
  <si>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</si>
  <si>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</si>
  <si>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</si>
  <si>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</si>
  <si>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</si>
  <si>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</si>
  <si>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</si>
  <si>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</si>
  <si>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</si>
  <si>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</si>
  <si>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</si>
  <si>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</si>
  <si>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</si>
  <si>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</si>
  <si>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</si>
  <si>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</si>
  <si>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</si>
  <si>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</si>
  <si>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</si>
  <si>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</si>
  <si>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</si>
  <si>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</si>
  <si>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</si>
  <si>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</si>
  <si>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</si>
  <si>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</si>
  <si>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</si>
  <si>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</si>
  <si>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</si>
  <si>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</si>
  <si>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</si>
  <si>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</si>
  <si>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</si>
  <si>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</si>
  <si>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</si>
  <si>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</si>
  <si>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</si>
  <si>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</si>
  <si>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</si>
  <si>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</si>
  <si>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</si>
  <si>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</si>
  <si>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</si>
  <si>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</si>
  <si>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</si>
  <si>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</si>
  <si>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</si>
  <si>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</si>
  <si>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</si>
  <si>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</si>
  <si>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</si>
  <si>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</si>
  <si>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</si>
  <si>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</si>
  <si>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</si>
  <si>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</si>
  <si>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</si>
  <si>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</si>
  <si>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</si>
  <si>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</si>
  <si>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</si>
  <si>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</si>
  <si>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</si>
  <si>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</si>
  <si>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</si>
  <si>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</si>
  <si>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</si>
  <si>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</si>
  <si>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</si>
  <si>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</si>
  <si>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</si>
  <si>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</si>
  <si>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</si>
  <si>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</si>
  <si>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</si>
  <si>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</si>
  <si>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</si>
  <si>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</si>
  <si>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</si>
  <si>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</si>
  <si>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</si>
  <si>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</si>
  <si>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</si>
  <si>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</si>
  <si>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</si>
  <si>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</si>
  <si>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</si>
  <si>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</si>
  <si>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</si>
  <si>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</si>
  <si>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</si>
  <si>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</si>
  <si>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</si>
  <si>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</si>
  <si>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</si>
  <si>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</si>
  <si>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</si>
  <si>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</si>
  <si>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</si>
  <si>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</si>
  <si>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</si>
  <si>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</si>
  <si>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</si>
  <si>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</si>
  <si>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</si>
  <si>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</si>
  <si>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</si>
  <si>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</si>
  <si>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</si>
  <si>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</si>
  <si>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</si>
  <si>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</si>
  <si>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</si>
  <si>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</si>
  <si>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</si>
  <si>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</si>
  <si>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</si>
  <si>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</si>
  <si>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</si>
  <si>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</si>
  <si>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</si>
  <si>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</si>
  <si>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</si>
  <si>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</si>
  <si>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</si>
  <si>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</si>
  <si>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</si>
  <si>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</si>
  <si>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</si>
  <si>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</si>
  <si>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</si>
  <si>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</si>
  <si>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</si>
  <si>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</si>
  <si>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</si>
  <si>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</si>
  <si>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</si>
  <si>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</si>
  <si>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</si>
  <si>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</si>
  <si>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</si>
  <si>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</si>
  <si>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</si>
  <si>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</si>
  <si>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</si>
  <si>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</si>
  <si>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</si>
  <si>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</si>
  <si>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</si>
  <si>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</si>
  <si>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</si>
  <si>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</si>
  <si>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</si>
  <si>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</si>
  <si>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</si>
  <si>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</si>
  <si>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</si>
  <si>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</si>
  <si>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</si>
  <si>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</si>
  <si>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</si>
  <si>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</si>
  <si>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</si>
  <si>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</si>
  <si>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</si>
  <si>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</si>
  <si>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</si>
  <si>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</si>
  <si>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</si>
  <si>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</si>
  <si>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</si>
  <si>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</si>
  <si>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</si>
  <si>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</si>
  <si>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</si>
  <si>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</si>
  <si>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</si>
  <si>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</si>
  <si>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</si>
  <si>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</si>
  <si>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</si>
  <si>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</si>
  <si>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</si>
  <si>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</si>
  <si>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</si>
  <si>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</si>
  <si>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</si>
  <si>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</si>
  <si>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</si>
  <si>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</si>
  <si>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</si>
  <si>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</si>
  <si>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</si>
  <si>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</si>
  <si>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</si>
  <si>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</si>
  <si>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</si>
  <si>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</si>
  <si>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</si>
  <si>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</si>
  <si>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</si>
  <si>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</si>
  <si>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</si>
  <si>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</si>
  <si>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</si>
  <si>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</si>
  <si>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</si>
  <si>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</si>
  <si>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</si>
  <si>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</si>
  <si>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</si>
  <si>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</si>
  <si>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</si>
  <si>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</si>
  <si>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</si>
  <si>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</si>
  <si>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</si>
  <si>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</si>
  <si>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</si>
  <si>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</si>
  <si>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</si>
  <si>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</si>
  <si>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</si>
  <si>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</si>
  <si>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</si>
  <si>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</si>
  <si>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</si>
  <si>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</si>
  <si>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</si>
  <si>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</si>
  <si>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</si>
  <si>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</si>
  <si>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</si>
  <si>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</si>
  <si>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</si>
  <si>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</si>
  <si>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</si>
  <si>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</si>
  <si>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</si>
  <si>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</si>
  <si>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</si>
  <si>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</si>
  <si>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</si>
  <si>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</si>
  <si>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</si>
  <si>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</si>
  <si>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</si>
  <si>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</si>
  <si>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</si>
  <si>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</si>
  <si>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</si>
  <si>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</si>
  <si>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</si>
  <si>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</si>
  <si>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</si>
  <si>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</si>
  <si>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</si>
  <si>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</si>
  <si>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</si>
  <si>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</si>
  <si>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</si>
  <si>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</si>
  <si>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</si>
  <si>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</si>
  <si>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</si>
  <si>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</si>
  <si>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</si>
  <si>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</si>
  <si>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</si>
  <si>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</si>
  <si>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</si>
  <si>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</si>
  <si>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</si>
  <si>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</si>
  <si>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</si>
  <si>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</si>
  <si>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</si>
  <si>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</si>
  <si>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</si>
  <si>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</si>
  <si>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</si>
  <si>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</si>
  <si>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</si>
  <si>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</si>
  <si>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</si>
  <si>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</si>
  <si>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</si>
  <si>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</si>
  <si>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</si>
  <si>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</si>
  <si>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</si>
  <si>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</si>
  <si>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</si>
  <si>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</si>
  <si>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</si>
  <si>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</si>
  <si>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</si>
  <si>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</si>
  <si>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</si>
  <si>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</si>
  <si>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</si>
  <si>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</si>
  <si>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</si>
  <si>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</si>
  <si>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</si>
  <si>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</si>
  <si>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</si>
  <si>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</si>
  <si>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</si>
  <si>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</si>
  <si>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</si>
  <si>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</si>
  <si>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</si>
  <si>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</si>
  <si>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</si>
  <si>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</si>
  <si>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</si>
  <si>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</si>
  <si>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</si>
  <si>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</si>
  <si>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</si>
  <si>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</si>
  <si>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</si>
  <si>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</si>
  <si>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311 sponzorstvo ENVI-PACK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</si>
  <si>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</si>
  <si>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</si>
  <si>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</si>
  <si>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</si>
  <si>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</si>
  <si>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</si>
  <si>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</si>
  <si>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</si>
  <si>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</si>
  <si>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</si>
  <si>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</si>
  <si>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321 združené investičné prostriedky - chodníky</t>
  </si>
  <si>
    <t>212003 nájomné a réžie Bytkomfort</t>
  </si>
  <si>
    <t>Spolu</t>
  </si>
  <si>
    <t>311 stojiská kontajnerov</t>
  </si>
  <si>
    <t>311 grant artézske studne</t>
  </si>
  <si>
    <t>311 grant stop čiernym skládkam</t>
  </si>
  <si>
    <t>312001 dotácie na opravu ciest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</si>
  <si>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</si>
  <si>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</si>
  <si>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</si>
  <si>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</si>
  <si>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</si>
  <si>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</si>
  <si>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</si>
  <si>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</si>
  <si>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</si>
  <si>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</si>
  <si>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</si>
  <si>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</si>
  <si>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</si>
  <si>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</si>
  <si>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Bežné
 600</t>
  </si>
  <si>
    <t>Kapitál. 
700</t>
  </si>
  <si>
    <t>311 grant pontis fit priestor</t>
  </si>
  <si>
    <t>312008 NSK večianske slávnosti</t>
  </si>
  <si>
    <t>312001 výkon osobitného príjemcu</t>
  </si>
  <si>
    <t>312001 dotácia chránená dielňa</t>
  </si>
  <si>
    <t xml:space="preserve">Rozdiel </t>
  </si>
  <si>
    <t>292 športové a kultúrne podujatia V4</t>
  </si>
  <si>
    <t>212002 prenájom VP</t>
  </si>
  <si>
    <t>311 grant Cena Jána Johanidesa</t>
  </si>
  <si>
    <t>312008 NSK športový deň</t>
  </si>
  <si>
    <t xml:space="preserve">311 grant PRINED 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</si>
  <si>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</si>
  <si>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</si>
  <si>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</si>
  <si>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</si>
  <si>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</si>
  <si>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</si>
  <si>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</si>
  <si>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</si>
  <si>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</si>
  <si>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</si>
  <si>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</si>
  <si>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</si>
  <si>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</si>
  <si>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</si>
  <si>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</si>
  <si>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</si>
  <si>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</si>
  <si>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</si>
  <si>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</si>
  <si>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</si>
  <si>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321,341 opatrenia na zlepšenie ovzdušia v meste Šaľa</t>
  </si>
  <si>
    <t>321,341 revitalizácia verejných priestranstiev CMZ Šaľa</t>
  </si>
  <si>
    <t>321 nákup osobného automobilu - OSS</t>
  </si>
  <si>
    <t>321 grant Reiffeisen detské ihrisko</t>
  </si>
  <si>
    <t>Bežné a kapitálové príjmy</t>
  </si>
  <si>
    <t>Bežné a kapitálové výdavky</t>
  </si>
  <si>
    <t>321 multifunkčné ihrisko</t>
  </si>
  <si>
    <t>321 rozšírenie kamerového systému</t>
  </si>
  <si>
    <t>321 grant bibliobox</t>
  </si>
  <si>
    <t>222 úroky z omeškania</t>
  </si>
  <si>
    <t>292 dobropisy</t>
  </si>
  <si>
    <t>312001 rekonštrukcia sociálnych zariadení</t>
  </si>
  <si>
    <t xml:space="preserve">312001 dobrovolnícka služba 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</si>
  <si>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</si>
  <si>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</si>
  <si>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</si>
  <si>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</si>
  <si>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</si>
  <si>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</si>
  <si>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</si>
  <si>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</si>
  <si>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</si>
  <si>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 xml:space="preserve">321 výmena sedadiel v kinosále </t>
  </si>
  <si>
    <t>500 úver na DD</t>
  </si>
  <si>
    <t>500 preklenovací úver na VO</t>
  </si>
  <si>
    <t>312001 dotácie voľby, referendum</t>
  </si>
  <si>
    <t>311 grant VO 2. etapa bežné</t>
  </si>
  <si>
    <t>311 grant chránená dielňa</t>
  </si>
  <si>
    <t>311 grant MsKSR na nákup kníh MsKJJ</t>
  </si>
  <si>
    <t>292 refundácie, kolky, ostatné príjmy, Nemčeková</t>
  </si>
  <si>
    <t>321 Dotácia z úradu vlády na DD</t>
  </si>
  <si>
    <t>Príjmy 100-500</t>
  </si>
  <si>
    <t>Výdavky 600-800</t>
  </si>
  <si>
    <t>1.</t>
  </si>
  <si>
    <t>04.4.3. 716</t>
  </si>
  <si>
    <t>3.</t>
  </si>
  <si>
    <t>01.1.1. 717 002</t>
  </si>
  <si>
    <t>06.4.0. 717 002</t>
  </si>
  <si>
    <t>Modernizácia VO</t>
  </si>
  <si>
    <t>7.</t>
  </si>
  <si>
    <t>04.5.1. 717 002</t>
  </si>
  <si>
    <t>9.</t>
  </si>
  <si>
    <t>09.</t>
  </si>
  <si>
    <t>11.</t>
  </si>
  <si>
    <t>MsKS - kopírka</t>
  </si>
  <si>
    <t>MsKS - výmena sedadiel</t>
  </si>
  <si>
    <t xml:space="preserve">MsKS - prenosné zastrešenie </t>
  </si>
  <si>
    <t>08.2.0. 713 001</t>
  </si>
  <si>
    <t>06.2.0. 717 001</t>
  </si>
  <si>
    <t>12.</t>
  </si>
  <si>
    <t>15.</t>
  </si>
  <si>
    <t>5 % spoluúčasť mesta na projektoch EÚ</t>
  </si>
  <si>
    <t>Kapitálové výdavky spolu</t>
  </si>
  <si>
    <t xml:space="preserve">Projektová dokumentácia </t>
  </si>
  <si>
    <t>10.</t>
  </si>
  <si>
    <t>08.2.0. 713 004</t>
  </si>
  <si>
    <t>08.2.0. 717 003</t>
  </si>
  <si>
    <t>321 dotácia MDVaRR SR na byty</t>
  </si>
  <si>
    <t>Domov dôchodcov - rozpočtová org.</t>
  </si>
  <si>
    <t>Zariadenie pre seniorov</t>
  </si>
  <si>
    <t>14.</t>
  </si>
  <si>
    <t>06.6.0. 717 001</t>
  </si>
  <si>
    <t>Technická vybavenosť k bytom - vlastné zdroje</t>
  </si>
  <si>
    <t>skutočnosť 2015</t>
  </si>
  <si>
    <t>plnenie 2015</t>
  </si>
  <si>
    <t>skutočnosť
2015</t>
  </si>
  <si>
    <t>311 grant MŠ Bernolákova</t>
  </si>
  <si>
    <t>321 grant ZŠ Hollého</t>
  </si>
  <si>
    <t>312001 dotácia cest., stravné, UP, vzd. pouk., štip.školu v prírode, lyžiarsky</t>
  </si>
  <si>
    <t>311 sponzorsto MsKS</t>
  </si>
  <si>
    <t>223 vlastné príjmy škôl a školských zariadení</t>
  </si>
  <si>
    <t xml:space="preserve">311 Grant pontis </t>
  </si>
  <si>
    <t>312001 decentralizačná dotácia - register obyvateľov, reg. adries</t>
  </si>
  <si>
    <t>311 grant - dobrovol. požiarny zbor</t>
  </si>
  <si>
    <t>311 grant telocvične</t>
  </si>
  <si>
    <t>311 grant MVSR - syntetická DNA</t>
  </si>
  <si>
    <t>311 grant Duslo</t>
  </si>
  <si>
    <t>311 grant COOP Jednota</t>
  </si>
  <si>
    <t>321 grant SPP</t>
  </si>
  <si>
    <t>321 grant MVSR - syntetická DNA</t>
  </si>
  <si>
    <t>321 grant ZŠ Ľ. Štúra - rekonštrukcia telocvične</t>
  </si>
  <si>
    <t>311 grant obnova kaplnky - SLSP, cirkev</t>
  </si>
  <si>
    <t>311 grant OZ Spectra - hokej</t>
  </si>
  <si>
    <t>312001 audiovizuálny fond</t>
  </si>
  <si>
    <t>312001 NSK kultúrne podujatia</t>
  </si>
  <si>
    <t>311 grant ZVaK</t>
  </si>
  <si>
    <t>321 grant OZ Spectra - MsKS audiotechnika</t>
  </si>
  <si>
    <t>311 grant SLSP - Tvoríme tradične</t>
  </si>
  <si>
    <t>6.</t>
  </si>
  <si>
    <t>311 grant Reiffeisen</t>
  </si>
  <si>
    <t>311 grant NsK - cestovný ruch, šport</t>
  </si>
  <si>
    <t xml:space="preserve"> plnenie 2016</t>
  </si>
  <si>
    <t>rozpočet 
2017</t>
  </si>
  <si>
    <t>skutočnosť  2016</t>
  </si>
  <si>
    <t>rozpočet 2017</t>
  </si>
  <si>
    <t>skutočnosť 2016</t>
  </si>
  <si>
    <t xml:space="preserve">
rozpočet 2017</t>
  </si>
  <si>
    <t>rozpočet
2017</t>
  </si>
  <si>
    <t>očakávané plnenie
rozpočtu 2017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</si>
  <si>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</si>
  <si>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</si>
  <si>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</si>
  <si>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</si>
  <si>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</si>
  <si>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Klienstke centrum</t>
  </si>
  <si>
    <t>Zníženie energtickej náročnosti MsÚ</t>
  </si>
  <si>
    <t>Stanovištia kontajnerov</t>
  </si>
  <si>
    <t xml:space="preserve">Rekonštrukcia ciest </t>
  </si>
  <si>
    <t>Rekonštrukcia chodníkov</t>
  </si>
  <si>
    <t>ZŠ Ľ. Štúra so ŠJ a ŠKD- rekonšt. soc. zariadení a kanaliz.</t>
  </si>
  <si>
    <t>08.1.0. 718 004</t>
  </si>
  <si>
    <t>MsKS - klimatizácia</t>
  </si>
  <si>
    <t>MsKS - zastrešenie hľadiska</t>
  </si>
  <si>
    <t>08.2.0. 717 002</t>
  </si>
  <si>
    <t>rekonštrukcia budovy SD Veča</t>
  </si>
  <si>
    <t>Ihriská</t>
  </si>
  <si>
    <t>08.4.0. 700</t>
  </si>
  <si>
    <t>Nový cintorín, oplotenie, chodníky</t>
  </si>
  <si>
    <t>Výstavba bytov _ bytový dom A - 116 b.j.zo ŠFRB</t>
  </si>
  <si>
    <t>Výstavba bytov _ bytový domB1 a B2 - 2*17 b.j.zo ŠFRB</t>
  </si>
  <si>
    <t>Výstavba bytov _ bytový domB1 a B2 - 2*17 b.j.z dotácie</t>
  </si>
  <si>
    <t>Technická vybavenosť k bytom - dotácia</t>
  </si>
  <si>
    <t>223 ostatné príjmy MsKS (kurzy, výlep plagátov)</t>
  </si>
  <si>
    <t>312001 dotácia MPSVaR na poskytovanie soc. služieb pre OSS</t>
  </si>
  <si>
    <t>312001 dotácia MPSVaR na poskytovanie soc. služieb pre DD</t>
  </si>
  <si>
    <t>312001 dotácia - výkon osobitného príjemcu</t>
  </si>
  <si>
    <t>292 vratky</t>
  </si>
  <si>
    <t>očakávané plnenie za rok 2017</t>
  </si>
  <si>
    <t xml:space="preserve">311 grant MPSVaR SR </t>
  </si>
  <si>
    <t>očakávané plnenie
rozpočtu za rok 2017</t>
  </si>
  <si>
    <t>očakávaná skutočnosť za rok 2017</t>
  </si>
  <si>
    <t>01.1.1. 711 003</t>
  </si>
  <si>
    <t>06.2.0. 711 001</t>
  </si>
  <si>
    <t>Výkup pozemkov (cyklotrasa)</t>
  </si>
  <si>
    <t>06.2.0. 713 004</t>
  </si>
  <si>
    <t>08.4.0. 713 004</t>
  </si>
  <si>
    <t>312001 MK SR - worjshop creativity</t>
  </si>
  <si>
    <t>312008 NSK - šport, kultúra, mapa</t>
  </si>
  <si>
    <t>450 rezervný fond</t>
  </si>
  <si>
    <t>453 účelovo viazané prostriedky z pred. Rokov</t>
  </si>
  <si>
    <t>rozpočet 
2018</t>
  </si>
  <si>
    <t>rozpočet 
2019</t>
  </si>
  <si>
    <t>rozpočet 
2020</t>
  </si>
  <si>
    <t>450 predpokladaný prebytok z predch. Roka</t>
  </si>
  <si>
    <t>312001 Projekt - Úspešne na trhu práce</t>
  </si>
  <si>
    <t>312001 Projekt - Praxou k zamestnávaniu</t>
  </si>
  <si>
    <t>rozpočet 2018</t>
  </si>
  <si>
    <t>rozpočet 2019</t>
  </si>
  <si>
    <t>rozpočet 2020</t>
  </si>
  <si>
    <t xml:space="preserve">
rozpočet 2018</t>
  </si>
  <si>
    <t xml:space="preserve">
rozpočet 2019</t>
  </si>
  <si>
    <t xml:space="preserve">
rozpočet 2020</t>
  </si>
  <si>
    <t>rozpočet
2018</t>
  </si>
  <si>
    <t>rozpočet
2019</t>
  </si>
  <si>
    <t>rozpočet
2020</t>
  </si>
  <si>
    <t>Tenis</t>
  </si>
  <si>
    <t xml:space="preserve">321 dotácia z Envirofondu </t>
  </si>
  <si>
    <t>311 grant EFRR - učebne</t>
  </si>
  <si>
    <t>Dopravný generel</t>
  </si>
  <si>
    <t>cudzie zdroje</t>
  </si>
  <si>
    <t>vlastné zdroje</t>
  </si>
  <si>
    <t>rekonštrukcia bývalej MŠ Palárika</t>
  </si>
  <si>
    <t>Cyklotrasa</t>
  </si>
  <si>
    <t>ZŠ - monitoring čpavku</t>
  </si>
  <si>
    <t>rekonštrukcia DK</t>
  </si>
  <si>
    <t>revitalizácia vnútroblok</t>
  </si>
  <si>
    <t>multifunkčné ihrisko</t>
  </si>
  <si>
    <t>Cintorín Veča - osvetlenie, chodníky, fotomapa, program</t>
  </si>
  <si>
    <t>MŠ Hollého so ŠJ - kuchynský robot</t>
  </si>
  <si>
    <t>MŠ 8. mája - mangel</t>
  </si>
  <si>
    <t>ZŠ s MŠ Bernolákova - rekonštrukcia vykurovacieho systému</t>
  </si>
  <si>
    <t>ZŠ J. Hollého so ŠJ a ŠKD - plynový kotol do ŠJ</t>
  </si>
  <si>
    <t>ZŠ J. Murgašaso ŠJ a ŠKD - kuchynský robot</t>
  </si>
  <si>
    <t>ZŠ J.C. Hronského so ŠJ a ŠKD - ohrivač výd. Pultu</t>
  </si>
  <si>
    <t>ZŠ L. Štúra - statika telocvične</t>
  </si>
  <si>
    <t>CVČ - rek. soc. zar., výmenia okien a dverí</t>
  </si>
  <si>
    <t>úver</t>
  </si>
  <si>
    <t>grant</t>
  </si>
  <si>
    <t>ŠFRB</t>
  </si>
  <si>
    <t>223 príjmy školské jedálne - potraviny</t>
  </si>
  <si>
    <t>Podprog. 9.8.</t>
  </si>
  <si>
    <t>Školské jedálne - potraviny</t>
  </si>
  <si>
    <t>223 príjem jedáleň - potraviny</t>
  </si>
  <si>
    <t>321 dotácia MŽP SR - zníženie energ. náročnosti budovy MsÚ</t>
  </si>
  <si>
    <t>500 úver ŠFRB</t>
  </si>
  <si>
    <t>5.</t>
  </si>
  <si>
    <t>Tabuľka č. 1 Návrh rozpočtu príjmov na rok 2018 s výhľadom na roky 2019 a 2020</t>
  </si>
  <si>
    <t xml:space="preserve">  Tabuľka č. 2 Návrh rozpočtu výdavkov na rok 2018 s výhľadom na roky 2019 a 2020</t>
  </si>
  <si>
    <t>Tabuľka č. 3 Sumár príjmov a výdavkov na rok 2018 s výhľadom na roky 2019 a 2020</t>
  </si>
  <si>
    <t>návrh 2019</t>
  </si>
  <si>
    <t>kapitálové výdavky školstvo podľa aktuálnej potreby</t>
  </si>
  <si>
    <t>Zimný štadión - rolba</t>
  </si>
  <si>
    <t>08.1.0. 713 005</t>
  </si>
  <si>
    <t>Zimný štadión - monitoring čpavku</t>
  </si>
  <si>
    <t>Tabuľka č. 4 Investície 2018 - 2020</t>
  </si>
  <si>
    <t>návrh 2020</t>
  </si>
  <si>
    <t>Klasifikácia</t>
  </si>
  <si>
    <t>Výkup pozemkov (cyklotrasa )</t>
  </si>
  <si>
    <t>04.5.1. 717 001</t>
  </si>
  <si>
    <t>rekonštrukcia budovy DK Šaľa</t>
  </si>
  <si>
    <t>Multifunkčné ihrisko</t>
  </si>
  <si>
    <t>08.4.0. 717 002</t>
  </si>
  <si>
    <t>01.1.1. 713 002</t>
  </si>
  <si>
    <t>MsÚ - nákup výpočtovej techniky</t>
  </si>
  <si>
    <t>Rekonštrukcia parkovísk</t>
  </si>
  <si>
    <t>bežné príjmy</t>
  </si>
  <si>
    <t>kapitálové príjmy</t>
  </si>
  <si>
    <t>Výdavky</t>
  </si>
  <si>
    <t>Finančné operácie</t>
  </si>
  <si>
    <t>ostatné úvery</t>
  </si>
  <si>
    <t>lízing</t>
  </si>
  <si>
    <t>rezervný fond</t>
  </si>
  <si>
    <t>SPOLU</t>
  </si>
  <si>
    <t>rozpočet výdavkov 2018</t>
  </si>
  <si>
    <t>rozpočet príjmov 2018</t>
  </si>
  <si>
    <t>Tabuľka č. 5 Zdroje krytia  výdavkov</t>
  </si>
  <si>
    <t>Spolu  rozpis na školy</t>
  </si>
  <si>
    <t>Program      Podprogram                              Prvok</t>
  </si>
  <si>
    <t>Škola                Zariadenie</t>
  </si>
  <si>
    <t>Projekty učební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</si>
  <si>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</si>
  <si>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</si>
  <si>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</si>
  <si>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</si>
  <si>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</si>
  <si>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</si>
  <si>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</si>
  <si>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</si>
  <si>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</si>
  <si>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ŠJ potraviny</t>
  </si>
  <si>
    <t>BV Normatívne     PK+PDFO</t>
  </si>
  <si>
    <t>Normatívne</t>
  </si>
  <si>
    <t>Osobitné     dotácie</t>
  </si>
  <si>
    <t>Navrh Rozp Pr 9 Vzd 2018</t>
  </si>
  <si>
    <t>2017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</si>
  <si>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</si>
  <si>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</si>
  <si>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</si>
  <si>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</si>
  <si>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</si>
  <si>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</si>
  <si>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</si>
  <si>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</si>
  <si>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</si>
  <si>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</si>
  <si>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</si>
  <si>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</si>
  <si>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</si>
  <si>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</si>
  <si>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</si>
  <si>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</si>
  <si>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</si>
  <si>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</si>
  <si>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</si>
  <si>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</si>
  <si>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</si>
  <si>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</si>
  <si>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</si>
  <si>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</si>
  <si>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</si>
  <si>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</si>
  <si>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</si>
  <si>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</si>
  <si>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</si>
  <si>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</si>
  <si>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</si>
  <si>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</si>
  <si>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</si>
  <si>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</si>
  <si>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</si>
  <si>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</si>
  <si>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</si>
  <si>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</si>
  <si>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</si>
  <si>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</si>
  <si>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</si>
  <si>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</si>
  <si>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</si>
  <si>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</si>
  <si>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</si>
  <si>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</si>
  <si>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</si>
  <si>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</si>
  <si>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</si>
  <si>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</si>
  <si>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</si>
  <si>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</si>
  <si>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</si>
  <si>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</si>
  <si>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</si>
  <si>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prvouka</t>
  </si>
  <si>
    <t>sociálne znevýhodnený</t>
  </si>
  <si>
    <t>9.6.</t>
  </si>
  <si>
    <t>9.7.</t>
  </si>
  <si>
    <t>9.8.</t>
  </si>
  <si>
    <t>ŠJ - potraviny</t>
  </si>
  <si>
    <t>Rozpočet spolu</t>
  </si>
  <si>
    <t>Tabuľka č. 6  Návrh rozpočtu na rok 2018 v programe 9. Vzdelávanie</t>
  </si>
  <si>
    <t>Rekonštrukcia bývalej MŠ Palárika</t>
  </si>
  <si>
    <t>ZŠ J. Murgaša so ŠJ a ŠKD - kuchynský robot</t>
  </si>
  <si>
    <t>ZŠ J.C. Hronského so ŠJ a ŠKD - ohrievač výd. pultu</t>
  </si>
  <si>
    <t>revitalizácia vnútrobloku sídlisko Veča</t>
  </si>
  <si>
    <t>Výstavba bytov _ bytový dom B1 a B2 - 2*17 b.j.zo ŠFRB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</si>
</sst>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67" fillId="0" borderId="0"/>
  </cellStyleXfs>
  <cellXfs count="908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3" fontId="11" fillId="0" borderId="16" xfId="1" applyNumberFormat="1" applyFont="1" applyFill="1" applyBorder="1"/>
    <xf numFmtId="3" fontId="11" fillId="0" borderId="16" xfId="1" applyNumberFormat="1" applyFont="1" applyFill="1" applyBorder="1" applyAlignment="1">
      <alignment horizontal="right"/>
    </xf>
    <xf numFmtId="3" fontId="1" fillId="0" borderId="16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7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2" xfId="1" applyNumberFormat="1" applyFont="1" applyFill="1" applyBorder="1" applyAlignment="1">
      <alignment horizontal="center" vertical="center" wrapText="1"/>
    </xf>
    <xf numFmtId="3" fontId="21" fillId="7" borderId="54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6" xfId="1" applyFont="1" applyFill="1" applyBorder="1"/>
    <xf numFmtId="0" fontId="6" fillId="8" borderId="50" xfId="1" applyFont="1" applyFill="1" applyBorder="1"/>
    <xf numFmtId="3" fontId="6" fillId="8" borderId="36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50" xfId="1" applyNumberFormat="1" applyFont="1" applyFill="1" applyBorder="1" applyAlignment="1">
      <alignment horizontal="right"/>
    </xf>
    <xf numFmtId="3" fontId="6" fillId="8" borderId="45" xfId="1" applyNumberFormat="1" applyFont="1" applyFill="1" applyBorder="1" applyAlignment="1">
      <alignment horizontal="right"/>
    </xf>
    <xf numFmtId="0" fontId="22" fillId="9" borderId="52" xfId="1" applyFont="1" applyFill="1" applyBorder="1" applyAlignment="1">
      <alignment horizontal="left"/>
    </xf>
    <xf numFmtId="0" fontId="23" fillId="9" borderId="37" xfId="1" applyFont="1" applyFill="1" applyBorder="1" applyAlignment="1">
      <alignment horizontal="left"/>
    </xf>
    <xf numFmtId="3" fontId="7" fillId="9" borderId="52" xfId="1" applyNumberFormat="1" applyFont="1" applyFill="1" applyBorder="1"/>
    <xf numFmtId="3" fontId="7" fillId="9" borderId="49" xfId="1" applyNumberFormat="1" applyFont="1" applyFill="1" applyBorder="1"/>
    <xf numFmtId="3" fontId="7" fillId="9" borderId="37" xfId="1" applyNumberFormat="1" applyFont="1" applyFill="1" applyBorder="1"/>
    <xf numFmtId="3" fontId="7" fillId="9" borderId="53" xfId="1" applyNumberFormat="1" applyFont="1" applyFill="1" applyBorder="1"/>
    <xf numFmtId="3" fontId="7" fillId="9" borderId="54" xfId="1" applyNumberFormat="1" applyFont="1" applyFill="1" applyBorder="1"/>
    <xf numFmtId="0" fontId="22" fillId="9" borderId="52" xfId="1" applyFont="1" applyFill="1" applyBorder="1"/>
    <xf numFmtId="0" fontId="23" fillId="9" borderId="53" xfId="1" applyFont="1" applyFill="1" applyBorder="1"/>
    <xf numFmtId="0" fontId="22" fillId="9" borderId="46" xfId="1" applyFont="1" applyFill="1" applyBorder="1"/>
    <xf numFmtId="0" fontId="25" fillId="9" borderId="59" xfId="1" applyFont="1" applyFill="1" applyBorder="1" applyAlignment="1"/>
    <xf numFmtId="0" fontId="25" fillId="9" borderId="53" xfId="1" applyFont="1" applyFill="1" applyBorder="1"/>
    <xf numFmtId="0" fontId="25" fillId="9" borderId="53" xfId="1" applyFont="1" applyFill="1" applyBorder="1" applyAlignment="1"/>
    <xf numFmtId="0" fontId="22" fillId="9" borderId="56" xfId="1" applyFont="1" applyFill="1" applyBorder="1"/>
    <xf numFmtId="0" fontId="22" fillId="9" borderId="53" xfId="1" applyFont="1" applyFill="1" applyBorder="1"/>
    <xf numFmtId="0" fontId="22" fillId="9" borderId="36" xfId="1" applyFont="1" applyFill="1" applyBorder="1"/>
    <xf numFmtId="0" fontId="32" fillId="9" borderId="50" xfId="1" applyFont="1" applyFill="1" applyBorder="1"/>
    <xf numFmtId="3" fontId="7" fillId="9" borderId="42" xfId="1" applyNumberFormat="1" applyFont="1" applyFill="1" applyBorder="1"/>
    <xf numFmtId="3" fontId="7" fillId="9" borderId="40" xfId="1" applyNumberFormat="1" applyFont="1" applyFill="1" applyBorder="1"/>
    <xf numFmtId="3" fontId="7" fillId="9" borderId="39" xfId="1" applyNumberFormat="1" applyFont="1" applyFill="1" applyBorder="1"/>
    <xf numFmtId="3" fontId="7" fillId="9" borderId="60" xfId="1" applyNumberFormat="1" applyFont="1" applyFill="1" applyBorder="1"/>
    <xf numFmtId="3" fontId="7" fillId="9" borderId="61" xfId="1" applyNumberFormat="1" applyFont="1" applyFill="1" applyBorder="1"/>
    <xf numFmtId="3" fontId="7" fillId="9" borderId="51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7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8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8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5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40" fillId="11" borderId="64" xfId="1" applyNumberFormat="1" applyFont="1" applyFill="1" applyBorder="1"/>
    <xf numFmtId="3" fontId="1" fillId="12" borderId="65" xfId="1" applyNumberFormat="1" applyFont="1" applyFill="1" applyBorder="1"/>
    <xf numFmtId="3" fontId="1" fillId="12" borderId="58" xfId="1" applyNumberFormat="1" applyFont="1" applyFill="1" applyBorder="1"/>
    <xf numFmtId="3" fontId="1" fillId="12" borderId="66" xfId="1" applyNumberFormat="1" applyFont="1" applyFill="1" applyBorder="1"/>
    <xf numFmtId="3" fontId="1" fillId="0" borderId="58" xfId="1" applyNumberFormat="1" applyFont="1" applyFill="1" applyBorder="1"/>
    <xf numFmtId="3" fontId="1" fillId="0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1" fillId="12" borderId="69" xfId="1" applyNumberFormat="1" applyFont="1" applyFill="1" applyBorder="1"/>
    <xf numFmtId="3" fontId="7" fillId="11" borderId="62" xfId="1" applyNumberFormat="1" applyFont="1" applyFill="1" applyBorder="1"/>
    <xf numFmtId="3" fontId="7" fillId="11" borderId="63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1" fillId="12" borderId="72" xfId="1" applyNumberFormat="1" applyFont="1" applyFill="1" applyBorder="1"/>
    <xf numFmtId="3" fontId="7" fillId="11" borderId="64" xfId="1" applyNumberFormat="1" applyFont="1" applyFill="1" applyBorder="1"/>
    <xf numFmtId="3" fontId="41" fillId="0" borderId="58" xfId="1" applyNumberFormat="1" applyFont="1" applyFill="1" applyBorder="1"/>
    <xf numFmtId="3" fontId="41" fillId="0" borderId="66" xfId="1" applyNumberFormat="1" applyFont="1" applyFill="1" applyBorder="1"/>
    <xf numFmtId="3" fontId="41" fillId="12" borderId="71" xfId="1" applyNumberFormat="1" applyFont="1" applyFill="1" applyBorder="1"/>
    <xf numFmtId="3" fontId="41" fillId="12" borderId="72" xfId="1" applyNumberFormat="1" applyFont="1" applyFill="1" applyBorder="1"/>
    <xf numFmtId="3" fontId="1" fillId="0" borderId="71" xfId="1" applyNumberFormat="1" applyFont="1" applyFill="1" applyBorder="1"/>
    <xf numFmtId="3" fontId="1" fillId="0" borderId="72" xfId="1" applyNumberFormat="1" applyFont="1" applyFill="1" applyBorder="1"/>
    <xf numFmtId="3" fontId="1" fillId="13" borderId="58" xfId="1" applyNumberFormat="1" applyFont="1" applyFill="1" applyBorder="1"/>
    <xf numFmtId="3" fontId="1" fillId="13" borderId="66" xfId="1" applyNumberFormat="1" applyFont="1" applyFill="1" applyBorder="1"/>
    <xf numFmtId="3" fontId="42" fillId="0" borderId="66" xfId="1" applyNumberFormat="1" applyFont="1" applyFill="1" applyBorder="1"/>
    <xf numFmtId="3" fontId="42" fillId="0" borderId="58" xfId="1" applyNumberFormat="1" applyFont="1" applyFill="1" applyBorder="1"/>
    <xf numFmtId="3" fontId="42" fillId="12" borderId="58" xfId="1" applyNumberFormat="1" applyFont="1" applyFill="1" applyBorder="1"/>
    <xf numFmtId="3" fontId="7" fillId="11" borderId="73" xfId="1" applyNumberFormat="1" applyFont="1" applyFill="1" applyBorder="1"/>
    <xf numFmtId="3" fontId="1" fillId="12" borderId="74" xfId="1" applyNumberFormat="1" applyFont="1" applyFill="1" applyBorder="1"/>
    <xf numFmtId="3" fontId="1" fillId="12" borderId="75" xfId="1" applyNumberFormat="1" applyFont="1" applyFill="1" applyBorder="1"/>
    <xf numFmtId="3" fontId="43" fillId="12" borderId="72" xfId="1" applyNumberFormat="1" applyFont="1" applyFill="1" applyBorder="1" applyAlignment="1">
      <alignment horizontal="right"/>
    </xf>
    <xf numFmtId="3" fontId="7" fillId="11" borderId="76" xfId="1" applyNumberFormat="1" applyFont="1" applyFill="1" applyBorder="1"/>
    <xf numFmtId="3" fontId="7" fillId="11" borderId="77" xfId="1" applyNumberFormat="1" applyFont="1" applyFill="1" applyBorder="1"/>
    <xf numFmtId="3" fontId="1" fillId="0" borderId="65" xfId="1" applyNumberFormat="1" applyFont="1" applyFill="1" applyBorder="1"/>
    <xf numFmtId="3" fontId="1" fillId="0" borderId="70" xfId="1" applyNumberFormat="1" applyFont="1" applyFill="1" applyBorder="1"/>
    <xf numFmtId="3" fontId="1" fillId="6" borderId="47" xfId="1" applyNumberFormat="1" applyFont="1" applyFill="1" applyBorder="1"/>
    <xf numFmtId="3" fontId="43" fillId="0" borderId="78" xfId="1" applyNumberFormat="1" applyFont="1" applyFill="1" applyBorder="1"/>
    <xf numFmtId="3" fontId="1" fillId="0" borderId="79" xfId="1" applyNumberFormat="1" applyFont="1" applyFill="1" applyBorder="1"/>
    <xf numFmtId="3" fontId="11" fillId="0" borderId="79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3" fontId="1" fillId="0" borderId="0" xfId="1" applyNumberFormat="1" applyFill="1" applyBorder="1"/>
    <xf numFmtId="3" fontId="1" fillId="0" borderId="0" xfId="1" applyNumberFormat="1" applyFill="1" applyAlignment="1">
      <alignment horizontal="center"/>
    </xf>
    <xf numFmtId="3" fontId="21" fillId="0" borderId="23" xfId="1" applyNumberFormat="1" applyFont="1" applyFill="1" applyBorder="1" applyAlignment="1">
      <alignment horizontal="center" vertical="center" wrapText="1"/>
    </xf>
    <xf numFmtId="3" fontId="21" fillId="0" borderId="27" xfId="1" applyNumberFormat="1" applyFont="1" applyFill="1" applyBorder="1" applyAlignment="1">
      <alignment horizontal="center" vertical="center" wrapText="1"/>
    </xf>
    <xf numFmtId="0" fontId="11" fillId="0" borderId="15" xfId="1" applyFont="1" applyFill="1" applyBorder="1"/>
    <xf numFmtId="0" fontId="11" fillId="0" borderId="55" xfId="1" applyFont="1" applyFill="1" applyBorder="1"/>
    <xf numFmtId="0" fontId="48" fillId="0" borderId="3" xfId="1" applyFont="1" applyBorder="1"/>
    <xf numFmtId="0" fontId="14" fillId="0" borderId="0" xfId="1" applyFont="1"/>
    <xf numFmtId="0" fontId="52" fillId="0" borderId="0" xfId="1" applyFont="1"/>
    <xf numFmtId="3" fontId="2" fillId="0" borderId="45" xfId="1" applyNumberFormat="1" applyFont="1" applyFill="1" applyBorder="1" applyAlignment="1">
      <alignment horizontal="right"/>
    </xf>
    <xf numFmtId="3" fontId="2" fillId="0" borderId="44" xfId="1" applyNumberFormat="1" applyFont="1" applyFill="1" applyBorder="1" applyAlignment="1">
      <alignment horizontal="right"/>
    </xf>
    <xf numFmtId="3" fontId="2" fillId="0" borderId="50" xfId="1" applyNumberFormat="1" applyFont="1" applyFill="1" applyBorder="1" applyAlignment="1">
      <alignment horizontal="right"/>
    </xf>
    <xf numFmtId="3" fontId="55" fillId="0" borderId="3" xfId="1" applyNumberFormat="1" applyFont="1" applyFill="1" applyBorder="1"/>
    <xf numFmtId="3" fontId="55" fillId="0" borderId="10" xfId="1" applyNumberFormat="1" applyFont="1" applyFill="1" applyBorder="1"/>
    <xf numFmtId="3" fontId="47" fillId="0" borderId="49" xfId="1" applyNumberFormat="1" applyFont="1" applyFill="1" applyBorder="1"/>
    <xf numFmtId="3" fontId="47" fillId="0" borderId="54" xfId="1" applyNumberFormat="1" applyFont="1" applyFill="1" applyBorder="1"/>
    <xf numFmtId="3" fontId="54" fillId="0" borderId="19" xfId="1" applyNumberFormat="1" applyFont="1" applyFill="1" applyBorder="1"/>
    <xf numFmtId="3" fontId="54" fillId="0" borderId="21" xfId="1" applyNumberFormat="1" applyFont="1" applyFill="1" applyBorder="1"/>
    <xf numFmtId="3" fontId="54" fillId="0" borderId="58" xfId="1" applyNumberFormat="1" applyFont="1" applyFill="1" applyBorder="1"/>
    <xf numFmtId="3" fontId="54" fillId="0" borderId="66" xfId="1" applyNumberFormat="1" applyFont="1" applyFill="1" applyBorder="1"/>
    <xf numFmtId="3" fontId="54" fillId="0" borderId="25" xfId="1" applyNumberFormat="1" applyFont="1" applyFill="1" applyBorder="1"/>
    <xf numFmtId="3" fontId="54" fillId="0" borderId="47" xfId="1" applyNumberFormat="1" applyFont="1" applyFill="1" applyBorder="1"/>
    <xf numFmtId="3" fontId="54" fillId="0" borderId="29" xfId="1" applyNumberFormat="1" applyFont="1" applyFill="1" applyBorder="1"/>
    <xf numFmtId="3" fontId="54" fillId="0" borderId="23" xfId="1" applyNumberFormat="1" applyFont="1" applyFill="1" applyBorder="1"/>
    <xf numFmtId="3" fontId="54" fillId="0" borderId="74" xfId="1" applyNumberFormat="1" applyFont="1" applyFill="1" applyBorder="1"/>
    <xf numFmtId="3" fontId="47" fillId="0" borderId="84" xfId="1" applyNumberFormat="1" applyFont="1" applyFill="1" applyBorder="1"/>
    <xf numFmtId="3" fontId="54" fillId="0" borderId="85" xfId="1" applyNumberFormat="1" applyFont="1" applyFill="1" applyBorder="1"/>
    <xf numFmtId="3" fontId="54" fillId="0" borderId="86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7" fillId="0" borderId="101" xfId="2" applyFont="1" applyBorder="1" applyAlignment="1">
      <alignment horizontal="center" wrapText="1"/>
    </xf>
    <xf numFmtId="3" fontId="14" fillId="0" borderId="104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14" fillId="0" borderId="75" xfId="1" applyNumberFormat="1" applyFont="1" applyBorder="1" applyAlignment="1">
      <alignment horizontal="center"/>
    </xf>
    <xf numFmtId="3" fontId="54" fillId="0" borderId="18" xfId="1" applyNumberFormat="1" applyFont="1" applyFill="1" applyBorder="1"/>
    <xf numFmtId="3" fontId="21" fillId="0" borderId="25" xfId="1" applyNumberFormat="1" applyFont="1" applyFill="1" applyBorder="1" applyAlignment="1">
      <alignment horizontal="center" vertical="center" wrapText="1"/>
    </xf>
    <xf numFmtId="3" fontId="21" fillId="0" borderId="26" xfId="1" applyNumberFormat="1" applyFont="1" applyFill="1" applyBorder="1" applyAlignment="1">
      <alignment horizontal="center" vertical="center" wrapText="1"/>
    </xf>
    <xf numFmtId="3" fontId="2" fillId="0" borderId="101" xfId="1" applyNumberFormat="1" applyFont="1" applyFill="1" applyBorder="1" applyAlignment="1">
      <alignment horizontal="right"/>
    </xf>
    <xf numFmtId="3" fontId="54" fillId="0" borderId="30" xfId="1" applyNumberFormat="1" applyFont="1" applyFill="1" applyBorder="1"/>
    <xf numFmtId="3" fontId="54" fillId="0" borderId="75" xfId="1" applyNumberFormat="1" applyFont="1" applyFill="1" applyBorder="1"/>
    <xf numFmtId="3" fontId="54" fillId="0" borderId="71" xfId="1" applyNumberFormat="1" applyFont="1" applyFill="1" applyBorder="1"/>
    <xf numFmtId="3" fontId="54" fillId="0" borderId="72" xfId="1" applyNumberFormat="1" applyFont="1" applyFill="1" applyBorder="1"/>
    <xf numFmtId="3" fontId="47" fillId="0" borderId="37" xfId="1" applyNumberFormat="1" applyFont="1" applyFill="1" applyBorder="1"/>
    <xf numFmtId="3" fontId="47" fillId="0" borderId="73" xfId="1" applyNumberFormat="1" applyFont="1" applyFill="1" applyBorder="1"/>
    <xf numFmtId="3" fontId="47" fillId="0" borderId="63" xfId="1" applyNumberFormat="1" applyFont="1" applyFill="1" applyBorder="1"/>
    <xf numFmtId="3" fontId="47" fillId="0" borderId="64" xfId="1" applyNumberFormat="1" applyFont="1" applyFill="1" applyBorder="1"/>
    <xf numFmtId="3" fontId="54" fillId="0" borderId="24" xfId="1" applyNumberFormat="1" applyFont="1" applyFill="1" applyBorder="1"/>
    <xf numFmtId="3" fontId="54" fillId="0" borderId="106" xfId="1" applyNumberFormat="1" applyFont="1" applyFill="1" applyBorder="1"/>
    <xf numFmtId="3" fontId="54" fillId="0" borderId="68" xfId="1" applyNumberFormat="1" applyFont="1" applyFill="1" applyBorder="1"/>
    <xf numFmtId="3" fontId="47" fillId="0" borderId="107" xfId="1" applyNumberFormat="1" applyFont="1" applyFill="1" applyBorder="1"/>
    <xf numFmtId="3" fontId="54" fillId="0" borderId="83" xfId="1" applyNumberFormat="1" applyFont="1" applyFill="1" applyBorder="1"/>
    <xf numFmtId="3" fontId="54" fillId="0" borderId="65" xfId="1" applyNumberFormat="1" applyFont="1" applyFill="1" applyBorder="1"/>
    <xf numFmtId="3" fontId="1" fillId="0" borderId="109" xfId="1" applyNumberFormat="1" applyFont="1" applyFill="1" applyBorder="1"/>
    <xf numFmtId="3" fontId="1" fillId="0" borderId="110" xfId="1" applyNumberFormat="1" applyFont="1" applyFill="1" applyBorder="1"/>
    <xf numFmtId="3" fontId="1" fillId="0" borderId="111" xfId="1" applyNumberFormat="1" applyFont="1" applyFill="1" applyBorder="1"/>
    <xf numFmtId="0" fontId="6" fillId="0" borderId="38" xfId="1" applyFont="1" applyFill="1" applyBorder="1"/>
    <xf numFmtId="0" fontId="6" fillId="0" borderId="39" xfId="1" applyFont="1" applyFill="1" applyBorder="1"/>
    <xf numFmtId="0" fontId="51" fillId="0" borderId="84" xfId="1" applyFont="1" applyFill="1" applyBorder="1" applyAlignment="1">
      <alignment horizontal="left"/>
    </xf>
    <xf numFmtId="0" fontId="23" fillId="0" borderId="114" xfId="1" applyFont="1" applyFill="1" applyBorder="1" applyAlignment="1">
      <alignment horizontal="left"/>
    </xf>
    <xf numFmtId="0" fontId="23" fillId="0" borderId="85" xfId="1" applyFont="1" applyFill="1" applyBorder="1" applyAlignment="1">
      <alignment horizontal="left"/>
    </xf>
    <xf numFmtId="0" fontId="24" fillId="0" borderId="86" xfId="1" applyFont="1" applyFill="1" applyBorder="1" applyAlignment="1"/>
    <xf numFmtId="0" fontId="24" fillId="0" borderId="86" xfId="1" applyFont="1" applyFill="1" applyBorder="1"/>
    <xf numFmtId="0" fontId="23" fillId="0" borderId="115" xfId="1" applyFont="1" applyFill="1" applyBorder="1" applyAlignment="1">
      <alignment horizontal="left"/>
    </xf>
    <xf numFmtId="0" fontId="24" fillId="0" borderId="116" xfId="1" applyFont="1" applyFill="1" applyBorder="1"/>
    <xf numFmtId="0" fontId="51" fillId="0" borderId="117" xfId="1" applyFont="1" applyFill="1" applyBorder="1"/>
    <xf numFmtId="0" fontId="23" fillId="0" borderId="118" xfId="1" applyFont="1" applyFill="1" applyBorder="1"/>
    <xf numFmtId="0" fontId="24" fillId="0" borderId="96" xfId="1" applyFont="1" applyFill="1" applyBorder="1"/>
    <xf numFmtId="0" fontId="23" fillId="0" borderId="115" xfId="1" applyFont="1" applyFill="1" applyBorder="1"/>
    <xf numFmtId="0" fontId="51" fillId="0" borderId="119" xfId="1" applyFont="1" applyFill="1" applyBorder="1"/>
    <xf numFmtId="0" fontId="25" fillId="0" borderId="120" xfId="1" applyFont="1" applyFill="1" applyBorder="1" applyAlignment="1"/>
    <xf numFmtId="0" fontId="23" fillId="0" borderId="121" xfId="1" applyFont="1" applyFill="1" applyBorder="1" applyAlignment="1">
      <alignment horizontal="left"/>
    </xf>
    <xf numFmtId="0" fontId="25" fillId="0" borderId="118" xfId="1" applyFont="1" applyFill="1" applyBorder="1"/>
    <xf numFmtId="0" fontId="23" fillId="0" borderId="85" xfId="1" applyFont="1" applyFill="1" applyBorder="1"/>
    <xf numFmtId="0" fontId="27" fillId="0" borderId="86" xfId="1" applyFont="1" applyFill="1" applyBorder="1"/>
    <xf numFmtId="0" fontId="23" fillId="0" borderId="121" xfId="1" applyFont="1" applyFill="1" applyBorder="1"/>
    <xf numFmtId="0" fontId="24" fillId="0" borderId="95" xfId="1" applyFont="1" applyFill="1" applyBorder="1"/>
    <xf numFmtId="0" fontId="25" fillId="0" borderId="118" xfId="1" applyFont="1" applyFill="1" applyBorder="1" applyAlignment="1"/>
    <xf numFmtId="0" fontId="23" fillId="0" borderId="87" xfId="1" applyFont="1" applyFill="1" applyBorder="1" applyAlignment="1">
      <alignment horizontal="left"/>
    </xf>
    <xf numFmtId="0" fontId="24" fillId="0" borderId="88" xfId="1" applyFont="1" applyFill="1" applyBorder="1"/>
    <xf numFmtId="0" fontId="31" fillId="0" borderId="85" xfId="1" applyFont="1" applyFill="1" applyBorder="1"/>
    <xf numFmtId="0" fontId="31" fillId="0" borderId="87" xfId="1" applyFont="1" applyFill="1" applyBorder="1"/>
    <xf numFmtId="0" fontId="31" fillId="0" borderId="115" xfId="1" applyFont="1" applyFill="1" applyBorder="1"/>
    <xf numFmtId="0" fontId="51" fillId="0" borderId="122" xfId="1" applyFont="1" applyFill="1" applyBorder="1"/>
    <xf numFmtId="0" fontId="22" fillId="0" borderId="118" xfId="1" applyFont="1" applyFill="1" applyBorder="1"/>
    <xf numFmtId="0" fontId="23" fillId="0" borderId="87" xfId="1" applyFont="1" applyFill="1" applyBorder="1"/>
    <xf numFmtId="0" fontId="23" fillId="0" borderId="74" xfId="1" applyFont="1" applyFill="1" applyBorder="1" applyAlignment="1">
      <alignment horizontal="left"/>
    </xf>
    <xf numFmtId="0" fontId="24" fillId="0" borderId="66" xfId="1" applyFont="1" applyFill="1" applyBorder="1"/>
    <xf numFmtId="0" fontId="23" fillId="0" borderId="74" xfId="1" applyFont="1" applyFill="1" applyBorder="1"/>
    <xf numFmtId="0" fontId="51" fillId="0" borderId="124" xfId="1" applyFont="1" applyFill="1" applyBorder="1"/>
    <xf numFmtId="0" fontId="32" fillId="0" borderId="125" xfId="1" applyFont="1" applyFill="1" applyBorder="1"/>
    <xf numFmtId="0" fontId="23" fillId="0" borderId="75" xfId="1" applyFont="1" applyFill="1" applyBorder="1"/>
    <xf numFmtId="3" fontId="47" fillId="0" borderId="126" xfId="1" applyNumberFormat="1" applyFont="1" applyFill="1" applyBorder="1"/>
    <xf numFmtId="3" fontId="47" fillId="0" borderId="127" xfId="1" applyNumberFormat="1" applyFont="1" applyFill="1" applyBorder="1"/>
    <xf numFmtId="3" fontId="47" fillId="0" borderId="111" xfId="1" applyNumberFormat="1" applyFont="1" applyFill="1" applyBorder="1"/>
    <xf numFmtId="3" fontId="47" fillId="0" borderId="128" xfId="1" applyNumberFormat="1" applyFont="1" applyFill="1" applyBorder="1"/>
    <xf numFmtId="3" fontId="47" fillId="0" borderId="129" xfId="1" applyNumberFormat="1" applyFont="1" applyFill="1" applyBorder="1"/>
    <xf numFmtId="3" fontId="47" fillId="0" borderId="130" xfId="1" applyNumberFormat="1" applyFont="1" applyFill="1" applyBorder="1"/>
    <xf numFmtId="3" fontId="47" fillId="0" borderId="114" xfId="1" applyNumberFormat="1" applyFont="1" applyFill="1" applyBorder="1"/>
    <xf numFmtId="3" fontId="54" fillId="0" borderId="69" xfId="1" applyNumberFormat="1" applyFont="1" applyFill="1" applyBorder="1"/>
    <xf numFmtId="3" fontId="50" fillId="0" borderId="71" xfId="1" applyNumberFormat="1" applyFont="1" applyFill="1" applyBorder="1" applyAlignment="1">
      <alignment horizontal="right"/>
    </xf>
    <xf numFmtId="3" fontId="50" fillId="0" borderId="72" xfId="1" applyNumberFormat="1" applyFont="1" applyFill="1" applyBorder="1" applyAlignment="1">
      <alignment horizontal="right"/>
    </xf>
    <xf numFmtId="0" fontId="58" fillId="0" borderId="36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2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9" fillId="0" borderId="5" xfId="0" applyFont="1" applyFill="1" applyBorder="1"/>
    <xf numFmtId="3" fontId="59" fillId="0" borderId="7" xfId="0" applyNumberFormat="1" applyFont="1" applyFill="1" applyBorder="1"/>
    <xf numFmtId="0" fontId="14" fillId="0" borderId="8" xfId="0" applyFont="1" applyFill="1" applyBorder="1"/>
    <xf numFmtId="0" fontId="59" fillId="0" borderId="7" xfId="0" applyFont="1" applyFill="1" applyBorder="1"/>
    <xf numFmtId="0" fontId="34" fillId="0" borderId="5" xfId="0" applyFont="1" applyFill="1" applyBorder="1"/>
    <xf numFmtId="3" fontId="59" fillId="0" borderId="5" xfId="0" applyNumberFormat="1" applyFont="1" applyFill="1" applyBorder="1"/>
    <xf numFmtId="0" fontId="52" fillId="0" borderId="10" xfId="0" applyFont="1" applyFill="1" applyBorder="1"/>
    <xf numFmtId="3" fontId="34" fillId="0" borderId="7" xfId="0" applyNumberFormat="1" applyFont="1" applyFill="1" applyBorder="1"/>
    <xf numFmtId="0" fontId="59" fillId="0" borderId="5" xfId="0" applyFont="1" applyFill="1" applyBorder="1" applyAlignment="1">
      <alignment horizontal="left"/>
    </xf>
    <xf numFmtId="0" fontId="59" fillId="15" borderId="5" xfId="0" applyFont="1" applyFill="1" applyBorder="1"/>
    <xf numFmtId="3" fontId="59" fillId="0" borderId="13" xfId="0" applyNumberFormat="1" applyFont="1" applyFill="1" applyBorder="1"/>
    <xf numFmtId="0" fontId="20" fillId="0" borderId="33" xfId="0" applyFont="1" applyFill="1" applyBorder="1"/>
    <xf numFmtId="3" fontId="20" fillId="0" borderId="35" xfId="0" applyNumberFormat="1" applyFont="1" applyFill="1" applyBorder="1" applyAlignment="1">
      <alignment horizontal="right"/>
    </xf>
    <xf numFmtId="3" fontId="59" fillId="0" borderId="89" xfId="0" applyNumberFormat="1" applyFont="1" applyFill="1" applyBorder="1"/>
    <xf numFmtId="0" fontId="61" fillId="0" borderId="0" xfId="0" applyFont="1" applyFill="1"/>
    <xf numFmtId="0" fontId="59" fillId="0" borderId="89" xfId="0" applyFont="1" applyFill="1" applyBorder="1" applyAlignment="1">
      <alignment horizontal="left"/>
    </xf>
    <xf numFmtId="3" fontId="52" fillId="0" borderId="90" xfId="0" applyNumberFormat="1" applyFont="1" applyFill="1" applyBorder="1" applyAlignment="1">
      <alignment horizontal="left"/>
    </xf>
    <xf numFmtId="3" fontId="14" fillId="0" borderId="90" xfId="0" applyNumberFormat="1" applyFont="1" applyFill="1" applyBorder="1" applyAlignment="1">
      <alignment horizontal="right"/>
    </xf>
    <xf numFmtId="3" fontId="60" fillId="15" borderId="13" xfId="0" applyNumberFormat="1" applyFont="1" applyFill="1" applyBorder="1"/>
    <xf numFmtId="0" fontId="62" fillId="0" borderId="1" xfId="0" applyFont="1" applyFill="1" applyBorder="1" applyAlignment="1">
      <alignment horizontal="left"/>
    </xf>
    <xf numFmtId="3" fontId="62" fillId="0" borderId="2" xfId="0" applyNumberFormat="1" applyFont="1" applyFill="1" applyBorder="1" applyAlignment="1">
      <alignment horizontal="right"/>
    </xf>
    <xf numFmtId="3" fontId="62" fillId="15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61" fillId="0" borderId="0" xfId="0" applyNumberFormat="1" applyFont="1" applyFill="1"/>
    <xf numFmtId="0" fontId="61" fillId="0" borderId="0" xfId="0" applyFont="1" applyFill="1" applyAlignment="1"/>
    <xf numFmtId="0" fontId="61" fillId="0" borderId="0" xfId="0" applyFont="1" applyFill="1" applyBorder="1" applyAlignment="1"/>
    <xf numFmtId="0" fontId="48" fillId="0" borderId="132" xfId="1" applyFont="1" applyBorder="1"/>
    <xf numFmtId="3" fontId="55" fillId="0" borderId="133" xfId="1" applyNumberFormat="1" applyFont="1" applyFill="1" applyBorder="1"/>
    <xf numFmtId="0" fontId="48" fillId="0" borderId="134" xfId="1" applyFont="1" applyBorder="1"/>
    <xf numFmtId="0" fontId="48" fillId="0" borderId="135" xfId="1" applyFont="1" applyBorder="1"/>
    <xf numFmtId="3" fontId="55" fillId="0" borderId="99" xfId="1" applyNumberFormat="1" applyFont="1" applyFill="1" applyBorder="1"/>
    <xf numFmtId="0" fontId="48" fillId="0" borderId="8" xfId="1" applyFont="1" applyBorder="1"/>
    <xf numFmtId="3" fontId="55" fillId="0" borderId="8" xfId="1" applyNumberFormat="1" applyFont="1" applyFill="1" applyBorder="1"/>
    <xf numFmtId="0" fontId="48" fillId="0" borderId="136" xfId="1" applyFont="1" applyBorder="1"/>
    <xf numFmtId="3" fontId="55" fillId="0" borderId="103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36" xfId="1" applyFont="1" applyBorder="1"/>
    <xf numFmtId="3" fontId="20" fillId="0" borderId="103" xfId="1" applyNumberFormat="1" applyFont="1" applyFill="1" applyBorder="1" applyAlignment="1">
      <alignment horizontal="center" wrapText="1"/>
    </xf>
    <xf numFmtId="3" fontId="20" fillId="0" borderId="100" xfId="1" applyNumberFormat="1" applyFont="1" applyFill="1" applyBorder="1" applyAlignment="1">
      <alignment horizontal="center" wrapText="1"/>
    </xf>
    <xf numFmtId="3" fontId="52" fillId="0" borderId="91" xfId="0" applyNumberFormat="1" applyFont="1" applyFill="1" applyBorder="1" applyAlignment="1"/>
    <xf numFmtId="3" fontId="14" fillId="0" borderId="91" xfId="0" applyNumberFormat="1" applyFont="1" applyFill="1" applyBorder="1" applyAlignment="1">
      <alignment horizontal="right"/>
    </xf>
    <xf numFmtId="0" fontId="59" fillId="0" borderId="90" xfId="0" applyFont="1" applyFill="1" applyBorder="1" applyAlignment="1">
      <alignment horizontal="left"/>
    </xf>
    <xf numFmtId="3" fontId="34" fillId="0" borderId="90" xfId="0" applyNumberFormat="1" applyFont="1" applyFill="1" applyBorder="1"/>
    <xf numFmtId="3" fontId="59" fillId="0" borderId="6" xfId="0" applyNumberFormat="1" applyFont="1" applyFill="1" applyBorder="1"/>
    <xf numFmtId="3" fontId="59" fillId="0" borderId="9" xfId="0" applyNumberFormat="1" applyFont="1" applyFill="1" applyBorder="1"/>
    <xf numFmtId="3" fontId="60" fillId="0" borderId="5" xfId="0" applyNumberFormat="1" applyFont="1" applyFill="1" applyBorder="1"/>
    <xf numFmtId="3" fontId="34" fillId="0" borderId="89" xfId="0" applyNumberFormat="1" applyFont="1" applyFill="1" applyBorder="1"/>
    <xf numFmtId="3" fontId="34" fillId="0" borderId="131" xfId="0" applyNumberFormat="1" applyFont="1" applyFill="1" applyBorder="1"/>
    <xf numFmtId="0" fontId="14" fillId="0" borderId="137" xfId="0" applyFont="1" applyFill="1" applyBorder="1" applyAlignment="1">
      <alignment horizontal="left"/>
    </xf>
    <xf numFmtId="3" fontId="14" fillId="0" borderId="137" xfId="0" applyNumberFormat="1" applyFont="1" applyFill="1" applyBorder="1"/>
    <xf numFmtId="0" fontId="64" fillId="0" borderId="0" xfId="0" applyFont="1" applyFill="1"/>
    <xf numFmtId="0" fontId="0" fillId="0" borderId="0" xfId="0" applyFont="1" applyFill="1"/>
    <xf numFmtId="3" fontId="14" fillId="15" borderId="138" xfId="0" applyNumberFormat="1" applyFont="1" applyFill="1" applyBorder="1" applyAlignment="1">
      <alignment horizontal="right"/>
    </xf>
    <xf numFmtId="3" fontId="14" fillId="0" borderId="89" xfId="0" applyNumberFormat="1" applyFont="1" applyFill="1" applyBorder="1"/>
    <xf numFmtId="3" fontId="59" fillId="0" borderId="131" xfId="0" applyNumberFormat="1" applyFont="1" applyFill="1" applyBorder="1"/>
    <xf numFmtId="3" fontId="63" fillId="0" borderId="89" xfId="0" applyNumberFormat="1" applyFont="1" applyFill="1" applyBorder="1"/>
    <xf numFmtId="3" fontId="59" fillId="0" borderId="90" xfId="0" applyNumberFormat="1" applyFont="1" applyFill="1" applyBorder="1"/>
    <xf numFmtId="3" fontId="63" fillId="0" borderId="91" xfId="0" applyNumberFormat="1" applyFont="1" applyFill="1" applyBorder="1"/>
    <xf numFmtId="3" fontId="65" fillId="0" borderId="91" xfId="0" applyNumberFormat="1" applyFont="1" applyFill="1" applyBorder="1"/>
    <xf numFmtId="3" fontId="20" fillId="0" borderId="91" xfId="0" applyNumberFormat="1" applyFont="1" applyFill="1" applyBorder="1"/>
    <xf numFmtId="3" fontId="47" fillId="0" borderId="140" xfId="1" applyNumberFormat="1" applyFont="1" applyFill="1" applyBorder="1"/>
    <xf numFmtId="3" fontId="54" fillId="0" borderId="141" xfId="1" applyNumberFormat="1" applyFont="1" applyFill="1" applyBorder="1"/>
    <xf numFmtId="3" fontId="47" fillId="0" borderId="81" xfId="1" applyNumberFormat="1" applyFont="1" applyFill="1" applyBorder="1"/>
    <xf numFmtId="3" fontId="47" fillId="0" borderId="82" xfId="1" applyNumberFormat="1" applyFont="1" applyFill="1" applyBorder="1"/>
    <xf numFmtId="3" fontId="14" fillId="0" borderId="91" xfId="1" applyNumberFormat="1" applyFont="1" applyFill="1" applyBorder="1" applyAlignment="1">
      <alignment horizontal="center" wrapText="1"/>
    </xf>
    <xf numFmtId="3" fontId="37" fillId="0" borderId="131" xfId="1" applyNumberFormat="1" applyFont="1" applyFill="1" applyBorder="1"/>
    <xf numFmtId="3" fontId="37" fillId="0" borderId="143" xfId="1" applyNumberFormat="1" applyFont="1" applyFill="1" applyBorder="1"/>
    <xf numFmtId="3" fontId="37" fillId="0" borderId="144" xfId="1" applyNumberFormat="1" applyFont="1" applyFill="1" applyBorder="1"/>
    <xf numFmtId="0" fontId="37" fillId="0" borderId="0" xfId="1" applyFont="1"/>
    <xf numFmtId="3" fontId="37" fillId="0" borderId="145" xfId="1" applyNumberFormat="1" applyFont="1" applyBorder="1"/>
    <xf numFmtId="3" fontId="37" fillId="0" borderId="143" xfId="1" applyNumberFormat="1" applyFont="1" applyBorder="1"/>
    <xf numFmtId="3" fontId="37" fillId="0" borderId="144" xfId="1" applyNumberFormat="1" applyFont="1" applyBorder="1"/>
    <xf numFmtId="0" fontId="66" fillId="0" borderId="0" xfId="0" applyFont="1"/>
    <xf numFmtId="3" fontId="47" fillId="0" borderId="153" xfId="1" applyNumberFormat="1" applyFont="1" applyFill="1" applyBorder="1"/>
    <xf numFmtId="3" fontId="54" fillId="0" borderId="154" xfId="1" applyNumberFormat="1" applyFont="1" applyFill="1" applyBorder="1"/>
    <xf numFmtId="3" fontId="54" fillId="0" borderId="155" xfId="1" applyNumberFormat="1" applyFont="1" applyFill="1" applyBorder="1"/>
    <xf numFmtId="3" fontId="54" fillId="0" borderId="156" xfId="1" applyNumberFormat="1" applyFont="1" applyFill="1" applyBorder="1"/>
    <xf numFmtId="3" fontId="2" fillId="0" borderId="110" xfId="1" applyNumberFormat="1" applyFont="1" applyFill="1" applyBorder="1" applyAlignment="1">
      <alignment horizontal="right"/>
    </xf>
    <xf numFmtId="3" fontId="2" fillId="0" borderId="111" xfId="1" applyNumberFormat="1" applyFont="1" applyFill="1" applyBorder="1" applyAlignment="1">
      <alignment horizontal="right"/>
    </xf>
    <xf numFmtId="3" fontId="47" fillId="0" borderId="62" xfId="1" applyNumberFormat="1" applyFont="1" applyFill="1" applyBorder="1"/>
    <xf numFmtId="3" fontId="54" fillId="0" borderId="70" xfId="1" applyNumberFormat="1" applyFont="1" applyFill="1" applyBorder="1"/>
    <xf numFmtId="3" fontId="14" fillId="0" borderId="103" xfId="1" applyNumberFormat="1" applyFont="1" applyFill="1" applyBorder="1" applyAlignment="1">
      <alignment horizontal="center" wrapText="1"/>
    </xf>
    <xf numFmtId="3" fontId="14" fillId="0" borderId="100" xfId="1" applyNumberFormat="1" applyFont="1" applyFill="1" applyBorder="1" applyAlignment="1">
      <alignment horizontal="center" wrapText="1"/>
    </xf>
    <xf numFmtId="4" fontId="62" fillId="0" borderId="2" xfId="0" applyNumberFormat="1" applyFont="1" applyFill="1" applyBorder="1" applyAlignment="1">
      <alignment horizontal="right"/>
    </xf>
    <xf numFmtId="3" fontId="59" fillId="0" borderId="150" xfId="0" applyNumberFormat="1" applyFont="1" applyFill="1" applyBorder="1"/>
    <xf numFmtId="4" fontId="1" fillId="0" borderId="0" xfId="1" applyNumberFormat="1"/>
    <xf numFmtId="4" fontId="20" fillId="0" borderId="103" xfId="1" applyNumberFormat="1" applyFont="1" applyFill="1" applyBorder="1" applyAlignment="1">
      <alignment horizontal="center" wrapText="1"/>
    </xf>
    <xf numFmtId="4" fontId="37" fillId="0" borderId="7" xfId="1" applyNumberFormat="1" applyFont="1" applyFill="1" applyBorder="1"/>
    <xf numFmtId="4" fontId="37" fillId="0" borderId="10" xfId="1" applyNumberFormat="1" applyFont="1" applyFill="1" applyBorder="1"/>
    <xf numFmtId="4" fontId="37" fillId="0" borderId="31" xfId="1" applyNumberFormat="1" applyFont="1" applyFill="1" applyBorder="1"/>
    <xf numFmtId="4" fontId="1" fillId="0" borderId="0" xfId="1" applyNumberFormat="1" applyFill="1"/>
    <xf numFmtId="4" fontId="55" fillId="0" borderId="3" xfId="1" applyNumberFormat="1" applyFont="1" applyFill="1" applyBorder="1"/>
    <xf numFmtId="4" fontId="55" fillId="0" borderId="8" xfId="1" applyNumberFormat="1" applyFont="1" applyFill="1" applyBorder="1"/>
    <xf numFmtId="4" fontId="55" fillId="0" borderId="103" xfId="1" applyNumberFormat="1" applyFont="1" applyFill="1" applyBorder="1"/>
    <xf numFmtId="4" fontId="55" fillId="0" borderId="133" xfId="1" applyNumberFormat="1" applyFont="1" applyFill="1" applyBorder="1"/>
    <xf numFmtId="4" fontId="55" fillId="0" borderId="10" xfId="1" applyNumberFormat="1" applyFont="1" applyFill="1" applyBorder="1"/>
    <xf numFmtId="4" fontId="55" fillId="0" borderId="99" xfId="1" applyNumberFormat="1" applyFont="1" applyFill="1" applyBorder="1"/>
    <xf numFmtId="0" fontId="68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3" fontId="14" fillId="15" borderId="139" xfId="0" applyNumberFormat="1" applyFont="1" applyFill="1" applyBorder="1" applyAlignment="1">
      <alignment horizontal="right"/>
    </xf>
    <xf numFmtId="2" fontId="1" fillId="0" borderId="0" xfId="1" applyNumberFormat="1"/>
    <xf numFmtId="3" fontId="21" fillId="0" borderId="24" xfId="1" applyNumberFormat="1" applyFont="1" applyFill="1" applyBorder="1" applyAlignment="1">
      <alignment horizontal="center" vertical="center" wrapText="1"/>
    </xf>
    <xf numFmtId="3" fontId="2" fillId="0" borderId="43" xfId="1" applyNumberFormat="1" applyFont="1" applyFill="1" applyBorder="1" applyAlignment="1">
      <alignment horizontal="right"/>
    </xf>
    <xf numFmtId="3" fontId="54" fillId="0" borderId="159" xfId="1" applyNumberFormat="1" applyFont="1" applyFill="1" applyBorder="1"/>
    <xf numFmtId="3" fontId="54" fillId="0" borderId="160" xfId="1" applyNumberFormat="1" applyFont="1" applyFill="1" applyBorder="1"/>
    <xf numFmtId="3" fontId="54" fillId="0" borderId="161" xfId="1" applyNumberFormat="1" applyFont="1" applyFill="1" applyBorder="1"/>
    <xf numFmtId="3" fontId="50" fillId="0" borderId="24" xfId="1" applyNumberFormat="1" applyFont="1" applyFill="1" applyBorder="1" applyAlignment="1">
      <alignment horizontal="right"/>
    </xf>
    <xf numFmtId="3" fontId="47" fillId="0" borderId="108" xfId="1" applyNumberFormat="1" applyFont="1" applyFill="1" applyBorder="1"/>
    <xf numFmtId="3" fontId="47" fillId="0" borderId="162" xfId="1" applyNumberFormat="1" applyFont="1" applyFill="1" applyBorder="1"/>
    <xf numFmtId="3" fontId="50" fillId="0" borderId="159" xfId="1" applyNumberFormat="1" applyFont="1" applyFill="1" applyBorder="1" applyAlignment="1">
      <alignment horizontal="right"/>
    </xf>
    <xf numFmtId="3" fontId="54" fillId="0" borderId="164" xfId="1" applyNumberFormat="1" applyFont="1" applyFill="1" applyBorder="1"/>
    <xf numFmtId="3" fontId="54" fillId="0" borderId="165" xfId="1" applyNumberFormat="1" applyFont="1" applyFill="1" applyBorder="1"/>
    <xf numFmtId="3" fontId="1" fillId="0" borderId="34" xfId="1" applyNumberFormat="1" applyFont="1" applyFill="1" applyBorder="1"/>
    <xf numFmtId="3" fontId="21" fillId="0" borderId="167" xfId="1" applyNumberFormat="1" applyFont="1" applyFill="1" applyBorder="1" applyAlignment="1">
      <alignment horizontal="center" vertical="center" wrapText="1"/>
    </xf>
    <xf numFmtId="3" fontId="21" fillId="0" borderId="168" xfId="1" applyNumberFormat="1" applyFont="1" applyFill="1" applyBorder="1" applyAlignment="1">
      <alignment horizontal="center" vertical="center" wrapText="1"/>
    </xf>
    <xf numFmtId="3" fontId="2" fillId="0" borderId="169" xfId="1" applyNumberFormat="1" applyFont="1" applyFill="1" applyBorder="1" applyAlignment="1">
      <alignment horizontal="right"/>
    </xf>
    <xf numFmtId="3" fontId="1" fillId="0" borderId="170" xfId="1" applyNumberFormat="1" applyFont="1" applyFill="1" applyBorder="1"/>
    <xf numFmtId="3" fontId="54" fillId="0" borderId="171" xfId="1" applyNumberFormat="1" applyFont="1" applyFill="1" applyBorder="1"/>
    <xf numFmtId="3" fontId="54" fillId="0" borderId="172" xfId="1" applyNumberFormat="1" applyFont="1" applyFill="1" applyBorder="1"/>
    <xf numFmtId="3" fontId="54" fillId="0" borderId="173" xfId="1" applyNumberFormat="1" applyFont="1" applyFill="1" applyBorder="1"/>
    <xf numFmtId="3" fontId="21" fillId="0" borderId="174" xfId="1" applyNumberFormat="1" applyFont="1" applyFill="1" applyBorder="1" applyAlignment="1">
      <alignment horizontal="center" vertical="center" wrapText="1"/>
    </xf>
    <xf numFmtId="3" fontId="2" fillId="0" borderId="175" xfId="1" applyNumberFormat="1" applyFont="1" applyFill="1" applyBorder="1" applyAlignment="1">
      <alignment horizontal="right"/>
    </xf>
    <xf numFmtId="3" fontId="1" fillId="0" borderId="176" xfId="1" applyNumberFormat="1" applyFont="1" applyFill="1" applyBorder="1"/>
    <xf numFmtId="3" fontId="54" fillId="0" borderId="177" xfId="1" applyNumberFormat="1" applyFont="1" applyFill="1" applyBorder="1"/>
    <xf numFmtId="3" fontId="54" fillId="0" borderId="166" xfId="1" applyNumberFormat="1" applyFont="1" applyFill="1" applyBorder="1"/>
    <xf numFmtId="3" fontId="54" fillId="0" borderId="178" xfId="1" applyNumberFormat="1" applyFont="1" applyFill="1" applyBorder="1"/>
    <xf numFmtId="3" fontId="50" fillId="0" borderId="166" xfId="1" applyNumberFormat="1" applyFont="1" applyFill="1" applyBorder="1" applyAlignment="1">
      <alignment horizontal="right"/>
    </xf>
    <xf numFmtId="3" fontId="54" fillId="0" borderId="180" xfId="1" applyNumberFormat="1" applyFont="1" applyFill="1" applyBorder="1"/>
    <xf numFmtId="0" fontId="27" fillId="0" borderId="116" xfId="1" applyFont="1" applyFill="1" applyBorder="1"/>
    <xf numFmtId="0" fontId="24" fillId="0" borderId="94" xfId="1" applyFont="1" applyFill="1" applyBorder="1"/>
    <xf numFmtId="0" fontId="24" fillId="0" borderId="123" xfId="1" applyFont="1" applyFill="1" applyBorder="1"/>
    <xf numFmtId="3" fontId="50" fillId="0" borderId="68" xfId="1" applyNumberFormat="1" applyFont="1" applyFill="1" applyBorder="1" applyAlignment="1">
      <alignment horizontal="right"/>
    </xf>
    <xf numFmtId="3" fontId="50" fillId="0" borderId="69" xfId="1" applyNumberFormat="1" applyFont="1" applyFill="1" applyBorder="1" applyAlignment="1">
      <alignment horizontal="right"/>
    </xf>
    <xf numFmtId="3" fontId="47" fillId="0" borderId="181" xfId="1" applyNumberFormat="1" applyFont="1" applyFill="1" applyBorder="1"/>
    <xf numFmtId="3" fontId="47" fillId="0" borderId="78" xfId="1" applyNumberFormat="1" applyFont="1" applyFill="1" applyBorder="1"/>
    <xf numFmtId="3" fontId="47" fillId="0" borderId="98" xfId="1" applyNumberFormat="1" applyFont="1" applyFill="1" applyBorder="1"/>
    <xf numFmtId="3" fontId="21" fillId="0" borderId="183" xfId="1" applyNumberFormat="1" applyFont="1" applyFill="1" applyBorder="1" applyAlignment="1">
      <alignment horizontal="center" vertical="center" wrapText="1"/>
    </xf>
    <xf numFmtId="3" fontId="2" fillId="0" borderId="184" xfId="1" applyNumberFormat="1" applyFont="1" applyFill="1" applyBorder="1" applyAlignment="1">
      <alignment horizontal="right"/>
    </xf>
    <xf numFmtId="3" fontId="50" fillId="0" borderId="180" xfId="1" applyNumberFormat="1" applyFont="1" applyFill="1" applyBorder="1" applyAlignment="1">
      <alignment horizontal="right"/>
    </xf>
    <xf numFmtId="3" fontId="47" fillId="0" borderId="149" xfId="1" applyNumberFormat="1" applyFont="1" applyFill="1" applyBorder="1"/>
    <xf numFmtId="3" fontId="2" fillId="0" borderId="185" xfId="1" applyNumberFormat="1" applyFont="1" applyFill="1" applyBorder="1" applyAlignment="1">
      <alignment horizontal="right"/>
    </xf>
    <xf numFmtId="3" fontId="1" fillId="0" borderId="182" xfId="1" applyNumberFormat="1" applyFont="1" applyFill="1" applyBorder="1"/>
    <xf numFmtId="3" fontId="1" fillId="0" borderId="96" xfId="1" applyNumberFormat="1" applyFont="1" applyFill="1" applyBorder="1"/>
    <xf numFmtId="3" fontId="54" fillId="0" borderId="87" xfId="1" applyNumberFormat="1" applyFont="1" applyFill="1" applyBorder="1"/>
    <xf numFmtId="0" fontId="23" fillId="0" borderId="119" xfId="1" applyFont="1" applyFill="1" applyBorder="1"/>
    <xf numFmtId="3" fontId="54" fillId="0" borderId="182" xfId="1" applyNumberFormat="1" applyFont="1" applyFill="1" applyBorder="1"/>
    <xf numFmtId="3" fontId="54" fillId="0" borderId="79" xfId="1" applyNumberFormat="1" applyFont="1" applyFill="1" applyBorder="1"/>
    <xf numFmtId="3" fontId="54" fillId="0" borderId="190" xfId="1" applyNumberFormat="1" applyFont="1" applyFill="1" applyBorder="1"/>
    <xf numFmtId="3" fontId="54" fillId="0" borderId="34" xfId="1" applyNumberFormat="1" applyFont="1" applyFill="1" applyBorder="1"/>
    <xf numFmtId="3" fontId="54" fillId="0" borderId="16" xfId="1" applyNumberFormat="1" applyFont="1" applyFill="1" applyBorder="1"/>
    <xf numFmtId="3" fontId="54" fillId="0" borderId="55" xfId="1" applyNumberFormat="1" applyFont="1" applyFill="1" applyBorder="1"/>
    <xf numFmtId="3" fontId="54" fillId="0" borderId="191" xfId="1" applyNumberFormat="1" applyFont="1" applyFill="1" applyBorder="1"/>
    <xf numFmtId="0" fontId="23" fillId="0" borderId="192" xfId="1" applyFont="1" applyFill="1" applyBorder="1"/>
    <xf numFmtId="0" fontId="24" fillId="0" borderId="193" xfId="1" applyFont="1" applyFill="1" applyBorder="1"/>
    <xf numFmtId="3" fontId="54" fillId="0" borderId="194" xfId="1" applyNumberFormat="1" applyFont="1" applyFill="1" applyBorder="1"/>
    <xf numFmtId="3" fontId="54" fillId="0" borderId="195" xfId="1" applyNumberFormat="1" applyFont="1" applyFill="1" applyBorder="1"/>
    <xf numFmtId="3" fontId="54" fillId="0" borderId="196" xfId="1" applyNumberFormat="1" applyFont="1" applyFill="1" applyBorder="1"/>
    <xf numFmtId="3" fontId="54" fillId="0" borderId="197" xfId="1" applyNumberFormat="1" applyFont="1" applyFill="1" applyBorder="1"/>
    <xf numFmtId="3" fontId="54" fillId="0" borderId="198" xfId="1" applyNumberFormat="1" applyFont="1" applyFill="1" applyBorder="1"/>
    <xf numFmtId="3" fontId="47" fillId="0" borderId="119" xfId="1" applyNumberFormat="1" applyFont="1" applyFill="1" applyBorder="1"/>
    <xf numFmtId="3" fontId="47" fillId="0" borderId="120" xfId="1" applyNumberFormat="1" applyFont="1" applyFill="1" applyBorder="1"/>
    <xf numFmtId="3" fontId="54" fillId="0" borderId="199" xfId="1" applyNumberFormat="1" applyFont="1" applyFill="1" applyBorder="1"/>
    <xf numFmtId="3" fontId="54" fillId="0" borderId="200" xfId="1" applyNumberFormat="1" applyFont="1" applyFill="1" applyBorder="1"/>
    <xf numFmtId="3" fontId="54" fillId="0" borderId="201" xfId="1" applyNumberFormat="1" applyFont="1" applyFill="1" applyBorder="1"/>
    <xf numFmtId="3" fontId="54" fillId="0" borderId="77" xfId="1" applyNumberFormat="1" applyFont="1" applyFill="1" applyBorder="1"/>
    <xf numFmtId="3" fontId="54" fillId="0" borderId="202" xfId="1" applyNumberFormat="1" applyFont="1" applyFill="1" applyBorder="1"/>
    <xf numFmtId="0" fontId="13" fillId="0" borderId="0" xfId="0" applyFont="1"/>
    <xf numFmtId="0" fontId="64" fillId="0" borderId="0" xfId="0" applyFont="1" applyAlignment="1">
      <alignment horizontal="center"/>
    </xf>
    <xf numFmtId="3" fontId="58" fillId="0" borderId="0" xfId="0" applyNumberFormat="1" applyFont="1" applyBorder="1" applyAlignment="1"/>
    <xf numFmtId="0" fontId="69" fillId="0" borderId="0" xfId="0" applyFont="1"/>
    <xf numFmtId="0" fontId="31" fillId="0" borderId="58" xfId="3" applyFont="1" applyFill="1" applyBorder="1" applyAlignment="1">
      <alignment vertical="center"/>
    </xf>
    <xf numFmtId="49" fontId="71" fillId="0" borderId="210" xfId="5" applyNumberFormat="1" applyFont="1" applyFill="1" applyBorder="1" applyAlignment="1">
      <alignment vertical="center" wrapText="1"/>
    </xf>
    <xf numFmtId="49" fontId="71" fillId="0" borderId="211" xfId="5" applyNumberFormat="1" applyFont="1" applyFill="1" applyBorder="1" applyAlignment="1">
      <alignment vertical="center" wrapText="1"/>
    </xf>
    <xf numFmtId="49" fontId="71" fillId="0" borderId="163" xfId="5" applyNumberFormat="1" applyFont="1" applyFill="1" applyBorder="1" applyAlignment="1">
      <alignment vertical="center" wrapText="1"/>
    </xf>
    <xf numFmtId="49" fontId="71" fillId="0" borderId="104" xfId="5" applyNumberFormat="1" applyFont="1" applyFill="1" applyBorder="1" applyAlignment="1">
      <alignment horizontal="center" vertical="center" wrapText="1"/>
    </xf>
    <xf numFmtId="49" fontId="71" fillId="0" borderId="75" xfId="5" applyNumberFormat="1" applyFont="1" applyFill="1" applyBorder="1" applyAlignment="1">
      <alignment horizontal="center" vertical="center" wrapText="1"/>
    </xf>
    <xf numFmtId="49" fontId="21" fillId="0" borderId="71" xfId="5" applyNumberFormat="1" applyFont="1" applyFill="1" applyBorder="1" applyAlignment="1">
      <alignment vertical="center" wrapText="1"/>
    </xf>
    <xf numFmtId="49" fontId="21" fillId="0" borderId="71" xfId="5" applyNumberFormat="1" applyFont="1" applyFill="1" applyBorder="1" applyAlignment="1">
      <alignment horizontal="center" vertical="center" wrapText="1"/>
    </xf>
    <xf numFmtId="49" fontId="21" fillId="0" borderId="72" xfId="5" applyNumberFormat="1" applyFont="1" applyFill="1" applyBorder="1" applyAlignment="1">
      <alignment horizontal="center" vertical="center" wrapText="1"/>
    </xf>
    <xf numFmtId="49" fontId="31" fillId="0" borderId="104" xfId="3" applyNumberFormat="1" applyFont="1" applyFill="1" applyBorder="1" applyAlignment="1">
      <alignment horizontal="right" wrapText="1"/>
    </xf>
    <xf numFmtId="0" fontId="31" fillId="0" borderId="105" xfId="3" applyFont="1" applyFill="1" applyBorder="1" applyAlignment="1">
      <alignment horizontal="right" vertical="center"/>
    </xf>
    <xf numFmtId="3" fontId="31" fillId="0" borderId="105" xfId="3" applyNumberFormat="1" applyFont="1" applyFill="1" applyBorder="1" applyAlignment="1">
      <alignment horizontal="right" vertical="center"/>
    </xf>
    <xf numFmtId="3" fontId="31" fillId="0" borderId="187" xfId="3" applyNumberFormat="1" applyFont="1" applyFill="1" applyBorder="1" applyAlignment="1">
      <alignment horizontal="right" vertical="center"/>
    </xf>
    <xf numFmtId="3" fontId="7" fillId="0" borderId="63" xfId="5" applyNumberFormat="1" applyFont="1" applyFill="1" applyBorder="1" applyAlignment="1">
      <alignment horizontal="right"/>
    </xf>
    <xf numFmtId="3" fontId="1" fillId="0" borderId="64" xfId="5" applyNumberFormat="1" applyFont="1" applyFill="1" applyBorder="1" applyAlignment="1">
      <alignment horizontal="right"/>
    </xf>
    <xf numFmtId="2" fontId="31" fillId="0" borderId="106" xfId="3" applyNumberFormat="1" applyFont="1" applyFill="1" applyBorder="1" applyAlignment="1">
      <alignment horizontal="center" wrapText="1"/>
    </xf>
    <xf numFmtId="0" fontId="29" fillId="0" borderId="68" xfId="3" applyFont="1" applyFill="1" applyBorder="1" applyAlignment="1">
      <alignment horizontal="left" vertical="center"/>
    </xf>
    <xf numFmtId="3" fontId="31" fillId="0" borderId="68" xfId="3" applyNumberFormat="1" applyFont="1" applyFill="1" applyBorder="1" applyAlignment="1">
      <alignment horizontal="right" vertical="center"/>
    </xf>
    <xf numFmtId="3" fontId="72" fillId="0" borderId="68" xfId="5" applyNumberFormat="1" applyFont="1" applyFill="1" applyBorder="1" applyAlignment="1">
      <alignment horizontal="right" vertical="center"/>
    </xf>
    <xf numFmtId="3" fontId="72" fillId="0" borderId="68" xfId="5" applyNumberFormat="1" applyFont="1" applyFill="1" applyBorder="1" applyAlignment="1">
      <alignment horizontal="right" vertical="center" wrapText="1"/>
    </xf>
    <xf numFmtId="3" fontId="31" fillId="0" borderId="68" xfId="5" applyNumberFormat="1" applyFont="1" applyFill="1" applyBorder="1" applyAlignment="1">
      <alignment horizontal="right" vertical="center" wrapText="1"/>
    </xf>
    <xf numFmtId="3" fontId="7" fillId="0" borderId="68" xfId="5" applyNumberFormat="1" applyFont="1" applyFill="1" applyBorder="1" applyAlignment="1">
      <alignment horizontal="right" vertical="center" wrapText="1"/>
    </xf>
    <xf numFmtId="3" fontId="1" fillId="0" borderId="68" xfId="5" applyNumberFormat="1" applyFill="1" applyBorder="1" applyAlignment="1">
      <alignment horizontal="right" vertical="center"/>
    </xf>
    <xf numFmtId="3" fontId="31" fillId="0" borderId="68" xfId="3" applyNumberFormat="1" applyFont="1" applyFill="1" applyBorder="1" applyAlignment="1">
      <alignment horizontal="right" vertical="center" wrapText="1"/>
    </xf>
    <xf numFmtId="3" fontId="31" fillId="0" borderId="180" xfId="3" applyNumberFormat="1" applyFont="1" applyFill="1" applyBorder="1" applyAlignment="1">
      <alignment horizontal="right" vertical="center" wrapText="1"/>
    </xf>
    <xf numFmtId="3" fontId="1" fillId="0" borderId="106" xfId="5" applyNumberFormat="1" applyFont="1" applyFill="1" applyBorder="1"/>
    <xf numFmtId="3" fontId="1" fillId="0" borderId="68" xfId="5" applyNumberFormat="1" applyFont="1" applyFill="1" applyBorder="1"/>
    <xf numFmtId="3" fontId="1" fillId="0" borderId="69" xfId="5" applyNumberFormat="1" applyFont="1" applyFill="1" applyBorder="1"/>
    <xf numFmtId="49" fontId="72" fillId="0" borderId="101" xfId="3" applyNumberFormat="1" applyFont="1" applyFill="1" applyBorder="1"/>
    <xf numFmtId="3" fontId="73" fillId="0" borderId="146" xfId="3" applyNumberFormat="1" applyFont="1" applyFill="1" applyBorder="1" applyAlignment="1"/>
    <xf numFmtId="3" fontId="74" fillId="0" borderId="146" xfId="3" applyNumberFormat="1" applyFont="1" applyFill="1" applyBorder="1" applyAlignment="1"/>
    <xf numFmtId="3" fontId="74" fillId="0" borderId="102" xfId="3" applyNumberFormat="1" applyFont="1" applyFill="1" applyBorder="1" applyAlignment="1"/>
    <xf numFmtId="3" fontId="7" fillId="0" borderId="101" xfId="5" applyNumberFormat="1" applyFont="1" applyFill="1" applyBorder="1"/>
    <xf numFmtId="3" fontId="7" fillId="0" borderId="146" xfId="5" applyNumberFormat="1" applyFont="1" applyFill="1" applyBorder="1"/>
    <xf numFmtId="3" fontId="7" fillId="0" borderId="206" xfId="5" applyNumberFormat="1" applyFont="1" applyFill="1" applyBorder="1"/>
    <xf numFmtId="49" fontId="75" fillId="0" borderId="104" xfId="3" applyNumberFormat="1" applyFont="1" applyFill="1" applyBorder="1"/>
    <xf numFmtId="0" fontId="31" fillId="0" borderId="105" xfId="3" applyFont="1" applyFill="1" applyBorder="1"/>
    <xf numFmtId="3" fontId="31" fillId="0" borderId="105" xfId="3" applyNumberFormat="1" applyFont="1" applyFill="1" applyBorder="1"/>
    <xf numFmtId="3" fontId="72" fillId="0" borderId="105" xfId="3" applyNumberFormat="1" applyFont="1" applyFill="1" applyBorder="1"/>
    <xf numFmtId="3" fontId="72" fillId="0" borderId="63" xfId="3" applyNumberFormat="1" applyFont="1" applyFill="1" applyBorder="1"/>
    <xf numFmtId="3" fontId="72" fillId="0" borderId="188" xfId="3" applyNumberFormat="1" applyFont="1" applyFill="1" applyBorder="1"/>
    <xf numFmtId="3" fontId="1" fillId="0" borderId="104" xfId="5" applyNumberFormat="1" applyFont="1" applyFill="1" applyBorder="1"/>
    <xf numFmtId="3" fontId="1" fillId="0" borderId="105" xfId="5" applyNumberFormat="1" applyFont="1" applyFill="1" applyBorder="1"/>
    <xf numFmtId="3" fontId="1" fillId="0" borderId="142" xfId="5" applyNumberFormat="1" applyFont="1" applyFill="1" applyBorder="1"/>
    <xf numFmtId="49" fontId="75" fillId="0" borderId="74" xfId="3" applyNumberFormat="1" applyFont="1" applyFill="1" applyBorder="1"/>
    <xf numFmtId="0" fontId="31" fillId="0" borderId="58" xfId="3" applyFont="1" applyFill="1" applyBorder="1"/>
    <xf numFmtId="3" fontId="72" fillId="0" borderId="58" xfId="3" applyNumberFormat="1" applyFont="1" applyFill="1" applyBorder="1"/>
    <xf numFmtId="3" fontId="1" fillId="0" borderId="74" xfId="5" applyNumberFormat="1" applyFont="1" applyFill="1" applyBorder="1"/>
    <xf numFmtId="3" fontId="1" fillId="0" borderId="58" xfId="5" applyNumberFormat="1" applyFont="1" applyFill="1" applyBorder="1"/>
    <xf numFmtId="3" fontId="1" fillId="0" borderId="66" xfId="5" applyNumberFormat="1" applyFont="1" applyFill="1" applyBorder="1"/>
    <xf numFmtId="3" fontId="76" fillId="0" borderId="58" xfId="3" applyNumberFormat="1" applyFont="1" applyFill="1" applyBorder="1"/>
    <xf numFmtId="3" fontId="7" fillId="0" borderId="74" xfId="3" applyNumberFormat="1" applyFont="1" applyFill="1" applyBorder="1"/>
    <xf numFmtId="3" fontId="1" fillId="0" borderId="65" xfId="5" applyNumberFormat="1" applyFont="1" applyFill="1" applyBorder="1"/>
    <xf numFmtId="49" fontId="75" fillId="0" borderId="106" xfId="3" applyNumberFormat="1" applyFont="1" applyFill="1" applyBorder="1"/>
    <xf numFmtId="0" fontId="31" fillId="0" borderId="68" xfId="3" applyFont="1" applyFill="1" applyBorder="1"/>
    <xf numFmtId="3" fontId="72" fillId="0" borderId="68" xfId="3" applyNumberFormat="1" applyFont="1" applyFill="1" applyBorder="1"/>
    <xf numFmtId="3" fontId="72" fillId="0" borderId="71" xfId="3" applyNumberFormat="1" applyFont="1" applyFill="1" applyBorder="1"/>
    <xf numFmtId="49" fontId="73" fillId="0" borderId="101" xfId="3" applyNumberFormat="1" applyFont="1" applyFill="1" applyBorder="1"/>
    <xf numFmtId="0" fontId="77" fillId="0" borderId="146" xfId="6" applyFont="1" applyFill="1" applyBorder="1"/>
    <xf numFmtId="3" fontId="7" fillId="0" borderId="102" xfId="5" applyNumberFormat="1" applyFont="1" applyFill="1" applyBorder="1"/>
    <xf numFmtId="3" fontId="72" fillId="0" borderId="187" xfId="3" applyNumberFormat="1" applyFont="1" applyFill="1" applyBorder="1"/>
    <xf numFmtId="49" fontId="75" fillId="0" borderId="101" xfId="3" applyNumberFormat="1" applyFont="1" applyFill="1" applyBorder="1"/>
    <xf numFmtId="0" fontId="78" fillId="0" borderId="146" xfId="6" applyFont="1" applyFill="1" applyBorder="1"/>
    <xf numFmtId="3" fontId="72" fillId="0" borderId="83" xfId="3" applyNumberFormat="1" applyFont="1" applyFill="1" applyBorder="1"/>
    <xf numFmtId="0" fontId="1" fillId="0" borderId="66" xfId="5" applyFont="1" applyFill="1" applyBorder="1"/>
    <xf numFmtId="3" fontId="76" fillId="0" borderId="105" xfId="3" applyNumberFormat="1" applyFont="1" applyFill="1" applyBorder="1"/>
    <xf numFmtId="0" fontId="79" fillId="0" borderId="126" xfId="5" applyFont="1" applyFill="1" applyBorder="1" applyAlignment="1">
      <alignment vertical="center" wrapText="1"/>
    </xf>
    <xf numFmtId="0" fontId="31" fillId="0" borderId="179" xfId="5" applyFont="1" applyFill="1" applyBorder="1" applyAlignment="1"/>
    <xf numFmtId="3" fontId="72" fillId="0" borderId="146" xfId="3" applyNumberFormat="1" applyFont="1" applyFill="1" applyBorder="1"/>
    <xf numFmtId="3" fontId="72" fillId="0" borderId="102" xfId="3" applyNumberFormat="1" applyFont="1" applyFill="1" applyBorder="1"/>
    <xf numFmtId="3" fontId="7" fillId="0" borderId="179" xfId="5" applyNumberFormat="1" applyFont="1" applyFill="1" applyBorder="1"/>
    <xf numFmtId="3" fontId="1" fillId="0" borderId="146" xfId="5" applyNumberFormat="1" applyFont="1" applyFill="1" applyBorder="1"/>
    <xf numFmtId="0" fontId="1" fillId="0" borderId="206" xfId="5" applyFont="1" applyFill="1" applyBorder="1"/>
    <xf numFmtId="0" fontId="79" fillId="0" borderId="104" xfId="5" applyFont="1" applyFill="1" applyBorder="1" applyAlignment="1">
      <alignment vertical="center" wrapText="1"/>
    </xf>
    <xf numFmtId="0" fontId="75" fillId="0" borderId="176" xfId="5" applyFont="1" applyFill="1" applyBorder="1" applyAlignment="1"/>
    <xf numFmtId="3" fontId="75" fillId="0" borderId="105" xfId="3" applyNumberFormat="1" applyFont="1" applyFill="1" applyBorder="1"/>
    <xf numFmtId="3" fontId="80" fillId="0" borderId="104" xfId="5" applyNumberFormat="1" applyFont="1" applyFill="1" applyBorder="1"/>
    <xf numFmtId="3" fontId="80" fillId="0" borderId="189" xfId="5" applyNumberFormat="1" applyFont="1" applyFill="1" applyBorder="1"/>
    <xf numFmtId="0" fontId="1" fillId="0" borderId="142" xfId="5" applyFont="1" applyFill="1" applyBorder="1"/>
    <xf numFmtId="0" fontId="79" fillId="0" borderId="74" xfId="5" applyFont="1" applyFill="1" applyBorder="1" applyAlignment="1">
      <alignment vertical="center" wrapText="1"/>
    </xf>
    <xf numFmtId="0" fontId="75" fillId="0" borderId="67" xfId="5" applyFont="1" applyFill="1" applyBorder="1" applyAlignment="1"/>
    <xf numFmtId="3" fontId="75" fillId="0" borderId="58" xfId="3" applyNumberFormat="1" applyFont="1" applyFill="1" applyBorder="1"/>
    <xf numFmtId="3" fontId="80" fillId="0" borderId="65" xfId="5" applyNumberFormat="1" applyFont="1" applyFill="1" applyBorder="1"/>
    <xf numFmtId="0" fontId="79" fillId="0" borderId="106" xfId="5" applyFont="1" applyFill="1" applyBorder="1" applyAlignment="1">
      <alignment vertical="center" wrapText="1"/>
    </xf>
    <xf numFmtId="3" fontId="75" fillId="0" borderId="68" xfId="3" applyNumberFormat="1" applyFont="1" applyFill="1" applyBorder="1"/>
    <xf numFmtId="3" fontId="72" fillId="0" borderId="180" xfId="3" applyNumberFormat="1" applyFont="1" applyFill="1" applyBorder="1"/>
    <xf numFmtId="3" fontId="80" fillId="0" borderId="67" xfId="5" applyNumberFormat="1" applyFont="1" applyFill="1" applyBorder="1"/>
    <xf numFmtId="0" fontId="1" fillId="0" borderId="69" xfId="5" applyFont="1" applyFill="1" applyBorder="1"/>
    <xf numFmtId="0" fontId="31" fillId="0" borderId="146" xfId="5" applyFont="1" applyFill="1" applyBorder="1" applyAlignment="1"/>
    <xf numFmtId="3" fontId="7" fillId="0" borderId="73" xfId="5" applyNumberFormat="1" applyFont="1" applyFill="1" applyBorder="1" applyAlignment="1">
      <alignment horizontal="right"/>
    </xf>
    <xf numFmtId="0" fontId="63" fillId="0" borderId="92" xfId="0" applyFont="1" applyBorder="1" applyAlignment="1">
      <alignment horizontal="center"/>
    </xf>
    <xf numFmtId="0" fontId="63" fillId="0" borderId="91" xfId="0" applyFont="1" applyBorder="1" applyAlignment="1">
      <alignment horizontal="center"/>
    </xf>
    <xf numFmtId="0" fontId="59" fillId="0" borderId="142" xfId="0" applyFont="1" applyBorder="1"/>
    <xf numFmtId="0" fontId="59" fillId="0" borderId="207" xfId="0" applyFont="1" applyBorder="1"/>
    <xf numFmtId="3" fontId="59" fillId="0" borderId="131" xfId="0" applyNumberFormat="1" applyFont="1" applyBorder="1"/>
    <xf numFmtId="3" fontId="59" fillId="0" borderId="207" xfId="0" applyNumberFormat="1" applyFont="1" applyBorder="1"/>
    <xf numFmtId="0" fontId="59" fillId="0" borderId="66" xfId="0" applyFont="1" applyBorder="1"/>
    <xf numFmtId="0" fontId="59" fillId="0" borderId="164" xfId="0" applyFont="1" applyBorder="1"/>
    <xf numFmtId="3" fontId="59" fillId="0" borderId="143" xfId="0" applyNumberFormat="1" applyFont="1" applyBorder="1"/>
    <xf numFmtId="3" fontId="59" fillId="0" borderId="164" xfId="0" applyNumberFormat="1" applyFont="1" applyBorder="1"/>
    <xf numFmtId="0" fontId="59" fillId="0" borderId="66" xfId="0" applyFont="1" applyFill="1" applyBorder="1"/>
    <xf numFmtId="0" fontId="59" fillId="0" borderId="164" xfId="0" applyFont="1" applyFill="1" applyBorder="1"/>
    <xf numFmtId="0" fontId="59" fillId="0" borderId="74" xfId="0" applyFont="1" applyBorder="1" applyAlignment="1">
      <alignment horizontal="center" vertical="center"/>
    </xf>
    <xf numFmtId="0" fontId="59" fillId="0" borderId="106" xfId="0" applyFont="1" applyBorder="1" applyAlignment="1">
      <alignment horizontal="center" vertical="center"/>
    </xf>
    <xf numFmtId="0" fontId="59" fillId="0" borderId="69" xfId="0" applyFont="1" applyBorder="1"/>
    <xf numFmtId="0" fontId="59" fillId="0" borderId="205" xfId="0" applyFont="1" applyBorder="1"/>
    <xf numFmtId="3" fontId="59" fillId="0" borderId="208" xfId="0" applyNumberFormat="1" applyFont="1" applyBorder="1"/>
    <xf numFmtId="3" fontId="59" fillId="0" borderId="205" xfId="0" applyNumberFormat="1" applyFont="1" applyBorder="1"/>
    <xf numFmtId="3" fontId="63" fillId="0" borderId="91" xfId="0" applyNumberFormat="1" applyFont="1" applyBorder="1"/>
    <xf numFmtId="3" fontId="63" fillId="0" borderId="92" xfId="0" applyNumberFormat="1" applyFont="1" applyBorder="1"/>
    <xf numFmtId="0" fontId="59" fillId="0" borderId="0" xfId="0" applyFont="1"/>
    <xf numFmtId="3" fontId="63" fillId="0" borderId="78" xfId="0" applyNumberFormat="1" applyFont="1" applyBorder="1" applyAlignment="1">
      <alignment horizontal="center" vertical="center" wrapText="1"/>
    </xf>
    <xf numFmtId="3" fontId="63" fillId="0" borderId="209" xfId="0" applyNumberFormat="1" applyFont="1" applyBorder="1" applyAlignment="1">
      <alignment horizontal="center" vertical="center" wrapText="1"/>
    </xf>
    <xf numFmtId="3" fontId="63" fillId="0" borderId="149" xfId="0" applyNumberFormat="1" applyFont="1" applyBorder="1" applyAlignment="1">
      <alignment horizontal="center" vertical="center" wrapText="1"/>
    </xf>
    <xf numFmtId="3" fontId="63" fillId="0" borderId="101" xfId="0" applyNumberFormat="1" applyFont="1" applyBorder="1" applyAlignment="1">
      <alignment horizontal="center" vertical="center" wrapText="1"/>
    </xf>
    <xf numFmtId="3" fontId="63" fillId="0" borderId="146" xfId="0" applyNumberFormat="1" applyFont="1" applyBorder="1" applyAlignment="1">
      <alignment horizontal="center" vertical="center" wrapText="1"/>
    </xf>
    <xf numFmtId="3" fontId="63" fillId="0" borderId="206" xfId="0" applyNumberFormat="1" applyFont="1" applyBorder="1" applyAlignment="1">
      <alignment horizontal="center" vertical="center" wrapText="1"/>
    </xf>
    <xf numFmtId="3" fontId="63" fillId="16" borderId="126" xfId="0" applyNumberFormat="1" applyFont="1" applyFill="1" applyBorder="1" applyAlignment="1">
      <alignment horizontal="right" vertical="center" wrapText="1"/>
    </xf>
    <xf numFmtId="3" fontId="63" fillId="16" borderId="101" xfId="0" applyNumberFormat="1" applyFont="1" applyFill="1" applyBorder="1" applyAlignment="1">
      <alignment horizontal="center" vertical="center" wrapText="1"/>
    </xf>
    <xf numFmtId="3" fontId="63" fillId="16" borderId="146" xfId="0" applyNumberFormat="1" applyFont="1" applyFill="1" applyBorder="1" applyAlignment="1">
      <alignment horizontal="center" vertical="center" wrapText="1"/>
    </xf>
    <xf numFmtId="3" fontId="63" fillId="16" borderId="148" xfId="0" applyNumberFormat="1" applyFont="1" applyFill="1" applyBorder="1" applyAlignment="1">
      <alignment horizontal="center" vertical="center" wrapText="1"/>
    </xf>
    <xf numFmtId="3" fontId="63" fillId="16" borderId="101" xfId="0" applyNumberFormat="1" applyFont="1" applyFill="1" applyBorder="1" applyAlignment="1">
      <alignment horizontal="right" vertical="center" wrapText="1"/>
    </xf>
    <xf numFmtId="0" fontId="81" fillId="16" borderId="92" xfId="0" applyFont="1" applyFill="1" applyBorder="1" applyAlignment="1">
      <alignment horizontal="center"/>
    </xf>
    <xf numFmtId="3" fontId="63" fillId="16" borderId="210" xfId="0" applyNumberFormat="1" applyFont="1" applyFill="1" applyBorder="1" applyAlignment="1">
      <alignment vertical="center" wrapText="1"/>
    </xf>
    <xf numFmtId="3" fontId="63" fillId="16" borderId="73" xfId="0" applyNumberFormat="1" applyFont="1" applyFill="1" applyBorder="1" applyAlignment="1">
      <alignment vertical="center" wrapText="1"/>
    </xf>
    <xf numFmtId="3" fontId="63" fillId="16" borderId="63" xfId="0" applyNumberFormat="1" applyFont="1" applyFill="1" applyBorder="1" applyAlignment="1">
      <alignment vertical="center" wrapText="1"/>
    </xf>
    <xf numFmtId="3" fontId="63" fillId="16" borderId="62" xfId="0" applyNumberFormat="1" applyFont="1" applyFill="1" applyBorder="1" applyAlignment="1">
      <alignment vertical="center" wrapText="1"/>
    </xf>
    <xf numFmtId="3" fontId="63" fillId="16" borderId="163" xfId="0" applyNumberFormat="1" applyFont="1" applyFill="1" applyBorder="1" applyAlignment="1">
      <alignment vertical="center" wrapText="1"/>
    </xf>
    <xf numFmtId="0" fontId="63" fillId="0" borderId="188" xfId="0" applyFont="1" applyFill="1" applyBorder="1" applyAlignment="1">
      <alignment horizontal="center"/>
    </xf>
    <xf numFmtId="0" fontId="61" fillId="0" borderId="187" xfId="0" applyFont="1" applyBorder="1"/>
    <xf numFmtId="3" fontId="61" fillId="0" borderId="186" xfId="0" applyNumberFormat="1" applyFont="1" applyBorder="1"/>
    <xf numFmtId="3" fontId="61" fillId="0" borderId="104" xfId="0" applyNumberFormat="1" applyFont="1" applyBorder="1"/>
    <xf numFmtId="3" fontId="61" fillId="0" borderId="105" xfId="0" applyNumberFormat="1" applyFont="1" applyBorder="1"/>
    <xf numFmtId="3" fontId="61" fillId="0" borderId="188" xfId="0" applyNumberFormat="1" applyFont="1" applyBorder="1"/>
    <xf numFmtId="3" fontId="61" fillId="0" borderId="142" xfId="0" applyNumberFormat="1" applyFont="1" applyBorder="1"/>
    <xf numFmtId="0" fontId="54" fillId="0" borderId="189" xfId="0" applyFont="1" applyBorder="1"/>
    <xf numFmtId="0" fontId="54" fillId="0" borderId="187" xfId="0" applyFont="1" applyBorder="1"/>
    <xf numFmtId="3" fontId="54" fillId="0" borderId="186" xfId="0" applyNumberFormat="1" applyFont="1" applyBorder="1"/>
    <xf numFmtId="3" fontId="54" fillId="0" borderId="104" xfId="0" applyNumberFormat="1" applyFont="1" applyBorder="1"/>
    <xf numFmtId="3" fontId="54" fillId="0" borderId="105" xfId="0" applyNumberFormat="1" applyFont="1" applyBorder="1"/>
    <xf numFmtId="3" fontId="54" fillId="0" borderId="188" xfId="0" applyNumberFormat="1" applyFont="1" applyBorder="1"/>
    <xf numFmtId="0" fontId="54" fillId="0" borderId="74" xfId="0" applyFont="1" applyBorder="1"/>
    <xf numFmtId="3" fontId="54" fillId="0" borderId="58" xfId="0" applyNumberFormat="1" applyFont="1" applyBorder="1"/>
    <xf numFmtId="0" fontId="54" fillId="0" borderId="66" xfId="0" applyFont="1" applyBorder="1"/>
    <xf numFmtId="0" fontId="61" fillId="0" borderId="58" xfId="0" applyFont="1" applyBorder="1"/>
    <xf numFmtId="0" fontId="61" fillId="0" borderId="83" xfId="0" applyFont="1" applyBorder="1"/>
    <xf numFmtId="3" fontId="61" fillId="0" borderId="151" xfId="0" applyNumberFormat="1" applyFont="1" applyBorder="1"/>
    <xf numFmtId="3" fontId="61" fillId="0" borderId="74" xfId="0" applyNumberFormat="1" applyFont="1" applyBorder="1"/>
    <xf numFmtId="3" fontId="61" fillId="0" borderId="58" xfId="0" applyNumberFormat="1" applyFont="1" applyBorder="1"/>
    <xf numFmtId="3" fontId="61" fillId="0" borderId="203" xfId="0" applyNumberFormat="1" applyFont="1" applyBorder="1"/>
    <xf numFmtId="3" fontId="61" fillId="0" borderId="66" xfId="0" applyNumberFormat="1" applyFont="1" applyBorder="1"/>
    <xf numFmtId="0" fontId="61" fillId="0" borderId="66" xfId="0" applyFont="1" applyBorder="1"/>
    <xf numFmtId="0" fontId="61" fillId="0" borderId="182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1" fillId="0" borderId="151" xfId="0" applyFont="1" applyBorder="1"/>
    <xf numFmtId="0" fontId="61" fillId="0" borderId="106" xfId="0" applyFont="1" applyBorder="1" applyAlignment="1">
      <alignment horizontal="center" vertical="center"/>
    </xf>
    <xf numFmtId="0" fontId="61" fillId="0" borderId="68" xfId="0" applyFont="1" applyBorder="1"/>
    <xf numFmtId="0" fontId="61" fillId="0" borderId="180" xfId="0" applyFont="1" applyBorder="1"/>
    <xf numFmtId="3" fontId="61" fillId="0" borderId="152" xfId="0" applyNumberFormat="1" applyFont="1" applyBorder="1"/>
    <xf numFmtId="3" fontId="61" fillId="0" borderId="106" xfId="0" applyNumberFormat="1" applyFont="1" applyBorder="1"/>
    <xf numFmtId="3" fontId="61" fillId="0" borderId="68" xfId="0" applyNumberFormat="1" applyFont="1" applyBorder="1"/>
    <xf numFmtId="3" fontId="61" fillId="0" borderId="204" xfId="0" applyNumberFormat="1" applyFont="1" applyBorder="1"/>
    <xf numFmtId="0" fontId="61" fillId="0" borderId="69" xfId="0" applyFont="1" applyBorder="1"/>
    <xf numFmtId="3" fontId="63" fillId="16" borderId="145" xfId="0" applyNumberFormat="1" applyFont="1" applyFill="1" applyBorder="1"/>
    <xf numFmtId="3" fontId="63" fillId="16" borderId="73" xfId="0" applyNumberFormat="1" applyFont="1" applyFill="1" applyBorder="1"/>
    <xf numFmtId="3" fontId="63" fillId="16" borderId="63" xfId="0" applyNumberFormat="1" applyFont="1" applyFill="1" applyBorder="1"/>
    <xf numFmtId="3" fontId="63" fillId="16" borderId="64" xfId="0" applyNumberFormat="1" applyFont="1" applyFill="1" applyBorder="1"/>
    <xf numFmtId="3" fontId="63" fillId="16" borderId="62" xfId="0" applyNumberFormat="1" applyFont="1" applyFill="1" applyBorder="1"/>
    <xf numFmtId="3" fontId="61" fillId="0" borderId="143" xfId="0" applyNumberFormat="1" applyFont="1" applyBorder="1"/>
    <xf numFmtId="3" fontId="61" fillId="0" borderId="65" xfId="0" applyNumberFormat="1" applyFont="1" applyBorder="1"/>
    <xf numFmtId="3" fontId="61" fillId="0" borderId="144" xfId="0" applyNumberFormat="1" applyFont="1" applyBorder="1"/>
    <xf numFmtId="3" fontId="61" fillId="0" borderId="69" xfId="0" applyNumberFormat="1" applyFont="1" applyBorder="1"/>
    <xf numFmtId="3" fontId="61" fillId="0" borderId="67" xfId="0" applyNumberFormat="1" applyFont="1" applyBorder="1"/>
    <xf numFmtId="3" fontId="65" fillId="0" borderId="179" xfId="0" applyNumberFormat="1" applyFont="1" applyBorder="1" applyAlignment="1"/>
    <xf numFmtId="3" fontId="65" fillId="0" borderId="146" xfId="0" applyNumberFormat="1" applyFont="1" applyBorder="1" applyAlignment="1"/>
    <xf numFmtId="3" fontId="65" fillId="0" borderId="102" xfId="0" applyNumberFormat="1" applyFont="1" applyBorder="1" applyAlignment="1"/>
    <xf numFmtId="3" fontId="65" fillId="0" borderId="101" xfId="0" applyNumberFormat="1" applyFont="1" applyBorder="1" applyAlignment="1"/>
    <xf numFmtId="3" fontId="65" fillId="0" borderId="206" xfId="0" applyNumberFormat="1" applyFont="1" applyBorder="1" applyAlignment="1"/>
    <xf numFmtId="0" fontId="63" fillId="0" borderId="0" xfId="0" applyFont="1" applyAlignment="1">
      <alignment horizontal="center" vertical="center"/>
    </xf>
    <xf numFmtId="0" fontId="63" fillId="0" borderId="0" xfId="0" applyFont="1"/>
    <xf numFmtId="3" fontId="63" fillId="0" borderId="0" xfId="0" applyNumberFormat="1" applyFont="1"/>
    <xf numFmtId="0" fontId="61" fillId="0" borderId="0" xfId="0" applyFont="1" applyAlignment="1">
      <alignment horizontal="center" vertical="center"/>
    </xf>
    <xf numFmtId="0" fontId="61" fillId="0" borderId="0" xfId="0" applyFont="1"/>
    <xf numFmtId="3" fontId="61" fillId="0" borderId="0" xfId="0" applyNumberFormat="1" applyFont="1"/>
    <xf numFmtId="0" fontId="53" fillId="0" borderId="41" xfId="0" applyFont="1" applyFill="1" applyBorder="1" applyAlignment="1">
      <alignment horizontal="center" wrapText="1"/>
    </xf>
    <xf numFmtId="3" fontId="49" fillId="0" borderId="112" xfId="1" applyNumberFormat="1" applyFont="1" applyFill="1" applyBorder="1" applyAlignment="1">
      <alignment horizontal="center"/>
    </xf>
    <xf numFmtId="3" fontId="49" fillId="0" borderId="149" xfId="1" applyNumberFormat="1" applyFont="1" applyFill="1" applyBorder="1" applyAlignment="1">
      <alignment horizontal="center"/>
    </xf>
    <xf numFmtId="3" fontId="49" fillId="0" borderId="98" xfId="1" applyNumberFormat="1" applyFont="1" applyFill="1" applyBorder="1" applyAlignment="1">
      <alignment horizontal="center"/>
    </xf>
    <xf numFmtId="3" fontId="49" fillId="0" borderId="157" xfId="1" applyNumberFormat="1" applyFont="1" applyFill="1" applyBorder="1" applyAlignment="1">
      <alignment horizontal="center"/>
    </xf>
    <xf numFmtId="3" fontId="49" fillId="0" borderId="48" xfId="1" applyNumberFormat="1" applyFont="1" applyFill="1" applyBorder="1" applyAlignment="1">
      <alignment horizontal="center"/>
    </xf>
    <xf numFmtId="3" fontId="49" fillId="0" borderId="158" xfId="1" applyNumberFormat="1" applyFont="1" applyFill="1" applyBorder="1" applyAlignment="1">
      <alignment horizontal="center"/>
    </xf>
    <xf numFmtId="0" fontId="53" fillId="0" borderId="0" xfId="1" applyFont="1" applyFill="1" applyBorder="1" applyAlignment="1">
      <alignment horizontal="center"/>
    </xf>
    <xf numFmtId="0" fontId="14" fillId="0" borderId="112" xfId="1" applyFont="1" applyFill="1" applyBorder="1" applyAlignment="1">
      <alignment horizontal="left" vertical="center"/>
    </xf>
    <xf numFmtId="0" fontId="14" fillId="0" borderId="98" xfId="1" applyFont="1" applyFill="1" applyBorder="1" applyAlignment="1">
      <alignment horizontal="left" vertical="center"/>
    </xf>
    <xf numFmtId="0" fontId="14" fillId="0" borderId="113" xfId="1" applyFont="1" applyFill="1" applyBorder="1" applyAlignment="1">
      <alignment horizontal="left" vertical="center"/>
    </xf>
    <xf numFmtId="0" fontId="14" fillId="0" borderId="93" xfId="1" applyFont="1" applyFill="1" applyBorder="1" applyAlignment="1">
      <alignment horizontal="left" vertical="center"/>
    </xf>
    <xf numFmtId="3" fontId="49" fillId="0" borderId="32" xfId="1" applyNumberFormat="1" applyFont="1" applyFill="1" applyBorder="1" applyAlignment="1">
      <alignment horizontal="center"/>
    </xf>
    <xf numFmtId="3" fontId="49" fillId="0" borderId="80" xfId="1" applyNumberFormat="1" applyFont="1" applyFill="1" applyBorder="1" applyAlignment="1">
      <alignment horizontal="center"/>
    </xf>
    <xf numFmtId="3" fontId="49" fillId="0" borderId="35" xfId="1" applyNumberFormat="1" applyFont="1" applyFill="1" applyBorder="1" applyAlignment="1">
      <alignment horizontal="center"/>
    </xf>
    <xf numFmtId="3" fontId="49" fillId="0" borderId="97" xfId="1" applyNumberFormat="1" applyFont="1" applyFill="1" applyBorder="1" applyAlignment="1">
      <alignment horizontal="center"/>
    </xf>
    <xf numFmtId="3" fontId="49" fillId="0" borderId="9" xfId="1" applyNumberFormat="1" applyFont="1" applyFill="1" applyBorder="1" applyAlignment="1">
      <alignment horizontal="center"/>
    </xf>
    <xf numFmtId="3" fontId="49" fillId="0" borderId="32" xfId="1" applyNumberFormat="1" applyFont="1" applyFill="1" applyBorder="1" applyAlignment="1">
      <alignment horizontal="center" vertical="center" wrapText="1"/>
    </xf>
    <xf numFmtId="3" fontId="49" fillId="0" borderId="80" xfId="1" applyNumberFormat="1" applyFont="1" applyFill="1" applyBorder="1" applyAlignment="1">
      <alignment horizontal="center" vertical="center" wrapText="1"/>
    </xf>
    <xf numFmtId="3" fontId="49" fillId="0" borderId="35" xfId="1" applyNumberFormat="1" applyFont="1" applyFill="1" applyBorder="1" applyAlignment="1">
      <alignment horizontal="center" vertical="center" wrapText="1"/>
    </xf>
    <xf numFmtId="3" fontId="49" fillId="0" borderId="97" xfId="1" applyNumberFormat="1" applyFont="1" applyFill="1" applyBorder="1" applyAlignment="1">
      <alignment horizontal="center" vertical="center" wrapText="1"/>
    </xf>
    <xf numFmtId="3" fontId="49" fillId="0" borderId="48" xfId="1" applyNumberFormat="1" applyFont="1" applyFill="1" applyBorder="1" applyAlignment="1">
      <alignment horizontal="center" vertical="center" wrapText="1"/>
    </xf>
    <xf numFmtId="3" fontId="49" fillId="0" borderId="9" xfId="1" applyNumberFormat="1" applyFont="1" applyFill="1" applyBorder="1" applyAlignment="1">
      <alignment horizontal="center" vertical="center" wrapText="1"/>
    </xf>
    <xf numFmtId="3" fontId="34" fillId="0" borderId="58" xfId="1" applyNumberFormat="1" applyFont="1" applyBorder="1" applyAlignment="1">
      <alignment horizontal="left"/>
    </xf>
    <xf numFmtId="3" fontId="34" fillId="0" borderId="66" xfId="1" applyNumberFormat="1" applyFont="1" applyBorder="1" applyAlignment="1">
      <alignment horizontal="left"/>
    </xf>
    <xf numFmtId="3" fontId="34" fillId="0" borderId="71" xfId="1" applyNumberFormat="1" applyFont="1" applyBorder="1" applyAlignment="1">
      <alignment horizontal="left"/>
    </xf>
    <xf numFmtId="3" fontId="34" fillId="0" borderId="72" xfId="1" applyNumberFormat="1" applyFont="1" applyBorder="1" applyAlignment="1">
      <alignment horizontal="left"/>
    </xf>
    <xf numFmtId="3" fontId="14" fillId="0" borderId="102" xfId="1" applyNumberFormat="1" applyFont="1" applyBorder="1" applyAlignment="1">
      <alignment horizontal="center" vertical="center"/>
    </xf>
    <xf numFmtId="3" fontId="14" fillId="0" borderId="92" xfId="1" applyNumberFormat="1" applyFont="1" applyBorder="1" applyAlignment="1">
      <alignment horizontal="center" vertical="center"/>
    </xf>
    <xf numFmtId="3" fontId="34" fillId="0" borderId="105" xfId="1" applyNumberFormat="1" applyFont="1" applyBorder="1" applyAlignment="1">
      <alignment horizontal="left"/>
    </xf>
    <xf numFmtId="0" fontId="46" fillId="0" borderId="142" xfId="2" applyFont="1" applyBorder="1" applyAlignment="1">
      <alignment horizontal="left"/>
    </xf>
    <xf numFmtId="4" fontId="48" fillId="0" borderId="0" xfId="1" applyNumberFormat="1" applyFont="1" applyBorder="1" applyAlignment="1">
      <alignment horizontal="center"/>
    </xf>
    <xf numFmtId="3" fontId="37" fillId="0" borderId="148" xfId="1" applyNumberFormat="1" applyFont="1" applyFill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20" fillId="0" borderId="66" xfId="1" applyFont="1" applyBorder="1" applyAlignment="1">
      <alignment horizontal="center"/>
    </xf>
    <xf numFmtId="0" fontId="20" fillId="0" borderId="75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0" fontId="20" fillId="0" borderId="72" xfId="1" applyFont="1" applyBorder="1" applyAlignment="1">
      <alignment horizontal="center"/>
    </xf>
    <xf numFmtId="3" fontId="14" fillId="0" borderId="149" xfId="1" applyNumberFormat="1" applyFont="1" applyBorder="1" applyAlignment="1">
      <alignment horizontal="center"/>
    </xf>
    <xf numFmtId="3" fontId="14" fillId="0" borderId="147" xfId="1" applyNumberFormat="1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3" fontId="16" fillId="6" borderId="50" xfId="1" applyNumberFormat="1" applyFont="1" applyFill="1" applyBorder="1" applyAlignment="1">
      <alignment horizontal="center"/>
    </xf>
    <xf numFmtId="3" fontId="21" fillId="7" borderId="53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7" xfId="1" applyNumberFormat="1" applyFont="1" applyFill="1" applyBorder="1" applyAlignment="1">
      <alignment horizontal="center" vertical="center" wrapText="1"/>
    </xf>
    <xf numFmtId="49" fontId="21" fillId="7" borderId="53" xfId="1" applyNumberFormat="1" applyFont="1" applyFill="1" applyBorder="1" applyAlignment="1">
      <alignment horizontal="center" vertical="center" wrapText="1"/>
    </xf>
    <xf numFmtId="0" fontId="16" fillId="6" borderId="36" xfId="1" applyFont="1" applyFill="1" applyBorder="1" applyAlignment="1">
      <alignment horizontal="center"/>
    </xf>
    <xf numFmtId="0" fontId="16" fillId="6" borderId="61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59" fillId="0" borderId="74" xfId="0" applyFont="1" applyBorder="1" applyAlignment="1">
      <alignment horizontal="center" vertical="center"/>
    </xf>
    <xf numFmtId="3" fontId="63" fillId="0" borderId="0" xfId="0" applyNumberFormat="1" applyFont="1" applyBorder="1" applyAlignment="1">
      <alignment horizontal="center"/>
    </xf>
    <xf numFmtId="0" fontId="63" fillId="0" borderId="101" xfId="0" applyFont="1" applyBorder="1" applyAlignment="1">
      <alignment horizontal="center"/>
    </xf>
    <xf numFmtId="0" fontId="63" fillId="0" borderId="206" xfId="0" applyFont="1" applyBorder="1" applyAlignment="1">
      <alignment horizontal="center"/>
    </xf>
    <xf numFmtId="0" fontId="63" fillId="0" borderId="146" xfId="0" applyFont="1" applyBorder="1" applyAlignment="1">
      <alignment horizontal="center"/>
    </xf>
    <xf numFmtId="0" fontId="59" fillId="0" borderId="104" xfId="0" applyFont="1" applyBorder="1" applyAlignment="1">
      <alignment horizontal="center" vertical="center"/>
    </xf>
    <xf numFmtId="0" fontId="61" fillId="0" borderId="74" xfId="0" applyFont="1" applyBorder="1" applyAlignment="1">
      <alignment horizontal="left" vertical="center"/>
    </xf>
    <xf numFmtId="0" fontId="61" fillId="0" borderId="58" xfId="0" applyFont="1" applyBorder="1" applyAlignment="1">
      <alignment horizontal="left" vertical="center"/>
    </xf>
    <xf numFmtId="0" fontId="61" fillId="0" borderId="83" xfId="0" applyFont="1" applyBorder="1" applyAlignment="1">
      <alignment horizontal="left" vertical="center"/>
    </xf>
    <xf numFmtId="0" fontId="61" fillId="0" borderId="75" xfId="0" applyFont="1" applyBorder="1" applyAlignment="1">
      <alignment horizontal="left" vertical="center"/>
    </xf>
    <xf numFmtId="0" fontId="61" fillId="0" borderId="71" xfId="0" applyFont="1" applyBorder="1" applyAlignment="1">
      <alignment horizontal="left" vertical="center"/>
    </xf>
    <xf numFmtId="0" fontId="61" fillId="0" borderId="141" xfId="0" applyFont="1" applyBorder="1" applyAlignment="1">
      <alignment horizontal="left" vertical="center"/>
    </xf>
    <xf numFmtId="3" fontId="65" fillId="0" borderId="150" xfId="0" applyNumberFormat="1" applyFont="1" applyBorder="1" applyAlignment="1">
      <alignment horizontal="center"/>
    </xf>
    <xf numFmtId="3" fontId="65" fillId="0" borderId="90" xfId="0" applyNumberFormat="1" applyFont="1" applyBorder="1" applyAlignment="1">
      <alignment horizontal="center"/>
    </xf>
    <xf numFmtId="3" fontId="65" fillId="0" borderId="126" xfId="0" applyNumberFormat="1" applyFont="1" applyBorder="1" applyAlignment="1">
      <alignment horizontal="center"/>
    </xf>
    <xf numFmtId="3" fontId="65" fillId="0" borderId="148" xfId="0" applyNumberFormat="1" applyFont="1" applyBorder="1" applyAlignment="1">
      <alignment horizontal="center"/>
    </xf>
    <xf numFmtId="3" fontId="65" fillId="0" borderId="92" xfId="0" applyNumberFormat="1" applyFont="1" applyBorder="1" applyAlignment="1">
      <alignment horizontal="center"/>
    </xf>
    <xf numFmtId="0" fontId="65" fillId="0" borderId="112" xfId="0" applyFont="1" applyBorder="1" applyAlignment="1">
      <alignment horizontal="center" vertical="center"/>
    </xf>
    <xf numFmtId="0" fontId="65" fillId="0" borderId="149" xfId="0" applyFont="1" applyBorder="1" applyAlignment="1">
      <alignment horizontal="center" vertical="center"/>
    </xf>
    <xf numFmtId="0" fontId="65" fillId="0" borderId="98" xfId="0" applyFont="1" applyBorder="1" applyAlignment="1">
      <alignment horizontal="center" vertical="center"/>
    </xf>
    <xf numFmtId="0" fontId="65" fillId="0" borderId="113" xfId="0" applyFont="1" applyBorder="1" applyAlignment="1">
      <alignment horizontal="center" vertical="center"/>
    </xf>
    <xf numFmtId="0" fontId="65" fillId="0" borderId="147" xfId="0" applyFont="1" applyBorder="1" applyAlignment="1">
      <alignment horizontal="center" vertical="center"/>
    </xf>
    <xf numFmtId="0" fontId="65" fillId="0" borderId="93" xfId="0" applyFont="1" applyBorder="1" applyAlignment="1">
      <alignment horizontal="center" vertical="center"/>
    </xf>
    <xf numFmtId="0" fontId="61" fillId="0" borderId="106" xfId="0" applyFont="1" applyBorder="1" applyAlignment="1">
      <alignment horizontal="center" vertical="center"/>
    </xf>
    <xf numFmtId="0" fontId="61" fillId="0" borderId="182" xfId="0" applyFont="1" applyBorder="1" applyAlignment="1">
      <alignment horizontal="center" vertical="center"/>
    </xf>
    <xf numFmtId="0" fontId="61" fillId="0" borderId="104" xfId="0" applyFont="1" applyBorder="1" applyAlignment="1">
      <alignment horizontal="center" vertical="center"/>
    </xf>
    <xf numFmtId="3" fontId="63" fillId="0" borderId="148" xfId="0" applyNumberFormat="1" applyFont="1" applyBorder="1" applyAlignment="1">
      <alignment horizontal="center" vertical="center" wrapText="1"/>
    </xf>
    <xf numFmtId="3" fontId="63" fillId="0" borderId="92" xfId="0" applyNumberFormat="1" applyFont="1" applyBorder="1" applyAlignment="1">
      <alignment horizontal="center" vertical="center" wrapText="1"/>
    </xf>
    <xf numFmtId="3" fontId="63" fillId="0" borderId="126" xfId="0" applyNumberFormat="1" applyFont="1" applyBorder="1" applyAlignment="1">
      <alignment horizontal="center" vertical="center" wrapText="1"/>
    </xf>
    <xf numFmtId="3" fontId="58" fillId="0" borderId="147" xfId="0" applyNumberFormat="1" applyFont="1" applyBorder="1" applyAlignment="1">
      <alignment horizontal="center"/>
    </xf>
    <xf numFmtId="0" fontId="63" fillId="16" borderId="126" xfId="0" applyFont="1" applyFill="1" applyBorder="1" applyAlignment="1">
      <alignment horizontal="left"/>
    </xf>
    <xf numFmtId="0" fontId="63" fillId="16" borderId="148" xfId="0" applyFont="1" applyFill="1" applyBorder="1" applyAlignment="1">
      <alignment horizontal="left"/>
    </xf>
    <xf numFmtId="0" fontId="63" fillId="16" borderId="92" xfId="0" applyFont="1" applyFill="1" applyBorder="1" applyAlignment="1">
      <alignment horizontal="left"/>
    </xf>
    <xf numFmtId="0" fontId="63" fillId="16" borderId="210" xfId="0" applyFont="1" applyFill="1" applyBorder="1" applyAlignment="1">
      <alignment horizontal="left"/>
    </xf>
    <xf numFmtId="0" fontId="63" fillId="16" borderId="211" xfId="0" applyFont="1" applyFill="1" applyBorder="1" applyAlignment="1">
      <alignment horizontal="left"/>
    </xf>
    <xf numFmtId="0" fontId="63" fillId="16" borderId="163" xfId="0" applyFont="1" applyFill="1" applyBorder="1" applyAlignment="1">
      <alignment horizontal="left"/>
    </xf>
    <xf numFmtId="0" fontId="63" fillId="0" borderId="150" xfId="0" applyFont="1" applyFill="1" applyBorder="1" applyAlignment="1">
      <alignment horizontal="center" vertical="center" wrapText="1"/>
    </xf>
    <xf numFmtId="0" fontId="63" fillId="0" borderId="89" xfId="0" applyFont="1" applyFill="1" applyBorder="1" applyAlignment="1">
      <alignment horizontal="center" vertical="center" wrapText="1"/>
    </xf>
    <xf numFmtId="0" fontId="63" fillId="0" borderId="90" xfId="0" applyFont="1" applyFill="1" applyBorder="1" applyAlignment="1">
      <alignment horizontal="center" vertical="center" wrapText="1"/>
    </xf>
    <xf numFmtId="0" fontId="63" fillId="0" borderId="14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47" xfId="0" applyFont="1" applyFill="1" applyBorder="1" applyAlignment="1">
      <alignment horizontal="center" vertical="center"/>
    </xf>
    <xf numFmtId="0" fontId="63" fillId="0" borderId="126" xfId="0" applyFont="1" applyFill="1" applyBorder="1" applyAlignment="1">
      <alignment horizontal="center" vertical="center" wrapText="1"/>
    </xf>
    <xf numFmtId="0" fontId="63" fillId="0" borderId="148" xfId="0" applyFont="1" applyFill="1" applyBorder="1" applyAlignment="1">
      <alignment horizontal="center" vertical="center" wrapText="1"/>
    </xf>
    <xf numFmtId="0" fontId="63" fillId="0" borderId="92" xfId="0" applyFont="1" applyFill="1" applyBorder="1" applyAlignment="1">
      <alignment horizontal="center" vertical="center" wrapText="1"/>
    </xf>
    <xf numFmtId="0" fontId="63" fillId="16" borderId="73" xfId="0" applyFont="1" applyFill="1" applyBorder="1" applyAlignment="1">
      <alignment horizontal="left"/>
    </xf>
    <xf numFmtId="0" fontId="63" fillId="16" borderId="63" xfId="0" applyFont="1" applyFill="1" applyBorder="1" applyAlignment="1">
      <alignment horizontal="left"/>
    </xf>
    <xf numFmtId="0" fontId="63" fillId="16" borderId="140" xfId="0" applyFont="1" applyFill="1" applyBorder="1" applyAlignment="1">
      <alignment horizontal="left"/>
    </xf>
    <xf numFmtId="0" fontId="61" fillId="0" borderId="74" xfId="0" applyFont="1" applyBorder="1" applyAlignment="1">
      <alignment horizontal="center" vertical="center"/>
    </xf>
    <xf numFmtId="0" fontId="79" fillId="0" borderId="126" xfId="5" applyFont="1" applyFill="1" applyBorder="1" applyAlignment="1">
      <alignment horizontal="center" vertical="center" wrapText="1"/>
    </xf>
    <xf numFmtId="0" fontId="79" fillId="0" borderId="179" xfId="5" applyFont="1" applyFill="1" applyBorder="1" applyAlignment="1">
      <alignment horizontal="center" vertical="center" wrapText="1"/>
    </xf>
    <xf numFmtId="0" fontId="7" fillId="0" borderId="68" xfId="5" applyFont="1" applyFill="1" applyBorder="1" applyAlignment="1">
      <alignment horizontal="center" vertical="center" wrapText="1"/>
    </xf>
    <xf numFmtId="0" fontId="7" fillId="0" borderId="79" xfId="5" applyFont="1" applyFill="1" applyBorder="1" applyAlignment="1">
      <alignment horizontal="center" vertical="center" wrapText="1"/>
    </xf>
    <xf numFmtId="0" fontId="7" fillId="0" borderId="77" xfId="5" applyFont="1" applyFill="1" applyBorder="1" applyAlignment="1">
      <alignment horizontal="center" vertical="center" wrapText="1"/>
    </xf>
    <xf numFmtId="0" fontId="31" fillId="0" borderId="68" xfId="5" applyFont="1" applyFill="1" applyBorder="1" applyAlignment="1">
      <alignment horizontal="center" vertical="center" wrapText="1"/>
    </xf>
    <xf numFmtId="0" fontId="31" fillId="0" borderId="79" xfId="5" applyFont="1" applyFill="1" applyBorder="1" applyAlignment="1">
      <alignment horizontal="center" vertical="center" wrapText="1"/>
    </xf>
    <xf numFmtId="0" fontId="31" fillId="0" borderId="77" xfId="5" applyFont="1" applyFill="1" applyBorder="1" applyAlignment="1">
      <alignment horizontal="center" vertical="center" wrapText="1"/>
    </xf>
    <xf numFmtId="0" fontId="72" fillId="0" borderId="68" xfId="5" applyFont="1" applyFill="1" applyBorder="1" applyAlignment="1">
      <alignment horizontal="center" vertical="center"/>
    </xf>
    <xf numFmtId="0" fontId="72" fillId="0" borderId="77" xfId="5" applyFont="1" applyFill="1" applyBorder="1" applyAlignment="1">
      <alignment horizontal="center" vertical="center"/>
    </xf>
    <xf numFmtId="0" fontId="72" fillId="0" borderId="68" xfId="5" applyFont="1" applyFill="1" applyBorder="1" applyAlignment="1">
      <alignment horizontal="center" vertical="center" wrapText="1"/>
    </xf>
    <xf numFmtId="0" fontId="72" fillId="0" borderId="77" xfId="5" applyFont="1" applyFill="1" applyBorder="1" applyAlignment="1">
      <alignment horizontal="center" vertical="center" wrapText="1"/>
    </xf>
    <xf numFmtId="49" fontId="21" fillId="0" borderId="83" xfId="5" applyNumberFormat="1" applyFont="1" applyFill="1" applyBorder="1" applyAlignment="1">
      <alignment horizontal="center" vertical="center" wrapText="1"/>
    </xf>
    <xf numFmtId="49" fontId="21" fillId="0" borderId="203" xfId="5" applyNumberFormat="1" applyFont="1" applyFill="1" applyBorder="1" applyAlignment="1">
      <alignment horizontal="center" vertical="center" wrapText="1"/>
    </xf>
    <xf numFmtId="49" fontId="21" fillId="0" borderId="164" xfId="5" applyNumberFormat="1" applyFont="1" applyFill="1" applyBorder="1" applyAlignment="1">
      <alignment horizontal="center" vertical="center" wrapText="1"/>
    </xf>
    <xf numFmtId="0" fontId="70" fillId="0" borderId="112" xfId="3" applyFont="1" applyFill="1" applyBorder="1" applyAlignment="1">
      <alignment horizontal="center" vertical="center" wrapText="1"/>
    </xf>
    <xf numFmtId="0" fontId="70" fillId="0" borderId="149" xfId="3" applyFont="1" applyFill="1" applyBorder="1" applyAlignment="1">
      <alignment horizontal="center" vertical="center" wrapText="1"/>
    </xf>
    <xf numFmtId="0" fontId="14" fillId="0" borderId="180" xfId="4" applyFont="1" applyFill="1" applyBorder="1" applyAlignment="1">
      <alignment horizontal="center"/>
    </xf>
    <xf numFmtId="0" fontId="14" fillId="0" borderId="204" xfId="4" applyFont="1" applyFill="1" applyBorder="1" applyAlignment="1">
      <alignment horizontal="center"/>
    </xf>
    <xf numFmtId="0" fontId="14" fillId="0" borderId="67" xfId="4" applyFont="1" applyFill="1" applyBorder="1" applyAlignment="1">
      <alignment horizontal="center"/>
    </xf>
    <xf numFmtId="49" fontId="31" fillId="0" borderId="181" xfId="3" applyNumberFormat="1" applyFont="1" applyFill="1" applyBorder="1" applyAlignment="1">
      <alignment horizontal="center" textRotation="90" wrapText="1"/>
    </xf>
    <xf numFmtId="49" fontId="31" fillId="0" borderId="182" xfId="3" applyNumberFormat="1" applyFont="1" applyFill="1" applyBorder="1" applyAlignment="1">
      <alignment horizontal="center" textRotation="90" wrapText="1"/>
    </xf>
    <xf numFmtId="49" fontId="31" fillId="0" borderId="201" xfId="3" applyNumberFormat="1" applyFont="1" applyFill="1" applyBorder="1" applyAlignment="1">
      <alignment horizontal="center" textRotation="90" wrapText="1"/>
    </xf>
    <xf numFmtId="0" fontId="31" fillId="0" borderId="209" xfId="3" applyFont="1" applyFill="1" applyBorder="1" applyAlignment="1">
      <alignment horizontal="center" vertical="center" wrapText="1"/>
    </xf>
    <xf numFmtId="0" fontId="31" fillId="0" borderId="79" xfId="3" applyFont="1" applyFill="1" applyBorder="1" applyAlignment="1">
      <alignment horizontal="center" vertical="center" wrapText="1"/>
    </xf>
    <xf numFmtId="0" fontId="31" fillId="0" borderId="77" xfId="3" applyFont="1" applyFill="1" applyBorder="1" applyAlignment="1">
      <alignment horizontal="center" vertical="center" wrapText="1"/>
    </xf>
    <xf numFmtId="0" fontId="31" fillId="0" borderId="140" xfId="3" applyFont="1" applyFill="1" applyBorder="1" applyAlignment="1">
      <alignment horizontal="center" vertical="center"/>
    </xf>
    <xf numFmtId="0" fontId="31" fillId="0" borderId="211" xfId="3" applyFont="1" applyFill="1" applyBorder="1" applyAlignment="1">
      <alignment horizontal="center" vertical="center"/>
    </xf>
    <xf numFmtId="0" fontId="31" fillId="0" borderId="62" xfId="3" applyFont="1" applyFill="1" applyBorder="1" applyAlignment="1">
      <alignment horizontal="center" vertical="center"/>
    </xf>
    <xf numFmtId="0" fontId="31" fillId="0" borderId="212" xfId="3" applyFont="1" applyFill="1" applyBorder="1" applyAlignment="1">
      <alignment horizontal="center" vertical="center" wrapText="1"/>
    </xf>
    <xf numFmtId="0" fontId="31" fillId="0" borderId="190" xfId="3" applyFont="1" applyFill="1" applyBorder="1" applyAlignment="1">
      <alignment horizontal="center" vertical="center" wrapText="1"/>
    </xf>
    <xf numFmtId="0" fontId="31" fillId="0" borderId="202" xfId="3" applyFont="1" applyFill="1" applyBorder="1" applyAlignment="1">
      <alignment horizontal="center" vertical="center" wrapText="1"/>
    </xf>
    <xf numFmtId="49" fontId="71" fillId="0" borderId="112" xfId="5" applyNumberFormat="1" applyFont="1" applyFill="1" applyBorder="1" applyAlignment="1">
      <alignment horizontal="center" vertical="center" wrapText="1"/>
    </xf>
    <xf numFmtId="49" fontId="71" fillId="0" borderId="149" xfId="5" applyNumberFormat="1" applyFont="1" applyFill="1" applyBorder="1" applyAlignment="1">
      <alignment horizontal="center" vertical="center" wrapText="1"/>
    </xf>
    <xf numFmtId="49" fontId="71" fillId="0" borderId="98" xfId="5" applyNumberFormat="1" applyFont="1" applyFill="1" applyBorder="1" applyAlignment="1">
      <alignment horizontal="center" vertical="center" wrapText="1"/>
    </xf>
    <xf numFmtId="49" fontId="71" fillId="0" borderId="113" xfId="5" applyNumberFormat="1" applyFont="1" applyFill="1" applyBorder="1" applyAlignment="1">
      <alignment horizontal="center" vertical="center" wrapText="1"/>
    </xf>
    <xf numFmtId="49" fontId="71" fillId="0" borderId="147" xfId="5" applyNumberFormat="1" applyFont="1" applyFill="1" applyBorder="1" applyAlignment="1">
      <alignment horizontal="center" vertical="center" wrapText="1"/>
    </xf>
    <xf numFmtId="49" fontId="71" fillId="0" borderId="93" xfId="5" applyNumberFormat="1" applyFont="1" applyFill="1" applyBorder="1" applyAlignment="1">
      <alignment horizontal="center" vertical="center" wrapText="1"/>
    </xf>
    <xf numFmtId="0" fontId="31" fillId="0" borderId="83" xfId="3" applyFont="1" applyFill="1" applyBorder="1" applyAlignment="1">
      <alignment horizontal="center" vertical="center"/>
    </xf>
    <xf numFmtId="0" fontId="31" fillId="0" borderId="203" xfId="3" applyFont="1" applyFill="1" applyBorder="1" applyAlignment="1">
      <alignment horizontal="center" vertical="center"/>
    </xf>
    <xf numFmtId="0" fontId="31" fillId="0" borderId="65" xfId="3" applyFont="1" applyFill="1" applyBorder="1" applyAlignment="1">
      <alignment horizontal="center" vertical="center"/>
    </xf>
    <xf numFmtId="0" fontId="31" fillId="0" borderId="83" xfId="5" applyFont="1" applyFill="1" applyBorder="1" applyAlignment="1">
      <alignment horizontal="center"/>
    </xf>
    <xf numFmtId="0" fontId="31" fillId="0" borderId="203" xfId="5" applyFont="1" applyFill="1" applyBorder="1" applyAlignment="1">
      <alignment horizontal="center"/>
    </xf>
    <xf numFmtId="0" fontId="31" fillId="0" borderId="65" xfId="5" applyFont="1" applyFill="1" applyBorder="1" applyAlignment="1">
      <alignment horizontal="center"/>
    </xf>
    <xf numFmtId="0" fontId="31" fillId="0" borderId="68" xfId="3" applyFont="1" applyFill="1" applyBorder="1" applyAlignment="1">
      <alignment horizontal="center" vertical="center"/>
    </xf>
    <xf numFmtId="0" fontId="31" fillId="0" borderId="79" xfId="3" applyFont="1" applyFill="1" applyBorder="1" applyAlignment="1">
      <alignment horizontal="center" vertical="center"/>
    </xf>
    <xf numFmtId="0" fontId="31" fillId="0" borderId="77" xfId="3" applyFont="1" applyFill="1" applyBorder="1" applyAlignment="1">
      <alignment horizontal="center" vertical="center"/>
    </xf>
    <xf numFmtId="2" fontId="31" fillId="0" borderId="79" xfId="5" applyNumberFormat="1" applyFont="1" applyFill="1" applyBorder="1" applyAlignment="1">
      <alignment horizontal="center" vertical="center" wrapText="1"/>
    </xf>
    <xf numFmtId="2" fontId="31" fillId="0" borderId="77" xfId="5" applyNumberFormat="1" applyFont="1" applyFill="1" applyBorder="1" applyAlignment="1">
      <alignment horizontal="center" vertical="center" wrapText="1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6/Mesa&#269;n&#233;%20plnenie%202016/December%20%202016/tabu&#318;ky%20%20podrobn&#233;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8/Schv&#225;len&#253;%20rozpo&#269;et%202018/tabu&#318;ky%20%20podrobn&#233;%20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cikova\AppData\Roaming\Microsoft\Excel\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N5">
            <v>59907</v>
          </cell>
          <cell r="O5">
            <v>0</v>
          </cell>
          <cell r="P5">
            <v>0</v>
          </cell>
          <cell r="T5">
            <v>58582.110000000008</v>
          </cell>
          <cell r="U5">
            <v>0</v>
          </cell>
          <cell r="V5">
            <v>0</v>
          </cell>
        </row>
        <row r="16">
          <cell r="N16">
            <v>29688</v>
          </cell>
          <cell r="O16">
            <v>0</v>
          </cell>
          <cell r="P16">
            <v>0</v>
          </cell>
          <cell r="T16">
            <v>31562.02</v>
          </cell>
          <cell r="U16">
            <v>0</v>
          </cell>
          <cell r="V16">
            <v>0</v>
          </cell>
        </row>
        <row r="27">
          <cell r="N27">
            <v>26958</v>
          </cell>
          <cell r="O27">
            <v>0</v>
          </cell>
          <cell r="P27">
            <v>0</v>
          </cell>
          <cell r="T27">
            <v>50161.270000000004</v>
          </cell>
          <cell r="U27">
            <v>0</v>
          </cell>
          <cell r="V27">
            <v>0</v>
          </cell>
        </row>
        <row r="32">
          <cell r="N32">
            <v>2549</v>
          </cell>
          <cell r="O32">
            <v>0</v>
          </cell>
          <cell r="P32">
            <v>0</v>
          </cell>
          <cell r="T32">
            <v>2979.8</v>
          </cell>
          <cell r="U32">
            <v>0</v>
          </cell>
          <cell r="V32">
            <v>0</v>
          </cell>
        </row>
        <row r="39">
          <cell r="N39">
            <v>4341</v>
          </cell>
          <cell r="O39">
            <v>0</v>
          </cell>
          <cell r="P39">
            <v>0</v>
          </cell>
          <cell r="T39">
            <v>28184.91</v>
          </cell>
          <cell r="U39">
            <v>0</v>
          </cell>
          <cell r="V39">
            <v>0</v>
          </cell>
        </row>
        <row r="52">
          <cell r="N52">
            <v>5400</v>
          </cell>
          <cell r="O52">
            <v>0</v>
          </cell>
          <cell r="P52">
            <v>0</v>
          </cell>
          <cell r="T52">
            <v>10092</v>
          </cell>
          <cell r="U52">
            <v>0</v>
          </cell>
          <cell r="V52">
            <v>0</v>
          </cell>
        </row>
        <row r="55">
          <cell r="N55">
            <v>1352</v>
          </cell>
          <cell r="O55">
            <v>52614.559999999998</v>
          </cell>
          <cell r="P55">
            <v>0</v>
          </cell>
          <cell r="T55">
            <v>1167.29</v>
          </cell>
          <cell r="U55">
            <v>101192.33</v>
          </cell>
          <cell r="V55">
            <v>0</v>
          </cell>
        </row>
        <row r="67">
          <cell r="N67">
            <v>53988</v>
          </cell>
          <cell r="O67">
            <v>0</v>
          </cell>
          <cell r="P67">
            <v>0</v>
          </cell>
          <cell r="T67">
            <v>49891.97</v>
          </cell>
          <cell r="U67">
            <v>0</v>
          </cell>
          <cell r="V67">
            <v>0</v>
          </cell>
        </row>
        <row r="74">
          <cell r="N74">
            <v>30700</v>
          </cell>
          <cell r="O74">
            <v>0</v>
          </cell>
          <cell r="P74">
            <v>0</v>
          </cell>
          <cell r="T74">
            <v>3900</v>
          </cell>
          <cell r="U74">
            <v>0</v>
          </cell>
          <cell r="V74">
            <v>0</v>
          </cell>
        </row>
        <row r="78">
          <cell r="N78">
            <v>8094</v>
          </cell>
          <cell r="O78">
            <v>0</v>
          </cell>
          <cell r="P78">
            <v>0</v>
          </cell>
          <cell r="T78">
            <v>4920.3900000000003</v>
          </cell>
          <cell r="U78">
            <v>0</v>
          </cell>
          <cell r="V78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1">
        <row r="5">
          <cell r="N5">
            <v>99</v>
          </cell>
          <cell r="O5">
            <v>0</v>
          </cell>
          <cell r="P5">
            <v>0</v>
          </cell>
          <cell r="T5">
            <v>99.07</v>
          </cell>
          <cell r="U5">
            <v>0</v>
          </cell>
          <cell r="V5">
            <v>0</v>
          </cell>
        </row>
        <row r="7">
          <cell r="N7">
            <v>3142</v>
          </cell>
          <cell r="O7">
            <v>0</v>
          </cell>
          <cell r="P7">
            <v>0</v>
          </cell>
          <cell r="T7">
            <v>3913</v>
          </cell>
          <cell r="U7">
            <v>0</v>
          </cell>
          <cell r="V7">
            <v>0</v>
          </cell>
        </row>
        <row r="11">
          <cell r="N11">
            <v>11247</v>
          </cell>
          <cell r="O11">
            <v>0</v>
          </cell>
          <cell r="P11">
            <v>0</v>
          </cell>
          <cell r="T11">
            <v>14831.48</v>
          </cell>
          <cell r="U11">
            <v>0</v>
          </cell>
          <cell r="V11">
            <v>0</v>
          </cell>
        </row>
        <row r="20">
          <cell r="N20">
            <v>0</v>
          </cell>
          <cell r="O20">
            <v>0</v>
          </cell>
          <cell r="P20">
            <v>0</v>
          </cell>
          <cell r="T20">
            <v>0</v>
          </cell>
          <cell r="U20">
            <v>0</v>
          </cell>
          <cell r="V20">
            <v>0</v>
          </cell>
        </row>
        <row r="22">
          <cell r="N22">
            <v>0</v>
          </cell>
          <cell r="O22">
            <v>0</v>
          </cell>
          <cell r="P22">
            <v>0</v>
          </cell>
          <cell r="T22">
            <v>0</v>
          </cell>
          <cell r="U22">
            <v>0</v>
          </cell>
          <cell r="V22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T25">
            <v>0</v>
          </cell>
          <cell r="U25">
            <v>0</v>
          </cell>
          <cell r="V25">
            <v>0</v>
          </cell>
        </row>
        <row r="27">
          <cell r="N27">
            <v>1530</v>
          </cell>
          <cell r="O27">
            <v>0</v>
          </cell>
          <cell r="P27">
            <v>0</v>
          </cell>
          <cell r="T27">
            <v>1615</v>
          </cell>
          <cell r="U27">
            <v>0</v>
          </cell>
          <cell r="V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T29">
            <v>3000</v>
          </cell>
          <cell r="U29">
            <v>0</v>
          </cell>
          <cell r="V29">
            <v>0</v>
          </cell>
        </row>
        <row r="33">
          <cell r="N33">
            <v>2661.77</v>
          </cell>
          <cell r="O33">
            <v>0</v>
          </cell>
          <cell r="P33">
            <v>0</v>
          </cell>
          <cell r="T33">
            <v>7975.25</v>
          </cell>
          <cell r="U33">
            <v>0</v>
          </cell>
          <cell r="V33">
            <v>0</v>
          </cell>
        </row>
        <row r="49">
          <cell r="N49">
            <v>1195</v>
          </cell>
          <cell r="O49">
            <v>0</v>
          </cell>
          <cell r="P49">
            <v>0</v>
          </cell>
          <cell r="T49">
            <v>1846</v>
          </cell>
          <cell r="U49">
            <v>0</v>
          </cell>
          <cell r="V49">
            <v>0</v>
          </cell>
        </row>
        <row r="54">
          <cell r="N54">
            <v>9374</v>
          </cell>
          <cell r="O54">
            <v>0</v>
          </cell>
          <cell r="P54">
            <v>0</v>
          </cell>
          <cell r="T54">
            <v>4112.21</v>
          </cell>
          <cell r="U54">
            <v>0</v>
          </cell>
          <cell r="V54">
            <v>0</v>
          </cell>
        </row>
      </sheetData>
      <sheetData sheetId="2">
        <row r="4">
          <cell r="N4">
            <v>60705</v>
          </cell>
          <cell r="O4">
            <v>0</v>
          </cell>
          <cell r="P4">
            <v>0</v>
          </cell>
          <cell r="T4">
            <v>46734.2</v>
          </cell>
          <cell r="U4">
            <v>0</v>
          </cell>
          <cell r="V4">
            <v>0</v>
          </cell>
        </row>
        <row r="17">
          <cell r="N17">
            <v>2742</v>
          </cell>
          <cell r="O17">
            <v>0</v>
          </cell>
          <cell r="P17">
            <v>0</v>
          </cell>
          <cell r="T17">
            <v>4661.9699999999993</v>
          </cell>
          <cell r="U17">
            <v>0</v>
          </cell>
          <cell r="V17">
            <v>0</v>
          </cell>
        </row>
        <row r="19">
          <cell r="Q19">
            <v>5000</v>
          </cell>
        </row>
        <row r="23">
          <cell r="N23">
            <v>1668</v>
          </cell>
          <cell r="O23">
            <v>0</v>
          </cell>
          <cell r="P23">
            <v>0</v>
          </cell>
          <cell r="T23">
            <v>962.66000000000008</v>
          </cell>
          <cell r="U23">
            <v>0</v>
          </cell>
          <cell r="V23">
            <v>0</v>
          </cell>
        </row>
        <row r="28">
          <cell r="N28">
            <v>2698</v>
          </cell>
          <cell r="O28">
            <v>0</v>
          </cell>
          <cell r="P28">
            <v>0</v>
          </cell>
          <cell r="T28">
            <v>1242.18</v>
          </cell>
          <cell r="U28">
            <v>0</v>
          </cell>
          <cell r="V28">
            <v>0</v>
          </cell>
        </row>
        <row r="31">
          <cell r="N31">
            <v>154585</v>
          </cell>
          <cell r="O31">
            <v>17373.849999999999</v>
          </cell>
          <cell r="P31">
            <v>0</v>
          </cell>
          <cell r="T31">
            <v>175625.53999999995</v>
          </cell>
          <cell r="U31">
            <v>31478.22</v>
          </cell>
          <cell r="V31">
            <v>0</v>
          </cell>
        </row>
        <row r="76">
          <cell r="N76">
            <v>1347</v>
          </cell>
          <cell r="O76">
            <v>7160.13</v>
          </cell>
          <cell r="P76">
            <v>0</v>
          </cell>
          <cell r="T76">
            <v>10582</v>
          </cell>
          <cell r="U76">
            <v>0</v>
          </cell>
          <cell r="V76">
            <v>0</v>
          </cell>
        </row>
        <row r="79">
          <cell r="N79">
            <v>1890</v>
          </cell>
          <cell r="O79">
            <v>0</v>
          </cell>
          <cell r="P79">
            <v>0</v>
          </cell>
          <cell r="T79">
            <v>6497.48</v>
          </cell>
          <cell r="U79">
            <v>0</v>
          </cell>
          <cell r="V79">
            <v>0</v>
          </cell>
        </row>
        <row r="85">
          <cell r="N85">
            <v>147</v>
          </cell>
          <cell r="O85">
            <v>0</v>
          </cell>
          <cell r="P85">
            <v>0</v>
          </cell>
          <cell r="T85">
            <v>0</v>
          </cell>
          <cell r="U85">
            <v>0</v>
          </cell>
          <cell r="V85">
            <v>0</v>
          </cell>
        </row>
      </sheetData>
      <sheetData sheetId="3">
        <row r="4">
          <cell r="N4">
            <v>13921.4</v>
          </cell>
          <cell r="O4">
            <v>0</v>
          </cell>
          <cell r="P4">
            <v>0</v>
          </cell>
          <cell r="T4">
            <v>20510.77</v>
          </cell>
          <cell r="U4">
            <v>0</v>
          </cell>
          <cell r="V4">
            <v>0</v>
          </cell>
        </row>
        <row r="17">
          <cell r="N17">
            <v>19022.21</v>
          </cell>
          <cell r="O17">
            <v>0</v>
          </cell>
          <cell r="P17">
            <v>0</v>
          </cell>
          <cell r="T17">
            <v>19661.259999999998</v>
          </cell>
          <cell r="U17">
            <v>0</v>
          </cell>
          <cell r="V17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N29"/>
          <cell r="O29"/>
          <cell r="P29"/>
          <cell r="T29">
            <v>0</v>
          </cell>
          <cell r="U29"/>
          <cell r="V29"/>
        </row>
      </sheetData>
      <sheetData sheetId="4">
        <row r="5">
          <cell r="N5">
            <v>376574</v>
          </cell>
          <cell r="O5">
            <v>0</v>
          </cell>
          <cell r="P5">
            <v>9544.9599999999991</v>
          </cell>
          <cell r="T5">
            <v>404805.35999999987</v>
          </cell>
          <cell r="U5">
            <v>4125</v>
          </cell>
          <cell r="V5">
            <v>13621.88</v>
          </cell>
        </row>
        <row r="52">
          <cell r="N52">
            <v>83574</v>
          </cell>
          <cell r="O52">
            <v>14671.2</v>
          </cell>
          <cell r="P52">
            <v>0</v>
          </cell>
          <cell r="T52">
            <v>78615.479999999981</v>
          </cell>
          <cell r="U52">
            <v>0</v>
          </cell>
          <cell r="V52">
            <v>0</v>
          </cell>
        </row>
        <row r="72">
          <cell r="N72">
            <v>37257</v>
          </cell>
          <cell r="O72">
            <v>0</v>
          </cell>
          <cell r="P72">
            <v>0</v>
          </cell>
          <cell r="T72">
            <v>41127.019999999997</v>
          </cell>
          <cell r="U72">
            <v>0</v>
          </cell>
          <cell r="V72">
            <v>0</v>
          </cell>
        </row>
        <row r="75">
          <cell r="N75">
            <v>39496</v>
          </cell>
          <cell r="O75">
            <v>0</v>
          </cell>
          <cell r="P75">
            <v>0</v>
          </cell>
          <cell r="T75">
            <v>45476.86</v>
          </cell>
          <cell r="U75"/>
          <cell r="V75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T82">
            <v>0</v>
          </cell>
          <cell r="U82">
            <v>0</v>
          </cell>
          <cell r="V82">
            <v>0</v>
          </cell>
        </row>
        <row r="84">
          <cell r="N84">
            <v>9540</v>
          </cell>
          <cell r="O84">
            <v>0</v>
          </cell>
          <cell r="P84">
            <v>0</v>
          </cell>
          <cell r="T84">
            <v>3572.69</v>
          </cell>
          <cell r="U84">
            <v>0</v>
          </cell>
          <cell r="V84">
            <v>0</v>
          </cell>
        </row>
        <row r="99">
          <cell r="N99">
            <v>9419</v>
          </cell>
          <cell r="O99">
            <v>881584.4</v>
          </cell>
          <cell r="P99">
            <v>0</v>
          </cell>
          <cell r="T99">
            <v>2537.34</v>
          </cell>
          <cell r="U99">
            <v>0</v>
          </cell>
          <cell r="V99">
            <v>584938.76</v>
          </cell>
        </row>
        <row r="106">
          <cell r="N106">
            <v>78637</v>
          </cell>
          <cell r="O106">
            <v>0</v>
          </cell>
          <cell r="P106">
            <v>0</v>
          </cell>
          <cell r="T106">
            <v>99936.01</v>
          </cell>
          <cell r="U106">
            <v>0</v>
          </cell>
          <cell r="V106">
            <v>0</v>
          </cell>
        </row>
        <row r="109">
          <cell r="N109">
            <v>128633</v>
          </cell>
          <cell r="O109">
            <v>0</v>
          </cell>
          <cell r="P109">
            <v>0</v>
          </cell>
          <cell r="T109">
            <v>111089.88</v>
          </cell>
          <cell r="U109">
            <v>0</v>
          </cell>
          <cell r="V109">
            <v>0</v>
          </cell>
        </row>
        <row r="112">
          <cell r="N112">
            <v>0</v>
          </cell>
          <cell r="O112">
            <v>0</v>
          </cell>
          <cell r="P112">
            <v>0</v>
          </cell>
          <cell r="T112">
            <v>0</v>
          </cell>
          <cell r="U112">
            <v>0</v>
          </cell>
          <cell r="V112">
            <v>0</v>
          </cell>
        </row>
        <row r="116">
          <cell r="N116">
            <v>250</v>
          </cell>
          <cell r="O116">
            <v>0</v>
          </cell>
          <cell r="P116">
            <v>0</v>
          </cell>
          <cell r="T116">
            <v>0</v>
          </cell>
          <cell r="U116">
            <v>0</v>
          </cell>
          <cell r="V116">
            <v>0</v>
          </cell>
        </row>
        <row r="118">
          <cell r="N118">
            <v>7000</v>
          </cell>
          <cell r="O118">
            <v>0</v>
          </cell>
          <cell r="P118">
            <v>0</v>
          </cell>
          <cell r="T118">
            <v>6600</v>
          </cell>
          <cell r="U118">
            <v>0</v>
          </cell>
          <cell r="V118">
            <v>0</v>
          </cell>
        </row>
      </sheetData>
      <sheetData sheetId="5">
        <row r="5">
          <cell r="N5">
            <v>364.15</v>
          </cell>
          <cell r="O5">
            <v>848.29</v>
          </cell>
          <cell r="P5">
            <v>0</v>
          </cell>
          <cell r="T5">
            <v>1532.03</v>
          </cell>
          <cell r="U5">
            <v>0</v>
          </cell>
          <cell r="V5">
            <v>0</v>
          </cell>
        </row>
        <row r="10">
          <cell r="N10">
            <v>518288.09</v>
          </cell>
          <cell r="O10">
            <v>0</v>
          </cell>
          <cell r="P10">
            <v>0</v>
          </cell>
          <cell r="T10">
            <v>516448.24</v>
          </cell>
          <cell r="U10">
            <v>3000</v>
          </cell>
          <cell r="V10">
            <v>0</v>
          </cell>
        </row>
        <row r="21">
          <cell r="N21">
            <v>92072.38</v>
          </cell>
          <cell r="O21">
            <v>0</v>
          </cell>
          <cell r="P21">
            <v>0</v>
          </cell>
          <cell r="T21">
            <v>89620.93</v>
          </cell>
          <cell r="U21">
            <v>0</v>
          </cell>
          <cell r="V21">
            <v>0</v>
          </cell>
        </row>
        <row r="24">
          <cell r="N24">
            <v>17423.09</v>
          </cell>
          <cell r="O24">
            <v>0</v>
          </cell>
          <cell r="P24">
            <v>0</v>
          </cell>
          <cell r="T24">
            <v>15599.85</v>
          </cell>
          <cell r="U24">
            <v>0</v>
          </cell>
          <cell r="V24">
            <v>0</v>
          </cell>
        </row>
        <row r="26">
          <cell r="N26">
            <v>113630</v>
          </cell>
          <cell r="O26">
            <v>0</v>
          </cell>
          <cell r="P26">
            <v>0</v>
          </cell>
          <cell r="T26">
            <v>109070.68000000001</v>
          </cell>
          <cell r="U26">
            <v>0</v>
          </cell>
          <cell r="V26">
            <v>0</v>
          </cell>
        </row>
      </sheetData>
      <sheetData sheetId="6">
        <row r="5">
          <cell r="N5">
            <v>0</v>
          </cell>
          <cell r="O5">
            <v>36587.980000000003</v>
          </cell>
          <cell r="P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N7">
            <v>0</v>
          </cell>
          <cell r="O7">
            <v>167376</v>
          </cell>
          <cell r="P7">
            <v>0</v>
          </cell>
          <cell r="T7">
            <v>0</v>
          </cell>
          <cell r="U7">
            <v>227053.23</v>
          </cell>
          <cell r="V7">
            <v>0</v>
          </cell>
        </row>
        <row r="15">
          <cell r="N15">
            <v>64886</v>
          </cell>
          <cell r="O15">
            <v>0</v>
          </cell>
          <cell r="P15">
            <v>0</v>
          </cell>
          <cell r="T15">
            <v>78674.399999999994</v>
          </cell>
          <cell r="U15">
            <v>0</v>
          </cell>
          <cell r="V15">
            <v>0</v>
          </cell>
        </row>
        <row r="17">
          <cell r="N17">
            <v>123231</v>
          </cell>
          <cell r="O17">
            <v>0</v>
          </cell>
          <cell r="P17">
            <v>0</v>
          </cell>
          <cell r="T17">
            <v>279045.67</v>
          </cell>
          <cell r="U17">
            <v>0</v>
          </cell>
          <cell r="V17">
            <v>0</v>
          </cell>
        </row>
        <row r="19">
          <cell r="N19">
            <v>64958</v>
          </cell>
          <cell r="O19">
            <v>0</v>
          </cell>
          <cell r="P19">
            <v>0</v>
          </cell>
          <cell r="T19">
            <v>65500.44</v>
          </cell>
          <cell r="U19">
            <v>0</v>
          </cell>
          <cell r="V19">
            <v>0</v>
          </cell>
        </row>
        <row r="25">
          <cell r="N25">
            <v>24510</v>
          </cell>
          <cell r="O25">
            <v>0</v>
          </cell>
          <cell r="P25">
            <v>0</v>
          </cell>
          <cell r="T25">
            <v>43349.55</v>
          </cell>
          <cell r="U25">
            <v>0</v>
          </cell>
          <cell r="V25">
            <v>0</v>
          </cell>
        </row>
        <row r="27">
          <cell r="N27">
            <v>3193</v>
          </cell>
          <cell r="O27">
            <v>0</v>
          </cell>
          <cell r="P27">
            <v>0</v>
          </cell>
          <cell r="T27">
            <v>29843.85</v>
          </cell>
          <cell r="U27">
            <v>0</v>
          </cell>
          <cell r="V27">
            <v>0</v>
          </cell>
        </row>
        <row r="30">
          <cell r="N30">
            <v>0</v>
          </cell>
          <cell r="O30">
            <v>122659.85</v>
          </cell>
          <cell r="P30">
            <v>0</v>
          </cell>
          <cell r="T30">
            <v>0</v>
          </cell>
          <cell r="U30">
            <v>0</v>
          </cell>
          <cell r="V30">
            <v>0</v>
          </cell>
        </row>
        <row r="32">
          <cell r="N32">
            <v>14910</v>
          </cell>
          <cell r="O32">
            <v>0</v>
          </cell>
          <cell r="P32">
            <v>0</v>
          </cell>
          <cell r="T32">
            <v>50090</v>
          </cell>
          <cell r="U32">
            <v>30000</v>
          </cell>
          <cell r="V32">
            <v>0</v>
          </cell>
        </row>
        <row r="35">
          <cell r="N35">
            <v>0</v>
          </cell>
          <cell r="O35">
            <v>0</v>
          </cell>
          <cell r="P35">
            <v>0</v>
          </cell>
          <cell r="T35">
            <v>0</v>
          </cell>
          <cell r="U35">
            <v>12900</v>
          </cell>
          <cell r="V35">
            <v>0</v>
          </cell>
        </row>
        <row r="38">
          <cell r="N38">
            <v>0</v>
          </cell>
          <cell r="O38">
            <v>0</v>
          </cell>
          <cell r="P38">
            <v>0</v>
          </cell>
          <cell r="T38"/>
          <cell r="U38"/>
          <cell r="V38"/>
        </row>
      </sheetData>
      <sheetData sheetId="7">
        <row r="4">
          <cell r="N4">
            <v>68376</v>
          </cell>
          <cell r="O4">
            <v>0</v>
          </cell>
          <cell r="P4">
            <v>0</v>
          </cell>
          <cell r="T4">
            <v>73500</v>
          </cell>
          <cell r="U4">
            <v>0</v>
          </cell>
          <cell r="V4">
            <v>0</v>
          </cell>
        </row>
        <row r="7">
          <cell r="N7">
            <v>0</v>
          </cell>
          <cell r="O7">
            <v>0</v>
          </cell>
          <cell r="P7">
            <v>0</v>
          </cell>
          <cell r="T7">
            <v>10437.6</v>
          </cell>
          <cell r="U7">
            <v>0</v>
          </cell>
          <cell r="V7">
            <v>0</v>
          </cell>
        </row>
      </sheetData>
      <sheetData sheetId="8">
        <row r="4">
          <cell r="N4">
            <v>3900</v>
          </cell>
          <cell r="O4">
            <v>0</v>
          </cell>
          <cell r="P4">
            <v>0</v>
          </cell>
          <cell r="T4">
            <v>4658.8999999999996</v>
          </cell>
          <cell r="U4">
            <v>0</v>
          </cell>
          <cell r="V4">
            <v>0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N19">
            <v>142054</v>
          </cell>
          <cell r="O19">
            <v>0</v>
          </cell>
          <cell r="P19"/>
          <cell r="Q19">
            <v>147030</v>
          </cell>
          <cell r="T19">
            <v>147030</v>
          </cell>
          <cell r="U19">
            <v>16378</v>
          </cell>
          <cell r="V19"/>
        </row>
        <row r="20">
          <cell r="N20">
            <v>304985</v>
          </cell>
          <cell r="O20">
            <v>2610</v>
          </cell>
          <cell r="P20"/>
          <cell r="T20">
            <v>302177</v>
          </cell>
          <cell r="U20">
            <v>2400</v>
          </cell>
          <cell r="V20"/>
        </row>
        <row r="21">
          <cell r="N21">
            <v>323439</v>
          </cell>
          <cell r="O21">
            <v>0</v>
          </cell>
          <cell r="P21">
            <v>0</v>
          </cell>
          <cell r="T21">
            <v>340198</v>
          </cell>
          <cell r="U21">
            <v>0</v>
          </cell>
          <cell r="V21">
            <v>0</v>
          </cell>
        </row>
        <row r="22">
          <cell r="N22">
            <v>48876</v>
          </cell>
          <cell r="O22"/>
          <cell r="P22"/>
          <cell r="Q22">
            <v>84028</v>
          </cell>
          <cell r="T22">
            <v>83881.45</v>
          </cell>
          <cell r="U22">
            <v>0</v>
          </cell>
          <cell r="V22"/>
        </row>
        <row r="23">
          <cell r="N23">
            <v>181343</v>
          </cell>
          <cell r="O23">
            <v>9350</v>
          </cell>
          <cell r="P23"/>
          <cell r="T23">
            <v>197494</v>
          </cell>
          <cell r="U23">
            <v>2100</v>
          </cell>
          <cell r="V23"/>
        </row>
        <row r="24">
          <cell r="N24">
            <v>187997</v>
          </cell>
          <cell r="O24">
            <v>0</v>
          </cell>
          <cell r="P24">
            <v>0</v>
          </cell>
          <cell r="T24">
            <v>189654</v>
          </cell>
          <cell r="U24">
            <v>0</v>
          </cell>
          <cell r="V24">
            <v>0</v>
          </cell>
        </row>
        <row r="25">
          <cell r="N25">
            <v>177466</v>
          </cell>
          <cell r="O25"/>
          <cell r="P25"/>
          <cell r="Q25">
            <v>185514</v>
          </cell>
          <cell r="T25">
            <v>185514</v>
          </cell>
          <cell r="U25"/>
          <cell r="V25"/>
        </row>
        <row r="26">
          <cell r="N26"/>
          <cell r="O26"/>
          <cell r="P26"/>
          <cell r="Q26">
            <v>33520</v>
          </cell>
          <cell r="T26">
            <v>33520</v>
          </cell>
          <cell r="U26"/>
          <cell r="V26"/>
        </row>
        <row r="27">
          <cell r="Q27">
            <v>3786847</v>
          </cell>
        </row>
        <row r="28">
          <cell r="N28">
            <v>275243</v>
          </cell>
          <cell r="O28">
            <v>8000</v>
          </cell>
          <cell r="P28"/>
          <cell r="T28">
            <v>297308.90000000002</v>
          </cell>
          <cell r="U28"/>
          <cell r="V28"/>
        </row>
        <row r="31">
          <cell r="N31">
            <v>601445</v>
          </cell>
          <cell r="O31"/>
          <cell r="P31"/>
          <cell r="T31">
            <v>627868</v>
          </cell>
          <cell r="U31">
            <v>249018.19</v>
          </cell>
          <cell r="V31"/>
        </row>
        <row r="35">
          <cell r="N35">
            <v>951578</v>
          </cell>
          <cell r="O35">
            <v>0</v>
          </cell>
          <cell r="P35">
            <v>0</v>
          </cell>
          <cell r="T35">
            <v>1055759</v>
          </cell>
          <cell r="U35">
            <v>6876</v>
          </cell>
          <cell r="V35">
            <v>0</v>
          </cell>
        </row>
        <row r="36">
          <cell r="Q36"/>
        </row>
        <row r="37">
          <cell r="Q37">
            <v>1055759</v>
          </cell>
        </row>
        <row r="38">
          <cell r="Q38"/>
          <cell r="R38"/>
        </row>
        <row r="40">
          <cell r="N40">
            <v>656437</v>
          </cell>
          <cell r="O40"/>
          <cell r="P40"/>
          <cell r="T40">
            <v>706036.7</v>
          </cell>
          <cell r="U40">
            <v>0</v>
          </cell>
          <cell r="V40">
            <v>0</v>
          </cell>
        </row>
        <row r="43">
          <cell r="N43">
            <v>666651</v>
          </cell>
          <cell r="O43"/>
          <cell r="P43"/>
          <cell r="T43">
            <v>696578.4</v>
          </cell>
          <cell r="U43">
            <v>80347.820000000007</v>
          </cell>
          <cell r="V43">
            <v>0</v>
          </cell>
        </row>
        <row r="46">
          <cell r="N46">
            <v>352853</v>
          </cell>
          <cell r="O46">
            <v>0</v>
          </cell>
          <cell r="P46">
            <v>0</v>
          </cell>
          <cell r="Q46">
            <v>403289</v>
          </cell>
          <cell r="T46">
            <v>403289</v>
          </cell>
          <cell r="U46">
            <v>70399.210000000006</v>
          </cell>
          <cell r="V46">
            <v>0</v>
          </cell>
        </row>
        <row r="50">
          <cell r="N50">
            <v>363436</v>
          </cell>
          <cell r="O50"/>
          <cell r="P50"/>
          <cell r="T50">
            <v>383803</v>
          </cell>
          <cell r="U50">
            <v>56850.42</v>
          </cell>
          <cell r="V50"/>
        </row>
        <row r="51">
          <cell r="N51">
            <v>153937</v>
          </cell>
          <cell r="O51"/>
          <cell r="P51"/>
          <cell r="T51">
            <v>164556</v>
          </cell>
          <cell r="U51"/>
          <cell r="V51"/>
        </row>
        <row r="52">
          <cell r="N52">
            <v>212764</v>
          </cell>
          <cell r="O52">
            <v>0</v>
          </cell>
          <cell r="P52">
            <v>0</v>
          </cell>
          <cell r="T52">
            <v>242934.6</v>
          </cell>
          <cell r="U52">
            <v>0</v>
          </cell>
          <cell r="V52">
            <v>0</v>
          </cell>
        </row>
        <row r="69">
          <cell r="N69">
            <v>304281</v>
          </cell>
          <cell r="O69"/>
          <cell r="P69"/>
          <cell r="T69">
            <v>348827.22</v>
          </cell>
          <cell r="U69">
            <v>5469.92</v>
          </cell>
          <cell r="V69"/>
        </row>
        <row r="70">
          <cell r="N70">
            <v>5495</v>
          </cell>
          <cell r="O70">
            <v>3748.8</v>
          </cell>
          <cell r="P70">
            <v>0</v>
          </cell>
          <cell r="T70">
            <v>64.72</v>
          </cell>
          <cell r="U70">
            <v>8160</v>
          </cell>
          <cell r="V70">
            <v>0</v>
          </cell>
        </row>
      </sheetData>
      <sheetData sheetId="9">
        <row r="4">
          <cell r="N4">
            <v>979</v>
          </cell>
          <cell r="O4">
            <v>0</v>
          </cell>
          <cell r="P4">
            <v>0</v>
          </cell>
          <cell r="T4">
            <v>12056</v>
          </cell>
          <cell r="U4">
            <v>0</v>
          </cell>
          <cell r="V4">
            <v>0</v>
          </cell>
        </row>
        <row r="10">
          <cell r="N10">
            <v>56234</v>
          </cell>
          <cell r="O10">
            <v>7105.2</v>
          </cell>
          <cell r="P10">
            <v>0</v>
          </cell>
          <cell r="T10">
            <v>40655.54</v>
          </cell>
          <cell r="U10">
            <v>0</v>
          </cell>
          <cell r="V10">
            <v>0</v>
          </cell>
        </row>
        <row r="27">
          <cell r="N27">
            <v>24759</v>
          </cell>
          <cell r="O27">
            <v>0</v>
          </cell>
          <cell r="P27">
            <v>0</v>
          </cell>
          <cell r="T27">
            <v>45579.76</v>
          </cell>
          <cell r="U27">
            <v>54530</v>
          </cell>
          <cell r="V27">
            <v>0</v>
          </cell>
        </row>
        <row r="38">
          <cell r="N38">
            <v>15738</v>
          </cell>
          <cell r="O38">
            <v>0</v>
          </cell>
          <cell r="P38">
            <v>0</v>
          </cell>
          <cell r="Q38">
            <v>16800</v>
          </cell>
          <cell r="T38">
            <v>15938.67</v>
          </cell>
          <cell r="U38">
            <v>0</v>
          </cell>
          <cell r="V38">
            <v>0</v>
          </cell>
        </row>
        <row r="46">
          <cell r="N46">
            <v>85046</v>
          </cell>
          <cell r="O46">
            <v>0</v>
          </cell>
          <cell r="P46">
            <v>0</v>
          </cell>
          <cell r="T46">
            <v>104386.53</v>
          </cell>
          <cell r="U46">
            <v>0</v>
          </cell>
          <cell r="V46">
            <v>0</v>
          </cell>
        </row>
        <row r="56">
          <cell r="Q56">
            <v>12000</v>
          </cell>
        </row>
        <row r="60">
          <cell r="N60">
            <v>939</v>
          </cell>
          <cell r="O60">
            <v>3882.96</v>
          </cell>
          <cell r="P60">
            <v>0</v>
          </cell>
          <cell r="T60">
            <v>3188.62</v>
          </cell>
          <cell r="U60">
            <v>0</v>
          </cell>
          <cell r="V60">
            <v>0</v>
          </cell>
        </row>
        <row r="67">
          <cell r="N67">
            <v>802</v>
          </cell>
          <cell r="O67">
            <v>0</v>
          </cell>
          <cell r="P67">
            <v>0</v>
          </cell>
          <cell r="T67">
            <v>873.85</v>
          </cell>
          <cell r="U67">
            <v>0</v>
          </cell>
          <cell r="V67">
            <v>0</v>
          </cell>
        </row>
        <row r="72">
          <cell r="N72">
            <v>66500</v>
          </cell>
          <cell r="O72">
            <v>0</v>
          </cell>
          <cell r="P72">
            <v>0</v>
          </cell>
          <cell r="T72">
            <v>88250</v>
          </cell>
          <cell r="U72">
            <v>0</v>
          </cell>
          <cell r="V72">
            <v>0</v>
          </cell>
        </row>
      </sheetData>
      <sheetData sheetId="10">
        <row r="4">
          <cell r="N4">
            <v>5726</v>
          </cell>
          <cell r="O4">
            <v>0</v>
          </cell>
          <cell r="P4">
            <v>0</v>
          </cell>
          <cell r="T4">
            <v>8325.2000000000007</v>
          </cell>
          <cell r="U4">
            <v>0</v>
          </cell>
          <cell r="V4">
            <v>0</v>
          </cell>
        </row>
        <row r="16">
          <cell r="N16">
            <v>119270</v>
          </cell>
          <cell r="O16">
            <v>4900</v>
          </cell>
          <cell r="P16">
            <v>0</v>
          </cell>
          <cell r="T16">
            <v>128921.63</v>
          </cell>
          <cell r="U16">
            <v>0</v>
          </cell>
          <cell r="V16">
            <v>0</v>
          </cell>
        </row>
        <row r="23">
          <cell r="N23">
            <v>-106</v>
          </cell>
          <cell r="O23">
            <v>0</v>
          </cell>
          <cell r="P23">
            <v>0</v>
          </cell>
          <cell r="T23">
            <v>517.18999999999994</v>
          </cell>
          <cell r="U23">
            <v>0</v>
          </cell>
          <cell r="V23">
            <v>0</v>
          </cell>
        </row>
        <row r="33">
          <cell r="N33">
            <v>392174</v>
          </cell>
          <cell r="O33">
            <v>2048</v>
          </cell>
          <cell r="P33">
            <v>0</v>
          </cell>
          <cell r="T33">
            <v>495848.37999999989</v>
          </cell>
          <cell r="U33">
            <v>19969.2</v>
          </cell>
          <cell r="V33">
            <v>0</v>
          </cell>
        </row>
        <row r="105">
          <cell r="N105">
            <v>11883</v>
          </cell>
          <cell r="O105">
            <v>0</v>
          </cell>
          <cell r="P105">
            <v>0</v>
          </cell>
          <cell r="T105">
            <v>18551.509999999998</v>
          </cell>
          <cell r="U105">
            <v>0</v>
          </cell>
          <cell r="V105">
            <v>0</v>
          </cell>
        </row>
        <row r="118">
          <cell r="N118">
            <v>1432</v>
          </cell>
          <cell r="O118">
            <v>0</v>
          </cell>
          <cell r="P118">
            <v>0</v>
          </cell>
          <cell r="T118">
            <v>5957</v>
          </cell>
          <cell r="U118">
            <v>0</v>
          </cell>
          <cell r="V118">
            <v>0</v>
          </cell>
        </row>
        <row r="121">
          <cell r="N121">
            <v>1790</v>
          </cell>
          <cell r="O121">
            <v>0</v>
          </cell>
          <cell r="P121">
            <v>0</v>
          </cell>
          <cell r="T121">
            <v>5000</v>
          </cell>
          <cell r="U121">
            <v>0</v>
          </cell>
          <cell r="V121">
            <v>0</v>
          </cell>
        </row>
      </sheetData>
      <sheetData sheetId="11">
        <row r="5">
          <cell r="N5">
            <v>111009</v>
          </cell>
          <cell r="O5">
            <v>0</v>
          </cell>
          <cell r="P5">
            <v>0</v>
          </cell>
          <cell r="T5">
            <v>119851.41</v>
          </cell>
          <cell r="U5">
            <v>0</v>
          </cell>
          <cell r="V5">
            <v>0</v>
          </cell>
        </row>
        <row r="18">
          <cell r="N18">
            <v>360</v>
          </cell>
          <cell r="O18">
            <v>0</v>
          </cell>
          <cell r="P18">
            <v>0</v>
          </cell>
          <cell r="T18">
            <v>1000</v>
          </cell>
          <cell r="U18">
            <v>0</v>
          </cell>
          <cell r="V18">
            <v>0</v>
          </cell>
        </row>
        <row r="20">
          <cell r="N20">
            <v>3963</v>
          </cell>
          <cell r="O20">
            <v>763082.75</v>
          </cell>
          <cell r="P20">
            <v>0</v>
          </cell>
          <cell r="T20">
            <v>714.81</v>
          </cell>
          <cell r="U20">
            <v>0</v>
          </cell>
          <cell r="V20">
            <v>0</v>
          </cell>
        </row>
        <row r="35">
          <cell r="N35">
            <v>1076</v>
          </cell>
          <cell r="O35">
            <v>0</v>
          </cell>
          <cell r="P35">
            <v>0</v>
          </cell>
          <cell r="T35">
            <v>320.39999999999998</v>
          </cell>
          <cell r="U35">
            <v>0</v>
          </cell>
          <cell r="V35">
            <v>0</v>
          </cell>
        </row>
        <row r="39">
          <cell r="N39">
            <v>3100</v>
          </cell>
          <cell r="O39">
            <v>0</v>
          </cell>
          <cell r="P39">
            <v>0</v>
          </cell>
          <cell r="T39">
            <v>3419.1</v>
          </cell>
          <cell r="U39">
            <v>0</v>
          </cell>
          <cell r="V39">
            <v>0</v>
          </cell>
        </row>
        <row r="42">
          <cell r="N42">
            <v>8123</v>
          </cell>
          <cell r="O42">
            <v>16356.869999999999</v>
          </cell>
          <cell r="P42">
            <v>0</v>
          </cell>
          <cell r="T42">
            <v>14044.150000000001</v>
          </cell>
          <cell r="U42">
            <v>105069.28</v>
          </cell>
          <cell r="V42">
            <v>0</v>
          </cell>
        </row>
        <row r="53">
          <cell r="N53">
            <v>507</v>
          </cell>
          <cell r="O53">
            <v>0</v>
          </cell>
          <cell r="P53">
            <v>0</v>
          </cell>
          <cell r="T53">
            <v>609.27</v>
          </cell>
          <cell r="U53">
            <v>0</v>
          </cell>
          <cell r="V53">
            <v>0</v>
          </cell>
        </row>
        <row r="55">
          <cell r="N55">
            <v>19554</v>
          </cell>
          <cell r="O55">
            <v>0</v>
          </cell>
          <cell r="P55">
            <v>0</v>
          </cell>
          <cell r="T55">
            <v>23097.64</v>
          </cell>
          <cell r="U55">
            <v>0</v>
          </cell>
          <cell r="V55">
            <v>0</v>
          </cell>
        </row>
        <row r="59">
          <cell r="N59">
            <v>15528</v>
          </cell>
          <cell r="O59">
            <v>8000</v>
          </cell>
          <cell r="P59">
            <v>0</v>
          </cell>
          <cell r="T59">
            <v>11543.819999999998</v>
          </cell>
          <cell r="U59">
            <v>23055.73</v>
          </cell>
          <cell r="V59">
            <v>0</v>
          </cell>
        </row>
        <row r="79">
          <cell r="N79">
            <v>0</v>
          </cell>
          <cell r="O79">
            <v>5426</v>
          </cell>
          <cell r="P79">
            <v>0</v>
          </cell>
          <cell r="T79">
            <v>0</v>
          </cell>
          <cell r="U79">
            <v>5375.88</v>
          </cell>
          <cell r="V79">
            <v>0</v>
          </cell>
        </row>
      </sheetData>
      <sheetData sheetId="12">
        <row r="5">
          <cell r="N5">
            <v>0</v>
          </cell>
          <cell r="O5">
            <v>0</v>
          </cell>
          <cell r="P5">
            <v>0</v>
          </cell>
          <cell r="T5">
            <v>4700</v>
          </cell>
          <cell r="U5">
            <v>0</v>
          </cell>
          <cell r="V5">
            <v>0</v>
          </cell>
        </row>
        <row r="7">
          <cell r="N7"/>
          <cell r="O7"/>
          <cell r="P7"/>
          <cell r="T7">
            <v>0</v>
          </cell>
          <cell r="U7"/>
          <cell r="V7"/>
        </row>
        <row r="8">
          <cell r="N8">
            <v>0</v>
          </cell>
          <cell r="O8">
            <v>0</v>
          </cell>
          <cell r="P8">
            <v>0</v>
          </cell>
          <cell r="T8">
            <v>0</v>
          </cell>
          <cell r="U8">
            <v>0</v>
          </cell>
          <cell r="V8">
            <v>0</v>
          </cell>
        </row>
        <row r="11">
          <cell r="N11">
            <v>0</v>
          </cell>
          <cell r="O11">
            <v>15981</v>
          </cell>
          <cell r="P11">
            <v>0</v>
          </cell>
          <cell r="T11">
            <v>122610</v>
          </cell>
          <cell r="U11">
            <v>0</v>
          </cell>
          <cell r="V11">
            <v>0</v>
          </cell>
        </row>
        <row r="17">
          <cell r="N17">
            <v>0</v>
          </cell>
          <cell r="O17">
            <v>0</v>
          </cell>
          <cell r="P17">
            <v>0</v>
          </cell>
          <cell r="T17">
            <v>55020</v>
          </cell>
          <cell r="U17">
            <v>0</v>
          </cell>
          <cell r="V17">
            <v>0</v>
          </cell>
        </row>
        <row r="19">
          <cell r="N19">
            <v>7753</v>
          </cell>
          <cell r="O19">
            <v>0</v>
          </cell>
          <cell r="P19">
            <v>0</v>
          </cell>
          <cell r="T19">
            <v>5079.0600000000004</v>
          </cell>
          <cell r="U19">
            <v>0</v>
          </cell>
          <cell r="V19">
            <v>0</v>
          </cell>
        </row>
        <row r="21"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T25">
            <v>40850</v>
          </cell>
          <cell r="U25">
            <v>0</v>
          </cell>
          <cell r="V25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T27">
            <v>6130</v>
          </cell>
          <cell r="U27">
            <v>0</v>
          </cell>
          <cell r="V27">
            <v>0</v>
          </cell>
        </row>
        <row r="29">
          <cell r="N29">
            <v>2296</v>
          </cell>
          <cell r="O29">
            <v>1449123.3</v>
          </cell>
          <cell r="P29">
            <v>0</v>
          </cell>
          <cell r="T29">
            <v>383597.08999999997</v>
          </cell>
          <cell r="U29">
            <v>92155</v>
          </cell>
          <cell r="V29">
            <v>257934.35</v>
          </cell>
        </row>
        <row r="46">
          <cell r="N46">
            <v>0</v>
          </cell>
          <cell r="O46">
            <v>0</v>
          </cell>
          <cell r="P46">
            <v>0</v>
          </cell>
          <cell r="T46">
            <v>98200</v>
          </cell>
          <cell r="U46">
            <v>0</v>
          </cell>
          <cell r="V46">
            <v>0</v>
          </cell>
        </row>
        <row r="50">
          <cell r="N50">
            <v>0</v>
          </cell>
          <cell r="O50">
            <v>0</v>
          </cell>
          <cell r="P50">
            <v>0</v>
          </cell>
          <cell r="T50">
            <v>27710.16</v>
          </cell>
          <cell r="U50">
            <v>0</v>
          </cell>
          <cell r="V50">
            <v>0</v>
          </cell>
        </row>
        <row r="54">
          <cell r="N54">
            <v>0</v>
          </cell>
          <cell r="O54">
            <v>0</v>
          </cell>
          <cell r="P54">
            <v>0</v>
          </cell>
          <cell r="T54">
            <v>0</v>
          </cell>
          <cell r="U54">
            <v>0</v>
          </cell>
          <cell r="V54">
            <v>0</v>
          </cell>
        </row>
        <row r="56">
          <cell r="N56">
            <v>0</v>
          </cell>
          <cell r="O56">
            <v>0</v>
          </cell>
          <cell r="P56">
            <v>0</v>
          </cell>
          <cell r="U56">
            <v>0</v>
          </cell>
          <cell r="V56">
            <v>0</v>
          </cell>
        </row>
        <row r="59">
          <cell r="N59">
            <v>0</v>
          </cell>
          <cell r="O59">
            <v>0</v>
          </cell>
          <cell r="P59">
            <v>0</v>
          </cell>
          <cell r="T59">
            <v>5890</v>
          </cell>
          <cell r="U59">
            <v>0</v>
          </cell>
          <cell r="V59">
            <v>0</v>
          </cell>
        </row>
        <row r="61">
          <cell r="N61">
            <v>13237</v>
          </cell>
          <cell r="O61">
            <v>0</v>
          </cell>
          <cell r="P61">
            <v>0</v>
          </cell>
          <cell r="T61">
            <v>10542.039999999999</v>
          </cell>
          <cell r="U61">
            <v>0</v>
          </cell>
          <cell r="V61">
            <v>0</v>
          </cell>
        </row>
        <row r="73">
          <cell r="N73">
            <v>22668</v>
          </cell>
          <cell r="O73">
            <v>0</v>
          </cell>
          <cell r="P73">
            <v>0</v>
          </cell>
          <cell r="T73">
            <v>26745.54</v>
          </cell>
          <cell r="U73">
            <v>0</v>
          </cell>
          <cell r="V73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N98">
            <v>539139</v>
          </cell>
          <cell r="O98">
            <v>0</v>
          </cell>
          <cell r="P98">
            <v>0</v>
          </cell>
          <cell r="T98">
            <v>94770.15</v>
          </cell>
          <cell r="U98">
            <v>0</v>
          </cell>
          <cell r="V98">
            <v>0</v>
          </cell>
        </row>
      </sheetData>
      <sheetData sheetId="13">
        <row r="22">
          <cell r="N22">
            <v>295472</v>
          </cell>
          <cell r="O22">
            <v>0</v>
          </cell>
          <cell r="P22">
            <v>69613.2</v>
          </cell>
          <cell r="T22">
            <v>290134.67</v>
          </cell>
          <cell r="U22">
            <v>0</v>
          </cell>
          <cell r="V22">
            <v>72675.199999999997</v>
          </cell>
        </row>
      </sheetData>
      <sheetData sheetId="14">
        <row r="4">
          <cell r="N4">
            <v>1204137</v>
          </cell>
          <cell r="O4">
            <v>0</v>
          </cell>
          <cell r="P4">
            <v>0</v>
          </cell>
          <cell r="Q4">
            <v>1303806</v>
          </cell>
          <cell r="T4">
            <v>1282205.96</v>
          </cell>
          <cell r="U4">
            <v>0</v>
          </cell>
          <cell r="V4">
            <v>0</v>
          </cell>
        </row>
        <row r="94">
          <cell r="N94"/>
          <cell r="O94"/>
          <cell r="P94"/>
          <cell r="T94"/>
          <cell r="U94"/>
          <cell r="V94"/>
        </row>
        <row r="95">
          <cell r="N95">
            <v>58520</v>
          </cell>
          <cell r="O95"/>
          <cell r="P95">
            <v>156079.51</v>
          </cell>
          <cell r="T95">
            <v>63324.93</v>
          </cell>
          <cell r="U95">
            <v>0</v>
          </cell>
          <cell r="V95">
            <v>270276.03000000003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K5">
            <v>68135</v>
          </cell>
          <cell r="L5">
            <v>0</v>
          </cell>
          <cell r="M5">
            <v>0</v>
          </cell>
          <cell r="Q5">
            <v>68800</v>
          </cell>
          <cell r="R5">
            <v>0</v>
          </cell>
          <cell r="S5">
            <v>0</v>
          </cell>
          <cell r="T5">
            <v>73535</v>
          </cell>
          <cell r="U5">
            <v>0</v>
          </cell>
          <cell r="V5">
            <v>0</v>
          </cell>
          <cell r="W5">
            <v>76900</v>
          </cell>
          <cell r="X5">
            <v>0</v>
          </cell>
          <cell r="Y5">
            <v>0</v>
          </cell>
          <cell r="Z5">
            <v>79900</v>
          </cell>
          <cell r="AA5">
            <v>0</v>
          </cell>
          <cell r="AB5">
            <v>0</v>
          </cell>
        </row>
        <row r="15">
          <cell r="K15">
            <v>35655</v>
          </cell>
          <cell r="L15">
            <v>0</v>
          </cell>
          <cell r="M15">
            <v>0</v>
          </cell>
          <cell r="Q15">
            <v>34155</v>
          </cell>
          <cell r="R15">
            <v>0</v>
          </cell>
          <cell r="S15">
            <v>0</v>
          </cell>
          <cell r="T15">
            <v>37755</v>
          </cell>
          <cell r="U15">
            <v>0</v>
          </cell>
          <cell r="V15">
            <v>0</v>
          </cell>
          <cell r="W15">
            <v>35820</v>
          </cell>
          <cell r="X15">
            <v>0</v>
          </cell>
          <cell r="Y15">
            <v>0</v>
          </cell>
          <cell r="Z15">
            <v>35820</v>
          </cell>
          <cell r="AA15">
            <v>0</v>
          </cell>
          <cell r="AB15">
            <v>0</v>
          </cell>
        </row>
        <row r="26">
          <cell r="K26">
            <v>50250</v>
          </cell>
          <cell r="L26">
            <v>0</v>
          </cell>
          <cell r="M26">
            <v>0</v>
          </cell>
          <cell r="Q26">
            <v>47200</v>
          </cell>
          <cell r="R26">
            <v>0</v>
          </cell>
          <cell r="S26">
            <v>0</v>
          </cell>
          <cell r="T26">
            <v>68700</v>
          </cell>
          <cell r="U26">
            <v>0</v>
          </cell>
          <cell r="V26">
            <v>0</v>
          </cell>
          <cell r="W26">
            <v>36200</v>
          </cell>
          <cell r="X26">
            <v>0</v>
          </cell>
          <cell r="Y26">
            <v>0</v>
          </cell>
          <cell r="Z26">
            <v>50200</v>
          </cell>
          <cell r="AA26">
            <v>0</v>
          </cell>
          <cell r="AB26">
            <v>0</v>
          </cell>
        </row>
        <row r="31">
          <cell r="K31">
            <v>4500</v>
          </cell>
          <cell r="L31">
            <v>0</v>
          </cell>
          <cell r="M31">
            <v>0</v>
          </cell>
          <cell r="Q31">
            <v>4000</v>
          </cell>
          <cell r="R31">
            <v>0</v>
          </cell>
          <cell r="S31">
            <v>0</v>
          </cell>
          <cell r="T31">
            <v>4500</v>
          </cell>
          <cell r="U31">
            <v>0</v>
          </cell>
          <cell r="V31">
            <v>0</v>
          </cell>
          <cell r="W31">
            <v>4500</v>
          </cell>
          <cell r="X31">
            <v>0</v>
          </cell>
          <cell r="Y31">
            <v>0</v>
          </cell>
          <cell r="Z31">
            <v>4500</v>
          </cell>
          <cell r="AA31">
            <v>0</v>
          </cell>
          <cell r="AB31">
            <v>0</v>
          </cell>
        </row>
        <row r="38">
          <cell r="K38">
            <v>25300</v>
          </cell>
          <cell r="L38">
            <v>0</v>
          </cell>
          <cell r="M38">
            <v>0</v>
          </cell>
          <cell r="Q38">
            <v>20000</v>
          </cell>
          <cell r="R38">
            <v>0</v>
          </cell>
          <cell r="S38">
            <v>0</v>
          </cell>
          <cell r="T38">
            <v>27800</v>
          </cell>
          <cell r="U38">
            <v>0</v>
          </cell>
          <cell r="V38">
            <v>0</v>
          </cell>
          <cell r="W38">
            <v>25300</v>
          </cell>
          <cell r="X38">
            <v>0</v>
          </cell>
          <cell r="Y38">
            <v>0</v>
          </cell>
          <cell r="Z38">
            <v>25300</v>
          </cell>
          <cell r="AA38">
            <v>0</v>
          </cell>
          <cell r="AB38">
            <v>0</v>
          </cell>
        </row>
        <row r="51">
          <cell r="K51">
            <v>22500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  <cell r="S51">
            <v>0</v>
          </cell>
          <cell r="T51">
            <v>22500</v>
          </cell>
          <cell r="U51">
            <v>85000</v>
          </cell>
          <cell r="V51">
            <v>0</v>
          </cell>
          <cell r="W51">
            <v>22500</v>
          </cell>
          <cell r="X51">
            <v>85000</v>
          </cell>
          <cell r="Y51">
            <v>0</v>
          </cell>
          <cell r="Z51">
            <v>22500</v>
          </cell>
          <cell r="AA51">
            <v>0</v>
          </cell>
          <cell r="AB51">
            <v>0</v>
          </cell>
        </row>
        <row r="55">
          <cell r="K55">
            <v>3650</v>
          </cell>
          <cell r="L55">
            <v>157260</v>
          </cell>
          <cell r="M55">
            <v>0</v>
          </cell>
          <cell r="Q55">
            <v>3000</v>
          </cell>
          <cell r="R55">
            <v>150000</v>
          </cell>
          <cell r="S55">
            <v>0</v>
          </cell>
          <cell r="T55">
            <v>4650</v>
          </cell>
          <cell r="U55">
            <v>50000</v>
          </cell>
          <cell r="V55">
            <v>0</v>
          </cell>
          <cell r="W55">
            <v>3650</v>
          </cell>
          <cell r="X55">
            <v>50000</v>
          </cell>
          <cell r="Y55">
            <v>0</v>
          </cell>
          <cell r="Z55">
            <v>3650</v>
          </cell>
          <cell r="AA55">
            <v>50000</v>
          </cell>
          <cell r="AB55">
            <v>0</v>
          </cell>
        </row>
        <row r="66">
          <cell r="K66">
            <v>66630</v>
          </cell>
          <cell r="L66">
            <v>0</v>
          </cell>
          <cell r="M66">
            <v>0</v>
          </cell>
          <cell r="Q66">
            <v>59100</v>
          </cell>
          <cell r="R66">
            <v>0</v>
          </cell>
          <cell r="S66">
            <v>0</v>
          </cell>
          <cell r="T66">
            <v>70165</v>
          </cell>
          <cell r="U66">
            <v>0</v>
          </cell>
          <cell r="V66">
            <v>0</v>
          </cell>
          <cell r="W66">
            <v>71170</v>
          </cell>
          <cell r="X66">
            <v>0</v>
          </cell>
          <cell r="Y66">
            <v>0</v>
          </cell>
          <cell r="Z66">
            <v>73170</v>
          </cell>
          <cell r="AA66">
            <v>0</v>
          </cell>
          <cell r="AB66">
            <v>0</v>
          </cell>
        </row>
        <row r="73">
          <cell r="K73">
            <v>4500</v>
          </cell>
          <cell r="L73">
            <v>0</v>
          </cell>
          <cell r="M73">
            <v>0</v>
          </cell>
          <cell r="Q73">
            <v>4500</v>
          </cell>
          <cell r="R73">
            <v>0</v>
          </cell>
          <cell r="S73">
            <v>0</v>
          </cell>
          <cell r="T73">
            <v>5000</v>
          </cell>
          <cell r="U73">
            <v>0</v>
          </cell>
          <cell r="V73">
            <v>0</v>
          </cell>
          <cell r="W73">
            <v>5000</v>
          </cell>
          <cell r="X73">
            <v>0</v>
          </cell>
          <cell r="Y73">
            <v>0</v>
          </cell>
          <cell r="Z73">
            <v>5000</v>
          </cell>
          <cell r="AA73">
            <v>0</v>
          </cell>
          <cell r="AB73">
            <v>0</v>
          </cell>
        </row>
        <row r="77">
          <cell r="K77">
            <v>7170</v>
          </cell>
          <cell r="L77">
            <v>0</v>
          </cell>
          <cell r="M77">
            <v>0</v>
          </cell>
          <cell r="Q77">
            <v>7100</v>
          </cell>
          <cell r="R77">
            <v>0</v>
          </cell>
          <cell r="S77">
            <v>0</v>
          </cell>
          <cell r="T77">
            <v>7170</v>
          </cell>
          <cell r="U77">
            <v>0</v>
          </cell>
          <cell r="V77">
            <v>0</v>
          </cell>
          <cell r="W77">
            <v>7170</v>
          </cell>
          <cell r="X77">
            <v>0</v>
          </cell>
          <cell r="Y77">
            <v>0</v>
          </cell>
          <cell r="Z77">
            <v>7170</v>
          </cell>
          <cell r="AA77">
            <v>0</v>
          </cell>
          <cell r="AB77">
            <v>0</v>
          </cell>
        </row>
        <row r="80">
          <cell r="K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</sheetData>
      <sheetData sheetId="1">
        <row r="5">
          <cell r="K5">
            <v>130</v>
          </cell>
          <cell r="L5">
            <v>0</v>
          </cell>
          <cell r="M5">
            <v>0</v>
          </cell>
          <cell r="Q5">
            <v>100</v>
          </cell>
          <cell r="R5">
            <v>0</v>
          </cell>
          <cell r="S5">
            <v>0</v>
          </cell>
          <cell r="T5">
            <v>130</v>
          </cell>
          <cell r="U5">
            <v>0</v>
          </cell>
          <cell r="V5">
            <v>0</v>
          </cell>
          <cell r="W5">
            <v>130</v>
          </cell>
          <cell r="X5">
            <v>0</v>
          </cell>
          <cell r="Y5">
            <v>0</v>
          </cell>
          <cell r="Z5">
            <v>130</v>
          </cell>
          <cell r="AA5">
            <v>0</v>
          </cell>
          <cell r="AB5">
            <v>0</v>
          </cell>
        </row>
        <row r="7">
          <cell r="K7">
            <v>8620</v>
          </cell>
          <cell r="L7">
            <v>0</v>
          </cell>
          <cell r="M7">
            <v>0</v>
          </cell>
          <cell r="Q7">
            <v>8000</v>
          </cell>
          <cell r="R7">
            <v>0</v>
          </cell>
          <cell r="S7">
            <v>0</v>
          </cell>
          <cell r="T7">
            <v>9200</v>
          </cell>
          <cell r="U7">
            <v>0</v>
          </cell>
          <cell r="V7">
            <v>0</v>
          </cell>
          <cell r="W7">
            <v>8620</v>
          </cell>
          <cell r="X7">
            <v>0</v>
          </cell>
          <cell r="Y7">
            <v>0</v>
          </cell>
          <cell r="Z7">
            <v>8620</v>
          </cell>
          <cell r="AA7">
            <v>0</v>
          </cell>
          <cell r="AB7">
            <v>0</v>
          </cell>
        </row>
        <row r="12">
          <cell r="K12">
            <v>27150</v>
          </cell>
          <cell r="L12">
            <v>0</v>
          </cell>
          <cell r="M12">
            <v>0</v>
          </cell>
          <cell r="Q12">
            <v>25000</v>
          </cell>
          <cell r="R12">
            <v>0</v>
          </cell>
          <cell r="S12">
            <v>0</v>
          </cell>
          <cell r="T12">
            <v>21050</v>
          </cell>
          <cell r="U12">
            <v>0</v>
          </cell>
          <cell r="V12">
            <v>0</v>
          </cell>
          <cell r="W12">
            <v>21050</v>
          </cell>
          <cell r="X12">
            <v>0</v>
          </cell>
          <cell r="Y12">
            <v>0</v>
          </cell>
          <cell r="Z12">
            <v>21050</v>
          </cell>
          <cell r="AA12">
            <v>0</v>
          </cell>
          <cell r="AB12">
            <v>0</v>
          </cell>
        </row>
        <row r="20">
          <cell r="K20">
            <v>1200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7">
          <cell r="K27">
            <v>2000</v>
          </cell>
          <cell r="L27">
            <v>0</v>
          </cell>
          <cell r="M27">
            <v>0</v>
          </cell>
          <cell r="Q27">
            <v>2000</v>
          </cell>
          <cell r="R27">
            <v>0</v>
          </cell>
          <cell r="S27">
            <v>0</v>
          </cell>
          <cell r="T27">
            <v>4000</v>
          </cell>
          <cell r="U27">
            <v>0</v>
          </cell>
          <cell r="V27">
            <v>0</v>
          </cell>
          <cell r="W27">
            <v>2000</v>
          </cell>
          <cell r="X27">
            <v>0</v>
          </cell>
          <cell r="Y27">
            <v>0</v>
          </cell>
          <cell r="Z27">
            <v>2000</v>
          </cell>
          <cell r="AA27">
            <v>0</v>
          </cell>
          <cell r="AB27">
            <v>0</v>
          </cell>
        </row>
        <row r="29">
          <cell r="K29">
            <v>3000</v>
          </cell>
          <cell r="L29">
            <v>0</v>
          </cell>
          <cell r="M29">
            <v>0</v>
          </cell>
          <cell r="Q29">
            <v>3000</v>
          </cell>
          <cell r="R29">
            <v>0</v>
          </cell>
          <cell r="S29">
            <v>0</v>
          </cell>
          <cell r="T29">
            <v>3000</v>
          </cell>
          <cell r="U29">
            <v>0</v>
          </cell>
          <cell r="V29">
            <v>0</v>
          </cell>
          <cell r="W29">
            <v>3000</v>
          </cell>
          <cell r="X29">
            <v>0</v>
          </cell>
          <cell r="Y29">
            <v>0</v>
          </cell>
          <cell r="Z29">
            <v>3000</v>
          </cell>
          <cell r="AA29">
            <v>0</v>
          </cell>
          <cell r="AB29">
            <v>0</v>
          </cell>
        </row>
        <row r="32">
          <cell r="K32">
            <v>10700</v>
          </cell>
          <cell r="L32">
            <v>0</v>
          </cell>
          <cell r="M32">
            <v>0</v>
          </cell>
          <cell r="Q32">
            <v>10300</v>
          </cell>
          <cell r="R32">
            <v>0</v>
          </cell>
          <cell r="S32">
            <v>0</v>
          </cell>
          <cell r="T32">
            <v>12300</v>
          </cell>
          <cell r="U32">
            <v>0</v>
          </cell>
          <cell r="V32">
            <v>0</v>
          </cell>
          <cell r="W32">
            <v>12300</v>
          </cell>
          <cell r="X32">
            <v>0</v>
          </cell>
          <cell r="Y32">
            <v>0</v>
          </cell>
          <cell r="Z32">
            <v>12300</v>
          </cell>
          <cell r="AA32">
            <v>0</v>
          </cell>
          <cell r="AB32">
            <v>0</v>
          </cell>
        </row>
        <row r="46">
          <cell r="K46">
            <v>1600</v>
          </cell>
          <cell r="L46">
            <v>0</v>
          </cell>
          <cell r="M46">
            <v>0</v>
          </cell>
          <cell r="Q46">
            <v>1800</v>
          </cell>
          <cell r="R46">
            <v>0</v>
          </cell>
          <cell r="S46">
            <v>0</v>
          </cell>
          <cell r="T46">
            <v>1800</v>
          </cell>
          <cell r="U46">
            <v>0</v>
          </cell>
          <cell r="V46">
            <v>0</v>
          </cell>
          <cell r="W46">
            <v>1800</v>
          </cell>
          <cell r="X46">
            <v>0</v>
          </cell>
          <cell r="Y46">
            <v>0</v>
          </cell>
          <cell r="Z46">
            <v>1800</v>
          </cell>
          <cell r="AA46">
            <v>0</v>
          </cell>
          <cell r="AB46">
            <v>0</v>
          </cell>
        </row>
        <row r="51">
          <cell r="K51">
            <v>5950</v>
          </cell>
          <cell r="L51">
            <v>0</v>
          </cell>
          <cell r="M51">
            <v>0</v>
          </cell>
          <cell r="Q51">
            <v>5500</v>
          </cell>
          <cell r="R51">
            <v>0</v>
          </cell>
          <cell r="S51">
            <v>0</v>
          </cell>
          <cell r="T51">
            <v>11250</v>
          </cell>
          <cell r="U51">
            <v>0</v>
          </cell>
          <cell r="V51">
            <v>0</v>
          </cell>
          <cell r="W51">
            <v>6200</v>
          </cell>
          <cell r="X51">
            <v>0</v>
          </cell>
          <cell r="Y51">
            <v>0</v>
          </cell>
          <cell r="Z51">
            <v>6200</v>
          </cell>
          <cell r="AA51">
            <v>0</v>
          </cell>
          <cell r="AB51">
            <v>0</v>
          </cell>
        </row>
      </sheetData>
      <sheetData sheetId="2">
        <row r="4">
          <cell r="K4">
            <v>58500</v>
          </cell>
          <cell r="L4">
            <v>23812</v>
          </cell>
          <cell r="M4">
            <v>0</v>
          </cell>
          <cell r="Q4">
            <v>49200</v>
          </cell>
          <cell r="R4">
            <v>23812</v>
          </cell>
          <cell r="S4">
            <v>0</v>
          </cell>
          <cell r="T4">
            <v>50600</v>
          </cell>
          <cell r="U4">
            <v>0</v>
          </cell>
          <cell r="V4">
            <v>0</v>
          </cell>
          <cell r="W4">
            <v>52500</v>
          </cell>
          <cell r="X4">
            <v>20000</v>
          </cell>
          <cell r="Y4">
            <v>0</v>
          </cell>
          <cell r="Z4">
            <v>57600</v>
          </cell>
          <cell r="AA4">
            <v>0</v>
          </cell>
          <cell r="AB4">
            <v>0</v>
          </cell>
        </row>
        <row r="18">
          <cell r="K18">
            <v>7100</v>
          </cell>
          <cell r="L18">
            <v>0</v>
          </cell>
          <cell r="M18">
            <v>0</v>
          </cell>
          <cell r="Q18">
            <v>7000</v>
          </cell>
          <cell r="R18">
            <v>0</v>
          </cell>
          <cell r="S18">
            <v>0</v>
          </cell>
          <cell r="T18">
            <v>7100</v>
          </cell>
          <cell r="U18">
            <v>0</v>
          </cell>
          <cell r="V18">
            <v>0</v>
          </cell>
          <cell r="W18">
            <v>7100</v>
          </cell>
          <cell r="X18">
            <v>0</v>
          </cell>
          <cell r="Y18">
            <v>0</v>
          </cell>
          <cell r="Z18">
            <v>7100</v>
          </cell>
          <cell r="AA18">
            <v>0</v>
          </cell>
          <cell r="AB18">
            <v>0</v>
          </cell>
        </row>
        <row r="24">
          <cell r="K24">
            <v>1700</v>
          </cell>
          <cell r="L24">
            <v>0</v>
          </cell>
          <cell r="M24">
            <v>0</v>
          </cell>
          <cell r="Q24">
            <v>2000</v>
          </cell>
          <cell r="R24">
            <v>0</v>
          </cell>
          <cell r="S24">
            <v>0</v>
          </cell>
          <cell r="T24">
            <v>1800</v>
          </cell>
          <cell r="U24">
            <v>0</v>
          </cell>
          <cell r="V24">
            <v>0</v>
          </cell>
          <cell r="W24">
            <v>1800</v>
          </cell>
          <cell r="X24">
            <v>0</v>
          </cell>
          <cell r="Y24">
            <v>0</v>
          </cell>
          <cell r="Z24">
            <v>1700</v>
          </cell>
          <cell r="AA24">
            <v>0</v>
          </cell>
          <cell r="AB24">
            <v>0</v>
          </cell>
        </row>
        <row r="29">
          <cell r="K29">
            <v>1300</v>
          </cell>
          <cell r="L29">
            <v>0</v>
          </cell>
          <cell r="M29">
            <v>0</v>
          </cell>
          <cell r="Q29">
            <v>1300</v>
          </cell>
          <cell r="R29">
            <v>0</v>
          </cell>
          <cell r="S29">
            <v>0</v>
          </cell>
          <cell r="T29">
            <v>2300</v>
          </cell>
          <cell r="U29">
            <v>0</v>
          </cell>
          <cell r="V29">
            <v>0</v>
          </cell>
          <cell r="W29">
            <v>1300</v>
          </cell>
          <cell r="X29">
            <v>0</v>
          </cell>
          <cell r="Y29">
            <v>0</v>
          </cell>
          <cell r="Z29">
            <v>1300</v>
          </cell>
          <cell r="AA29">
            <v>0</v>
          </cell>
          <cell r="AB29">
            <v>0</v>
          </cell>
        </row>
        <row r="32">
          <cell r="K32">
            <v>194370</v>
          </cell>
          <cell r="L32">
            <v>39188</v>
          </cell>
          <cell r="M32">
            <v>0</v>
          </cell>
          <cell r="Q32">
            <v>157600</v>
          </cell>
          <cell r="R32">
            <v>500</v>
          </cell>
          <cell r="S32">
            <v>0</v>
          </cell>
          <cell r="T32">
            <v>214720</v>
          </cell>
          <cell r="U32">
            <v>1830000</v>
          </cell>
          <cell r="V32">
            <v>0</v>
          </cell>
          <cell r="W32">
            <v>182270</v>
          </cell>
          <cell r="X32">
            <v>0</v>
          </cell>
          <cell r="Y32">
            <v>0</v>
          </cell>
          <cell r="Z32">
            <v>193370</v>
          </cell>
          <cell r="AA32">
            <v>0</v>
          </cell>
          <cell r="AB32">
            <v>0</v>
          </cell>
        </row>
        <row r="80">
          <cell r="K80">
            <v>15000</v>
          </cell>
          <cell r="L80">
            <v>50000</v>
          </cell>
          <cell r="M80">
            <v>0</v>
          </cell>
          <cell r="Q80">
            <v>10000</v>
          </cell>
          <cell r="R80">
            <v>50000</v>
          </cell>
          <cell r="S80">
            <v>0</v>
          </cell>
          <cell r="T80">
            <v>16000</v>
          </cell>
          <cell r="U80">
            <v>30000</v>
          </cell>
          <cell r="V80">
            <v>0</v>
          </cell>
          <cell r="W80">
            <v>15000</v>
          </cell>
          <cell r="X80">
            <v>0</v>
          </cell>
          <cell r="Y80">
            <v>0</v>
          </cell>
          <cell r="Z80">
            <v>15000</v>
          </cell>
          <cell r="AA80">
            <v>0</v>
          </cell>
          <cell r="AB80">
            <v>0</v>
          </cell>
        </row>
        <row r="84">
          <cell r="K84">
            <v>6500</v>
          </cell>
          <cell r="L84">
            <v>0</v>
          </cell>
          <cell r="M84">
            <v>0</v>
          </cell>
          <cell r="Q84">
            <v>6000</v>
          </cell>
          <cell r="R84">
            <v>0</v>
          </cell>
          <cell r="S84">
            <v>0</v>
          </cell>
          <cell r="T84">
            <v>6500</v>
          </cell>
          <cell r="U84">
            <v>0</v>
          </cell>
          <cell r="V84">
            <v>0</v>
          </cell>
          <cell r="W84">
            <v>6500</v>
          </cell>
          <cell r="X84">
            <v>0</v>
          </cell>
          <cell r="Y84">
            <v>0</v>
          </cell>
          <cell r="Z84">
            <v>6500</v>
          </cell>
          <cell r="AA84">
            <v>0</v>
          </cell>
          <cell r="AB84">
            <v>0</v>
          </cell>
        </row>
        <row r="90">
          <cell r="K90">
            <v>600</v>
          </cell>
          <cell r="L90">
            <v>0</v>
          </cell>
          <cell r="M90">
            <v>0</v>
          </cell>
          <cell r="Q90">
            <v>200</v>
          </cell>
          <cell r="R90">
            <v>0</v>
          </cell>
          <cell r="S90">
            <v>0</v>
          </cell>
          <cell r="T90">
            <v>600</v>
          </cell>
          <cell r="U90">
            <v>0</v>
          </cell>
          <cell r="V90">
            <v>0</v>
          </cell>
          <cell r="W90">
            <v>600</v>
          </cell>
          <cell r="X90">
            <v>0</v>
          </cell>
          <cell r="Y90">
            <v>0</v>
          </cell>
          <cell r="Z90">
            <v>600</v>
          </cell>
          <cell r="AA90">
            <v>0</v>
          </cell>
          <cell r="AB90">
            <v>0</v>
          </cell>
        </row>
      </sheetData>
      <sheetData sheetId="3">
        <row r="4">
          <cell r="K4">
            <v>27750</v>
          </cell>
          <cell r="L4">
            <v>0</v>
          </cell>
          <cell r="M4">
            <v>0</v>
          </cell>
          <cell r="Q4">
            <v>23900</v>
          </cell>
          <cell r="R4">
            <v>0</v>
          </cell>
          <cell r="S4">
            <v>0</v>
          </cell>
          <cell r="T4">
            <v>27750</v>
          </cell>
          <cell r="U4">
            <v>0</v>
          </cell>
          <cell r="V4">
            <v>0</v>
          </cell>
          <cell r="W4">
            <v>27750</v>
          </cell>
          <cell r="X4">
            <v>0</v>
          </cell>
          <cell r="Y4">
            <v>0</v>
          </cell>
          <cell r="Z4">
            <v>27750</v>
          </cell>
          <cell r="AA4">
            <v>0</v>
          </cell>
          <cell r="AB4">
            <v>0</v>
          </cell>
        </row>
        <row r="17">
          <cell r="K17">
            <v>22035</v>
          </cell>
          <cell r="L17">
            <v>0</v>
          </cell>
          <cell r="M17">
            <v>0</v>
          </cell>
          <cell r="Q17">
            <v>20900</v>
          </cell>
          <cell r="R17">
            <v>0</v>
          </cell>
          <cell r="S17">
            <v>0</v>
          </cell>
          <cell r="T17">
            <v>21185</v>
          </cell>
          <cell r="U17">
            <v>0</v>
          </cell>
          <cell r="V17">
            <v>0</v>
          </cell>
          <cell r="W17">
            <v>22035</v>
          </cell>
          <cell r="X17">
            <v>0</v>
          </cell>
          <cell r="Y17">
            <v>0</v>
          </cell>
          <cell r="Z17">
            <v>22035</v>
          </cell>
          <cell r="AA17">
            <v>0</v>
          </cell>
          <cell r="AB17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K29"/>
          <cell r="L29"/>
          <cell r="M29"/>
          <cell r="Q29">
            <v>0</v>
          </cell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</row>
      </sheetData>
      <sheetData sheetId="4">
        <row r="5">
          <cell r="K5">
            <v>470160</v>
          </cell>
          <cell r="L5">
            <v>16560</v>
          </cell>
          <cell r="M5">
            <v>15000</v>
          </cell>
          <cell r="Q5">
            <v>456650</v>
          </cell>
          <cell r="R5">
            <v>0</v>
          </cell>
          <cell r="S5">
            <v>14000</v>
          </cell>
          <cell r="T5">
            <v>490860</v>
          </cell>
          <cell r="U5">
            <v>0</v>
          </cell>
          <cell r="V5">
            <v>15000</v>
          </cell>
          <cell r="W5">
            <v>491160</v>
          </cell>
          <cell r="X5">
            <v>0</v>
          </cell>
          <cell r="Y5">
            <v>15000</v>
          </cell>
          <cell r="Z5">
            <v>506160</v>
          </cell>
          <cell r="AA5">
            <v>0</v>
          </cell>
          <cell r="AB5">
            <v>15000</v>
          </cell>
        </row>
        <row r="54">
          <cell r="K54">
            <v>94760</v>
          </cell>
          <cell r="L54">
            <v>18930</v>
          </cell>
          <cell r="M54">
            <v>0</v>
          </cell>
          <cell r="Q54">
            <v>89950</v>
          </cell>
          <cell r="R54">
            <v>19000</v>
          </cell>
          <cell r="S54">
            <v>0</v>
          </cell>
          <cell r="T54">
            <v>97900</v>
          </cell>
          <cell r="U54">
            <v>0</v>
          </cell>
          <cell r="V54">
            <v>0</v>
          </cell>
          <cell r="W54">
            <v>101900</v>
          </cell>
          <cell r="X54">
            <v>0</v>
          </cell>
          <cell r="Y54">
            <v>0</v>
          </cell>
          <cell r="Z54">
            <v>105900</v>
          </cell>
          <cell r="AA54">
            <v>0</v>
          </cell>
          <cell r="AB54">
            <v>0</v>
          </cell>
        </row>
        <row r="74">
          <cell r="K74">
            <v>46700</v>
          </cell>
          <cell r="L74">
            <v>0</v>
          </cell>
          <cell r="M74">
            <v>0</v>
          </cell>
          <cell r="Q74">
            <v>45800</v>
          </cell>
          <cell r="R74">
            <v>0</v>
          </cell>
          <cell r="S74">
            <v>0</v>
          </cell>
          <cell r="T74">
            <v>46700</v>
          </cell>
          <cell r="U74">
            <v>0</v>
          </cell>
          <cell r="V74">
            <v>0</v>
          </cell>
          <cell r="W74">
            <v>49000</v>
          </cell>
          <cell r="X74">
            <v>0</v>
          </cell>
          <cell r="Y74">
            <v>0</v>
          </cell>
          <cell r="Z74">
            <v>49000</v>
          </cell>
          <cell r="AA74">
            <v>0</v>
          </cell>
          <cell r="AB74">
            <v>0</v>
          </cell>
        </row>
        <row r="77">
          <cell r="K77">
            <v>48300</v>
          </cell>
          <cell r="L77">
            <v>0</v>
          </cell>
          <cell r="M77">
            <v>0</v>
          </cell>
          <cell r="Q77">
            <v>47300</v>
          </cell>
          <cell r="R77"/>
          <cell r="S77">
            <v>0</v>
          </cell>
          <cell r="T77">
            <v>48300</v>
          </cell>
          <cell r="U77">
            <v>0</v>
          </cell>
          <cell r="V77">
            <v>0</v>
          </cell>
          <cell r="W77">
            <v>50600</v>
          </cell>
          <cell r="X77">
            <v>0</v>
          </cell>
          <cell r="Y77">
            <v>0</v>
          </cell>
          <cell r="Z77">
            <v>50600</v>
          </cell>
          <cell r="AA77">
            <v>0</v>
          </cell>
          <cell r="AB77">
            <v>0</v>
          </cell>
        </row>
        <row r="84">
          <cell r="K84">
            <v>0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6">
          <cell r="K86">
            <v>5400</v>
          </cell>
          <cell r="L86">
            <v>921</v>
          </cell>
          <cell r="M86">
            <v>0</v>
          </cell>
          <cell r="Q86">
            <v>5000</v>
          </cell>
          <cell r="R86">
            <v>890</v>
          </cell>
          <cell r="S86">
            <v>0</v>
          </cell>
          <cell r="T86">
            <v>4000</v>
          </cell>
          <cell r="U86">
            <v>0</v>
          </cell>
          <cell r="V86">
            <v>0</v>
          </cell>
          <cell r="W86">
            <v>5400</v>
          </cell>
          <cell r="X86">
            <v>0</v>
          </cell>
          <cell r="Y86">
            <v>0</v>
          </cell>
          <cell r="Z86">
            <v>5400</v>
          </cell>
          <cell r="AA86">
            <v>0</v>
          </cell>
          <cell r="AB86">
            <v>0</v>
          </cell>
        </row>
        <row r="102">
          <cell r="K102">
            <v>5400</v>
          </cell>
          <cell r="L102">
            <v>260000</v>
          </cell>
          <cell r="M102">
            <v>0</v>
          </cell>
          <cell r="Q102">
            <v>1500</v>
          </cell>
          <cell r="R102">
            <v>260000</v>
          </cell>
          <cell r="S102">
            <v>0</v>
          </cell>
          <cell r="T102">
            <v>5000</v>
          </cell>
          <cell r="U102">
            <v>252000</v>
          </cell>
          <cell r="V102">
            <v>0</v>
          </cell>
          <cell r="W102">
            <v>6000</v>
          </cell>
          <cell r="X102">
            <v>115000</v>
          </cell>
          <cell r="Y102">
            <v>0</v>
          </cell>
          <cell r="Z102">
            <v>6000</v>
          </cell>
          <cell r="AA102">
            <v>115000</v>
          </cell>
          <cell r="AB102">
            <v>0</v>
          </cell>
        </row>
        <row r="109">
          <cell r="K109">
            <v>67800</v>
          </cell>
          <cell r="L109">
            <v>0</v>
          </cell>
          <cell r="M109">
            <v>0</v>
          </cell>
          <cell r="Q109">
            <v>61800</v>
          </cell>
          <cell r="R109">
            <v>0</v>
          </cell>
          <cell r="S109">
            <v>0</v>
          </cell>
          <cell r="T109">
            <v>41800</v>
          </cell>
          <cell r="U109">
            <v>0</v>
          </cell>
          <cell r="V109">
            <v>0</v>
          </cell>
          <cell r="W109">
            <v>42800</v>
          </cell>
          <cell r="X109">
            <v>0</v>
          </cell>
          <cell r="Y109">
            <v>0</v>
          </cell>
          <cell r="Z109">
            <v>42800</v>
          </cell>
          <cell r="AA109">
            <v>0</v>
          </cell>
          <cell r="AB109">
            <v>0</v>
          </cell>
        </row>
        <row r="112">
          <cell r="K112">
            <v>110200</v>
          </cell>
          <cell r="L112">
            <v>0</v>
          </cell>
          <cell r="M112">
            <v>0</v>
          </cell>
          <cell r="Q112">
            <v>105000</v>
          </cell>
          <cell r="R112">
            <v>0</v>
          </cell>
          <cell r="S112">
            <v>0</v>
          </cell>
          <cell r="T112">
            <v>98000</v>
          </cell>
          <cell r="U112">
            <v>0</v>
          </cell>
          <cell r="V112">
            <v>0</v>
          </cell>
          <cell r="W112">
            <v>95000</v>
          </cell>
          <cell r="X112">
            <v>0</v>
          </cell>
          <cell r="Y112">
            <v>0</v>
          </cell>
          <cell r="Z112">
            <v>95000</v>
          </cell>
          <cell r="AA112">
            <v>0</v>
          </cell>
          <cell r="AB112">
            <v>0</v>
          </cell>
        </row>
        <row r="115">
          <cell r="K115">
            <v>0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9">
          <cell r="K119">
            <v>0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1">
          <cell r="K121">
            <v>7000</v>
          </cell>
          <cell r="L121">
            <v>0</v>
          </cell>
          <cell r="M121">
            <v>0</v>
          </cell>
          <cell r="Q121">
            <v>7000</v>
          </cell>
          <cell r="R121">
            <v>0</v>
          </cell>
          <cell r="S121">
            <v>0</v>
          </cell>
          <cell r="T121">
            <v>7000</v>
          </cell>
          <cell r="U121">
            <v>0</v>
          </cell>
          <cell r="V121">
            <v>0</v>
          </cell>
          <cell r="W121">
            <v>7000</v>
          </cell>
          <cell r="X121">
            <v>0</v>
          </cell>
          <cell r="Y121">
            <v>0</v>
          </cell>
          <cell r="Z121">
            <v>7000</v>
          </cell>
          <cell r="AA121">
            <v>0</v>
          </cell>
          <cell r="AB121">
            <v>0</v>
          </cell>
        </row>
      </sheetData>
      <sheetData sheetId="5">
        <row r="5">
          <cell r="K5">
            <v>3000</v>
          </cell>
          <cell r="L5">
            <v>50000</v>
          </cell>
          <cell r="M5">
            <v>0</v>
          </cell>
          <cell r="Q5">
            <v>3000</v>
          </cell>
          <cell r="R5">
            <v>0</v>
          </cell>
          <cell r="S5">
            <v>0</v>
          </cell>
          <cell r="T5">
            <v>2000</v>
          </cell>
          <cell r="U5">
            <v>250000</v>
          </cell>
          <cell r="V5">
            <v>0</v>
          </cell>
          <cell r="W5">
            <v>3000</v>
          </cell>
          <cell r="X5">
            <v>300000</v>
          </cell>
          <cell r="Y5">
            <v>0</v>
          </cell>
          <cell r="Z5">
            <v>3000</v>
          </cell>
          <cell r="AA5">
            <v>300000</v>
          </cell>
          <cell r="AB5">
            <v>0</v>
          </cell>
        </row>
        <row r="10">
          <cell r="K10">
            <v>515000</v>
          </cell>
          <cell r="L10">
            <v>0</v>
          </cell>
          <cell r="M10">
            <v>0</v>
          </cell>
          <cell r="Q10">
            <v>502500</v>
          </cell>
          <cell r="R10">
            <v>15000</v>
          </cell>
          <cell r="S10">
            <v>0</v>
          </cell>
          <cell r="T10">
            <v>513000</v>
          </cell>
          <cell r="U10">
            <v>0</v>
          </cell>
          <cell r="V10">
            <v>0</v>
          </cell>
          <cell r="W10">
            <v>535000</v>
          </cell>
          <cell r="X10">
            <v>0</v>
          </cell>
          <cell r="Y10">
            <v>0</v>
          </cell>
          <cell r="Z10">
            <v>540000</v>
          </cell>
          <cell r="AA10">
            <v>0</v>
          </cell>
          <cell r="AB10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K29">
            <v>111300</v>
          </cell>
          <cell r="L29">
            <v>0</v>
          </cell>
          <cell r="M29">
            <v>0</v>
          </cell>
          <cell r="Q29">
            <v>111000</v>
          </cell>
          <cell r="R29">
            <v>0</v>
          </cell>
          <cell r="S29">
            <v>0</v>
          </cell>
          <cell r="T29">
            <v>110200</v>
          </cell>
          <cell r="U29">
            <v>0</v>
          </cell>
          <cell r="V29">
            <v>0</v>
          </cell>
          <cell r="W29">
            <v>113000</v>
          </cell>
          <cell r="X29">
            <v>0</v>
          </cell>
          <cell r="Y29">
            <v>0</v>
          </cell>
          <cell r="Z29">
            <v>113000</v>
          </cell>
          <cell r="AA29">
            <v>0</v>
          </cell>
          <cell r="AB29">
            <v>0</v>
          </cell>
        </row>
      </sheetData>
      <sheetData sheetId="6">
        <row r="5"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7">
          <cell r="K7">
            <v>0</v>
          </cell>
          <cell r="L7">
            <v>160000</v>
          </cell>
          <cell r="M7">
            <v>0</v>
          </cell>
          <cell r="Q7">
            <v>0</v>
          </cell>
          <cell r="R7">
            <v>160000</v>
          </cell>
          <cell r="S7">
            <v>0</v>
          </cell>
          <cell r="T7">
            <v>0</v>
          </cell>
          <cell r="U7">
            <v>220000</v>
          </cell>
          <cell r="V7">
            <v>0</v>
          </cell>
          <cell r="W7">
            <v>0</v>
          </cell>
          <cell r="X7">
            <v>200000</v>
          </cell>
          <cell r="Y7">
            <v>0</v>
          </cell>
          <cell r="Z7">
            <v>0</v>
          </cell>
          <cell r="AA7">
            <v>200000</v>
          </cell>
          <cell r="AB7">
            <v>0</v>
          </cell>
        </row>
        <row r="15">
          <cell r="K15">
            <v>79350</v>
          </cell>
          <cell r="L15">
            <v>0</v>
          </cell>
          <cell r="M15">
            <v>0</v>
          </cell>
          <cell r="Q15">
            <v>80000</v>
          </cell>
          <cell r="R15">
            <v>0</v>
          </cell>
          <cell r="S15">
            <v>0</v>
          </cell>
          <cell r="T15">
            <v>80000</v>
          </cell>
          <cell r="U15">
            <v>0</v>
          </cell>
          <cell r="V15">
            <v>0</v>
          </cell>
          <cell r="W15">
            <v>80000</v>
          </cell>
          <cell r="X15">
            <v>0</v>
          </cell>
          <cell r="Y15">
            <v>0</v>
          </cell>
          <cell r="Z15">
            <v>80000</v>
          </cell>
          <cell r="AA15">
            <v>0</v>
          </cell>
          <cell r="AB15">
            <v>0</v>
          </cell>
        </row>
        <row r="17">
          <cell r="K17">
            <v>194350</v>
          </cell>
          <cell r="L17">
            <v>0</v>
          </cell>
          <cell r="M17">
            <v>0</v>
          </cell>
          <cell r="Q17">
            <v>200000</v>
          </cell>
          <cell r="R17">
            <v>0</v>
          </cell>
          <cell r="S17">
            <v>0</v>
          </cell>
          <cell r="T17">
            <v>200000</v>
          </cell>
          <cell r="U17">
            <v>0</v>
          </cell>
          <cell r="V17">
            <v>0</v>
          </cell>
          <cell r="W17">
            <v>200000</v>
          </cell>
          <cell r="X17">
            <v>0</v>
          </cell>
          <cell r="Y17">
            <v>0</v>
          </cell>
          <cell r="Z17">
            <v>200000</v>
          </cell>
          <cell r="AA17">
            <v>0</v>
          </cell>
          <cell r="AB17">
            <v>0</v>
          </cell>
        </row>
        <row r="19">
          <cell r="K19">
            <v>78600</v>
          </cell>
          <cell r="L19">
            <v>0</v>
          </cell>
          <cell r="M19">
            <v>0</v>
          </cell>
          <cell r="Q19">
            <v>76000</v>
          </cell>
          <cell r="R19">
            <v>0</v>
          </cell>
          <cell r="S19">
            <v>0</v>
          </cell>
          <cell r="T19">
            <v>77600</v>
          </cell>
          <cell r="U19">
            <v>0</v>
          </cell>
          <cell r="V19">
            <v>0</v>
          </cell>
          <cell r="W19">
            <v>81000</v>
          </cell>
          <cell r="X19">
            <v>0</v>
          </cell>
          <cell r="Y19">
            <v>0</v>
          </cell>
          <cell r="Z19">
            <v>78000</v>
          </cell>
          <cell r="AA19">
            <v>0</v>
          </cell>
          <cell r="AB19">
            <v>0</v>
          </cell>
        </row>
        <row r="25">
          <cell r="K25">
            <v>30150</v>
          </cell>
          <cell r="L25">
            <v>0</v>
          </cell>
          <cell r="M25">
            <v>0</v>
          </cell>
          <cell r="Q25">
            <v>30000</v>
          </cell>
          <cell r="R25">
            <v>0</v>
          </cell>
          <cell r="S25">
            <v>0</v>
          </cell>
          <cell r="T25">
            <v>30000</v>
          </cell>
          <cell r="U25">
            <v>0</v>
          </cell>
          <cell r="V25">
            <v>0</v>
          </cell>
          <cell r="W25">
            <v>30000</v>
          </cell>
          <cell r="X25">
            <v>0</v>
          </cell>
          <cell r="Y25">
            <v>0</v>
          </cell>
          <cell r="Z25">
            <v>30000</v>
          </cell>
          <cell r="AA25">
            <v>0</v>
          </cell>
          <cell r="AB25">
            <v>0</v>
          </cell>
        </row>
        <row r="27">
          <cell r="K27">
            <v>3020</v>
          </cell>
          <cell r="L27">
            <v>0</v>
          </cell>
          <cell r="M27">
            <v>0</v>
          </cell>
          <cell r="Q27">
            <v>3820</v>
          </cell>
          <cell r="R27">
            <v>0</v>
          </cell>
          <cell r="S27">
            <v>0</v>
          </cell>
          <cell r="T27">
            <v>2000</v>
          </cell>
          <cell r="U27">
            <v>0</v>
          </cell>
          <cell r="V27">
            <v>0</v>
          </cell>
          <cell r="W27">
            <v>10000</v>
          </cell>
          <cell r="X27">
            <v>0</v>
          </cell>
          <cell r="Y27">
            <v>0</v>
          </cell>
          <cell r="Z27">
            <v>10000</v>
          </cell>
          <cell r="AA27">
            <v>0</v>
          </cell>
          <cell r="AB27">
            <v>0</v>
          </cell>
        </row>
        <row r="30">
          <cell r="K30">
            <v>0</v>
          </cell>
          <cell r="L30">
            <v>3796</v>
          </cell>
          <cell r="M30">
            <v>0</v>
          </cell>
          <cell r="Q30">
            <v>0</v>
          </cell>
          <cell r="R30">
            <v>3796</v>
          </cell>
          <cell r="S30">
            <v>0</v>
          </cell>
          <cell r="T30">
            <v>0</v>
          </cell>
          <cell r="U30">
            <v>59000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2">
          <cell r="K32">
            <v>39130</v>
          </cell>
          <cell r="L32">
            <v>20000</v>
          </cell>
          <cell r="M32">
            <v>0</v>
          </cell>
          <cell r="Q32">
            <v>32000</v>
          </cell>
          <cell r="R32">
            <v>20000</v>
          </cell>
          <cell r="S32">
            <v>0</v>
          </cell>
          <cell r="T32">
            <v>30000</v>
          </cell>
          <cell r="U32">
            <v>20000</v>
          </cell>
          <cell r="V32">
            <v>0</v>
          </cell>
          <cell r="W32">
            <v>30000</v>
          </cell>
          <cell r="X32">
            <v>20000</v>
          </cell>
          <cell r="Y32">
            <v>0</v>
          </cell>
          <cell r="Z32">
            <v>30000</v>
          </cell>
          <cell r="AA32">
            <v>20000</v>
          </cell>
          <cell r="AB32">
            <v>0</v>
          </cell>
        </row>
        <row r="35">
          <cell r="K35">
            <v>0</v>
          </cell>
          <cell r="L35">
            <v>10000</v>
          </cell>
          <cell r="M35">
            <v>0</v>
          </cell>
          <cell r="Q35">
            <v>0</v>
          </cell>
          <cell r="R35">
            <v>10000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10000</v>
          </cell>
          <cell r="X35">
            <v>10000</v>
          </cell>
          <cell r="Y35">
            <v>0</v>
          </cell>
          <cell r="Z35">
            <v>10000</v>
          </cell>
          <cell r="AA35">
            <v>10000</v>
          </cell>
          <cell r="AB35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Q38"/>
          <cell r="R38"/>
          <cell r="S38"/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</sheetData>
      <sheetData sheetId="7">
        <row r="4">
          <cell r="K4">
            <v>80000</v>
          </cell>
          <cell r="L4">
            <v>0</v>
          </cell>
          <cell r="M4">
            <v>0</v>
          </cell>
          <cell r="Q4">
            <v>80000</v>
          </cell>
          <cell r="R4">
            <v>0</v>
          </cell>
          <cell r="S4">
            <v>0</v>
          </cell>
          <cell r="T4">
            <v>80000</v>
          </cell>
          <cell r="U4">
            <v>0</v>
          </cell>
          <cell r="V4">
            <v>0</v>
          </cell>
          <cell r="W4">
            <v>90000</v>
          </cell>
          <cell r="X4">
            <v>0</v>
          </cell>
          <cell r="Y4">
            <v>0</v>
          </cell>
          <cell r="Z4">
            <v>90000</v>
          </cell>
          <cell r="AA4">
            <v>0</v>
          </cell>
          <cell r="AB4">
            <v>0</v>
          </cell>
        </row>
        <row r="7">
          <cell r="K7">
            <v>5000</v>
          </cell>
          <cell r="L7">
            <v>0</v>
          </cell>
          <cell r="M7">
            <v>0</v>
          </cell>
          <cell r="Q7">
            <v>5000</v>
          </cell>
          <cell r="R7">
            <v>0</v>
          </cell>
          <cell r="S7">
            <v>0</v>
          </cell>
          <cell r="T7">
            <v>5000</v>
          </cell>
          <cell r="U7">
            <v>0</v>
          </cell>
          <cell r="V7">
            <v>0</v>
          </cell>
          <cell r="W7">
            <v>10000</v>
          </cell>
          <cell r="X7">
            <v>0</v>
          </cell>
          <cell r="Y7">
            <v>0</v>
          </cell>
          <cell r="Z7">
            <v>10000</v>
          </cell>
          <cell r="AA7">
            <v>0</v>
          </cell>
          <cell r="AB7">
            <v>0</v>
          </cell>
        </row>
      </sheetData>
      <sheetData sheetId="8">
        <row r="4">
          <cell r="K4">
            <v>5740</v>
          </cell>
          <cell r="L4">
            <v>0</v>
          </cell>
          <cell r="M4">
            <v>0</v>
          </cell>
          <cell r="Q4">
            <v>4000</v>
          </cell>
          <cell r="R4">
            <v>0</v>
          </cell>
          <cell r="S4">
            <v>0</v>
          </cell>
          <cell r="T4">
            <v>3800</v>
          </cell>
          <cell r="U4">
            <v>0</v>
          </cell>
          <cell r="V4">
            <v>0</v>
          </cell>
          <cell r="W4">
            <v>4000</v>
          </cell>
          <cell r="X4">
            <v>0</v>
          </cell>
          <cell r="Y4">
            <v>0</v>
          </cell>
          <cell r="Z4">
            <v>4000</v>
          </cell>
          <cell r="AA4">
            <v>0</v>
          </cell>
          <cell r="AB4">
            <v>0</v>
          </cell>
        </row>
        <row r="19">
          <cell r="K19">
            <v>153753</v>
          </cell>
          <cell r="L19"/>
          <cell r="M19"/>
          <cell r="Q19">
            <v>157552</v>
          </cell>
          <cell r="R19"/>
          <cell r="S19"/>
          <cell r="T19">
            <v>163591</v>
          </cell>
          <cell r="U19"/>
          <cell r="V19"/>
          <cell r="W19">
            <v>170000</v>
          </cell>
          <cell r="X19"/>
          <cell r="Y19"/>
          <cell r="Z19">
            <v>175000</v>
          </cell>
          <cell r="AA19"/>
          <cell r="AB19"/>
        </row>
        <row r="20">
          <cell r="K20">
            <v>304238</v>
          </cell>
          <cell r="L20">
            <v>16000</v>
          </cell>
          <cell r="M20"/>
          <cell r="Q20">
            <v>305376</v>
          </cell>
          <cell r="R20"/>
          <cell r="S20"/>
          <cell r="T20">
            <v>320995</v>
          </cell>
          <cell r="U20"/>
          <cell r="V20"/>
          <cell r="W20">
            <v>330000</v>
          </cell>
          <cell r="X20"/>
          <cell r="Y20"/>
          <cell r="Z20">
            <v>335000</v>
          </cell>
          <cell r="AA20"/>
          <cell r="AB20"/>
        </row>
        <row r="21">
          <cell r="K21">
            <v>363150</v>
          </cell>
          <cell r="L21"/>
          <cell r="M21"/>
          <cell r="Q21">
            <v>365870</v>
          </cell>
          <cell r="R21">
            <v>0</v>
          </cell>
          <cell r="S21">
            <v>0</v>
          </cell>
          <cell r="T21">
            <v>390973</v>
          </cell>
          <cell r="U21">
            <v>9000</v>
          </cell>
          <cell r="V21"/>
          <cell r="W21">
            <v>400000</v>
          </cell>
          <cell r="X21"/>
          <cell r="Y21"/>
          <cell r="Z21">
            <v>408000</v>
          </cell>
          <cell r="AA21"/>
          <cell r="AB21"/>
        </row>
        <row r="22">
          <cell r="K22"/>
          <cell r="L22"/>
          <cell r="M22"/>
          <cell r="Q22"/>
          <cell r="R22">
            <v>0</v>
          </cell>
          <cell r="S22"/>
          <cell r="T22"/>
          <cell r="U22"/>
          <cell r="V22"/>
          <cell r="W22"/>
          <cell r="X22"/>
          <cell r="Y22"/>
          <cell r="Z22"/>
          <cell r="AA22"/>
          <cell r="AB22"/>
        </row>
        <row r="23">
          <cell r="K23">
            <v>196932</v>
          </cell>
          <cell r="L23">
            <v>50000</v>
          </cell>
          <cell r="M23"/>
          <cell r="Q23">
            <v>200798</v>
          </cell>
          <cell r="R23">
            <v>50000</v>
          </cell>
          <cell r="S23"/>
          <cell r="T23">
            <v>206903</v>
          </cell>
          <cell r="U23"/>
          <cell r="V23"/>
          <cell r="W23">
            <v>215000</v>
          </cell>
          <cell r="X23"/>
          <cell r="Y23"/>
          <cell r="Z23">
            <v>220000</v>
          </cell>
          <cell r="AA23"/>
          <cell r="AB23"/>
        </row>
        <row r="24">
          <cell r="K24">
            <v>201647</v>
          </cell>
          <cell r="L24">
            <v>2150</v>
          </cell>
          <cell r="M24"/>
          <cell r="Q24">
            <v>203998</v>
          </cell>
          <cell r="R24">
            <v>2150</v>
          </cell>
          <cell r="S24">
            <v>0</v>
          </cell>
          <cell r="T24">
            <v>215258</v>
          </cell>
          <cell r="U24">
            <v>1800</v>
          </cell>
          <cell r="V24"/>
          <cell r="W24">
            <v>222000</v>
          </cell>
          <cell r="X24"/>
          <cell r="Y24"/>
          <cell r="Z24">
            <v>228000</v>
          </cell>
          <cell r="AA24"/>
          <cell r="AB24"/>
        </row>
        <row r="25">
          <cell r="K25">
            <v>204122</v>
          </cell>
          <cell r="L25"/>
          <cell r="M25"/>
          <cell r="Q25">
            <v>205262</v>
          </cell>
          <cell r="R25"/>
          <cell r="S25"/>
          <cell r="T25">
            <v>196926</v>
          </cell>
          <cell r="U25"/>
          <cell r="V25"/>
          <cell r="W25">
            <v>197000</v>
          </cell>
          <cell r="X25"/>
          <cell r="Y25"/>
          <cell r="Z25">
            <v>202000</v>
          </cell>
          <cell r="AA25"/>
          <cell r="AB25"/>
        </row>
        <row r="26">
          <cell r="K26">
            <v>40350</v>
          </cell>
          <cell r="L26"/>
          <cell r="M26"/>
          <cell r="Q26">
            <v>40350</v>
          </cell>
          <cell r="R26"/>
          <cell r="S26"/>
          <cell r="T26">
            <v>40000</v>
          </cell>
          <cell r="U26"/>
          <cell r="V26"/>
          <cell r="W26">
            <v>49000</v>
          </cell>
          <cell r="X26"/>
          <cell r="Y26"/>
          <cell r="Z26">
            <v>50000</v>
          </cell>
          <cell r="AA26"/>
          <cell r="AB26"/>
        </row>
        <row r="28">
          <cell r="K28">
            <v>383791</v>
          </cell>
          <cell r="L28">
            <v>13227</v>
          </cell>
          <cell r="M28">
            <v>0</v>
          </cell>
          <cell r="Q28">
            <v>385658</v>
          </cell>
          <cell r="R28">
            <v>13227</v>
          </cell>
          <cell r="S28"/>
          <cell r="T28">
            <v>430961</v>
          </cell>
          <cell r="U28">
            <v>10000</v>
          </cell>
          <cell r="V28">
            <v>0</v>
          </cell>
          <cell r="W28">
            <v>436180</v>
          </cell>
          <cell r="X28">
            <v>0</v>
          </cell>
          <cell r="Y28">
            <v>0</v>
          </cell>
          <cell r="Z28">
            <v>441180</v>
          </cell>
          <cell r="AA28">
            <v>0</v>
          </cell>
          <cell r="AB28">
            <v>0</v>
          </cell>
        </row>
        <row r="31">
          <cell r="K31">
            <v>662771</v>
          </cell>
          <cell r="L31">
            <v>100174</v>
          </cell>
          <cell r="M31">
            <v>0</v>
          </cell>
          <cell r="Q31">
            <v>665775</v>
          </cell>
          <cell r="R31">
            <v>156174</v>
          </cell>
          <cell r="S31"/>
          <cell r="T31">
            <v>713113</v>
          </cell>
          <cell r="U31">
            <v>4300</v>
          </cell>
          <cell r="V31">
            <v>0</v>
          </cell>
          <cell r="W31">
            <v>674044</v>
          </cell>
          <cell r="X31">
            <v>0</v>
          </cell>
          <cell r="Y31">
            <v>0</v>
          </cell>
          <cell r="Z31">
            <v>681044</v>
          </cell>
          <cell r="AA31">
            <v>0</v>
          </cell>
          <cell r="AB31">
            <v>0</v>
          </cell>
        </row>
        <row r="35">
          <cell r="K35">
            <v>1118218</v>
          </cell>
          <cell r="L35">
            <v>0</v>
          </cell>
          <cell r="M35">
            <v>0</v>
          </cell>
          <cell r="Q35">
            <v>1135704</v>
          </cell>
          <cell r="R35">
            <v>0</v>
          </cell>
          <cell r="S35">
            <v>0</v>
          </cell>
          <cell r="T35">
            <v>1198743</v>
          </cell>
          <cell r="U35">
            <v>9000</v>
          </cell>
          <cell r="V35">
            <v>0</v>
          </cell>
          <cell r="W35">
            <v>1143106</v>
          </cell>
          <cell r="X35">
            <v>0</v>
          </cell>
          <cell r="Y35">
            <v>0</v>
          </cell>
          <cell r="Z35">
            <v>1151106</v>
          </cell>
          <cell r="AA35">
            <v>0</v>
          </cell>
          <cell r="AB35">
            <v>0</v>
          </cell>
        </row>
        <row r="40">
          <cell r="K40">
            <v>746858</v>
          </cell>
          <cell r="L40">
            <v>7000</v>
          </cell>
          <cell r="M40">
            <v>0</v>
          </cell>
          <cell r="Q40">
            <v>763269</v>
          </cell>
          <cell r="R40">
            <v>7000</v>
          </cell>
          <cell r="S40"/>
          <cell r="T40">
            <v>875148</v>
          </cell>
          <cell r="U40">
            <v>1900</v>
          </cell>
          <cell r="V40">
            <v>0</v>
          </cell>
          <cell r="W40">
            <v>805717</v>
          </cell>
          <cell r="X40">
            <v>0</v>
          </cell>
          <cell r="Y40">
            <v>0</v>
          </cell>
          <cell r="Z40">
            <v>813717</v>
          </cell>
          <cell r="AA40">
            <v>0</v>
          </cell>
          <cell r="AB40">
            <v>0</v>
          </cell>
        </row>
        <row r="43">
          <cell r="K43">
            <v>771263</v>
          </cell>
          <cell r="L43">
            <v>23000</v>
          </cell>
          <cell r="M43">
            <v>0</v>
          </cell>
          <cell r="Q43">
            <v>784249</v>
          </cell>
          <cell r="R43">
            <v>23000</v>
          </cell>
          <cell r="S43"/>
          <cell r="T43">
            <v>868338</v>
          </cell>
          <cell r="U43">
            <v>105000</v>
          </cell>
          <cell r="V43">
            <v>0</v>
          </cell>
          <cell r="W43">
            <v>762588</v>
          </cell>
          <cell r="X43">
            <v>0</v>
          </cell>
          <cell r="Y43">
            <v>0</v>
          </cell>
          <cell r="Z43">
            <v>770588</v>
          </cell>
          <cell r="AA43">
            <v>0</v>
          </cell>
          <cell r="AB43">
            <v>0</v>
          </cell>
        </row>
        <row r="46">
          <cell r="K46">
            <v>426429</v>
          </cell>
          <cell r="L46">
            <v>14000</v>
          </cell>
          <cell r="M46">
            <v>0</v>
          </cell>
          <cell r="Q46">
            <v>437491</v>
          </cell>
          <cell r="R46">
            <v>14000</v>
          </cell>
          <cell r="S46">
            <v>0</v>
          </cell>
          <cell r="T46">
            <v>494835</v>
          </cell>
          <cell r="U46">
            <v>0</v>
          </cell>
          <cell r="V46">
            <v>0</v>
          </cell>
          <cell r="W46">
            <v>426697</v>
          </cell>
          <cell r="X46">
            <v>0</v>
          </cell>
          <cell r="Y46">
            <v>0</v>
          </cell>
          <cell r="Z46">
            <v>431697</v>
          </cell>
          <cell r="AA46">
            <v>0</v>
          </cell>
          <cell r="AB46">
            <v>0</v>
          </cell>
        </row>
        <row r="50">
          <cell r="K50">
            <v>448600</v>
          </cell>
          <cell r="L50"/>
          <cell r="M50"/>
          <cell r="Q50">
            <v>448600</v>
          </cell>
          <cell r="R50"/>
          <cell r="S50"/>
          <cell r="T50">
            <v>455860</v>
          </cell>
          <cell r="U50"/>
          <cell r="V50"/>
          <cell r="W50">
            <v>468000</v>
          </cell>
          <cell r="X50"/>
          <cell r="Y50"/>
          <cell r="Z50">
            <v>473000</v>
          </cell>
          <cell r="AA50"/>
          <cell r="AB50"/>
        </row>
        <row r="51">
          <cell r="K51">
            <v>171321</v>
          </cell>
          <cell r="L51"/>
          <cell r="M51"/>
          <cell r="Q51">
            <v>171321</v>
          </cell>
          <cell r="R51"/>
          <cell r="S51"/>
          <cell r="T51">
            <v>195048</v>
          </cell>
          <cell r="U51">
            <v>76000</v>
          </cell>
          <cell r="V51"/>
          <cell r="W51">
            <v>205000</v>
          </cell>
          <cell r="X51"/>
          <cell r="Y51"/>
          <cell r="Z51">
            <v>208000</v>
          </cell>
          <cell r="AA51"/>
          <cell r="AB51"/>
        </row>
        <row r="52">
          <cell r="K52">
            <v>253213</v>
          </cell>
          <cell r="L52">
            <v>0</v>
          </cell>
          <cell r="M52">
            <v>0</v>
          </cell>
          <cell r="Q52">
            <v>228000</v>
          </cell>
          <cell r="R52">
            <v>0</v>
          </cell>
          <cell r="S52">
            <v>0</v>
          </cell>
          <cell r="T52">
            <v>261180</v>
          </cell>
          <cell r="U52">
            <v>0</v>
          </cell>
          <cell r="V52">
            <v>0</v>
          </cell>
          <cell r="W52">
            <v>261180</v>
          </cell>
          <cell r="X52">
            <v>0</v>
          </cell>
          <cell r="Y52">
            <v>0</v>
          </cell>
          <cell r="Z52">
            <v>261180</v>
          </cell>
          <cell r="AA52">
            <v>0</v>
          </cell>
          <cell r="AB52">
            <v>0</v>
          </cell>
        </row>
        <row r="69">
          <cell r="K69">
            <v>330610</v>
          </cell>
          <cell r="L69"/>
          <cell r="M69"/>
          <cell r="Q69">
            <v>365000</v>
          </cell>
          <cell r="R69"/>
          <cell r="S69"/>
          <cell r="T69">
            <v>330610</v>
          </cell>
          <cell r="U69"/>
          <cell r="V69"/>
          <cell r="W69">
            <v>330610</v>
          </cell>
          <cell r="X69"/>
          <cell r="Y69"/>
          <cell r="Z69">
            <v>330610</v>
          </cell>
          <cell r="AA69"/>
          <cell r="AB69"/>
        </row>
        <row r="70">
          <cell r="K70">
            <v>0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  <cell r="S70">
            <v>0</v>
          </cell>
          <cell r="T70">
            <v>156378</v>
          </cell>
          <cell r="U70">
            <v>0</v>
          </cell>
          <cell r="V70">
            <v>0</v>
          </cell>
          <cell r="W70">
            <v>256378</v>
          </cell>
          <cell r="X70">
            <v>200000</v>
          </cell>
          <cell r="Y70">
            <v>0</v>
          </cell>
          <cell r="Z70">
            <v>356378</v>
          </cell>
          <cell r="AA70">
            <v>210000</v>
          </cell>
          <cell r="AB70">
            <v>0</v>
          </cell>
        </row>
        <row r="77">
          <cell r="T77">
            <v>451500</v>
          </cell>
          <cell r="U77"/>
          <cell r="V77"/>
          <cell r="W77">
            <v>451500</v>
          </cell>
          <cell r="X77"/>
          <cell r="Y77"/>
          <cell r="Z77">
            <v>451500</v>
          </cell>
          <cell r="AA77"/>
          <cell r="AB77"/>
        </row>
      </sheetData>
      <sheetData sheetId="9">
        <row r="4">
          <cell r="K4">
            <v>5000</v>
          </cell>
          <cell r="L4">
            <v>0</v>
          </cell>
          <cell r="M4">
            <v>0</v>
          </cell>
          <cell r="Q4">
            <v>7000</v>
          </cell>
          <cell r="R4">
            <v>0</v>
          </cell>
          <cell r="S4">
            <v>0</v>
          </cell>
          <cell r="T4">
            <v>5000</v>
          </cell>
          <cell r="U4">
            <v>0</v>
          </cell>
          <cell r="V4">
            <v>0</v>
          </cell>
          <cell r="W4">
            <v>5000</v>
          </cell>
          <cell r="X4">
            <v>0</v>
          </cell>
          <cell r="Y4">
            <v>0</v>
          </cell>
          <cell r="Z4">
            <v>5000</v>
          </cell>
          <cell r="AA4">
            <v>0</v>
          </cell>
          <cell r="AB4">
            <v>0</v>
          </cell>
        </row>
        <row r="12">
          <cell r="K12">
            <v>56400</v>
          </cell>
          <cell r="L12">
            <v>0</v>
          </cell>
          <cell r="M12">
            <v>0</v>
          </cell>
          <cell r="Q12">
            <v>45000</v>
          </cell>
          <cell r="R12">
            <v>0</v>
          </cell>
          <cell r="S12">
            <v>0</v>
          </cell>
          <cell r="T12">
            <v>56900</v>
          </cell>
          <cell r="U12">
            <v>20000</v>
          </cell>
          <cell r="V12">
            <v>0</v>
          </cell>
          <cell r="W12">
            <v>56400</v>
          </cell>
          <cell r="X12">
            <v>0</v>
          </cell>
          <cell r="Y12">
            <v>0</v>
          </cell>
          <cell r="Z12">
            <v>56400</v>
          </cell>
          <cell r="AA12">
            <v>25000</v>
          </cell>
          <cell r="AB12">
            <v>0</v>
          </cell>
        </row>
        <row r="29">
          <cell r="K29">
            <v>46800</v>
          </cell>
          <cell r="L29">
            <v>23135</v>
          </cell>
          <cell r="M29">
            <v>0</v>
          </cell>
          <cell r="Q29">
            <v>46000</v>
          </cell>
          <cell r="R29">
            <v>23132</v>
          </cell>
          <cell r="S29">
            <v>0</v>
          </cell>
          <cell r="T29">
            <v>47185</v>
          </cell>
          <cell r="U29">
            <v>0</v>
          </cell>
          <cell r="V29">
            <v>0</v>
          </cell>
          <cell r="W29">
            <v>48800</v>
          </cell>
          <cell r="X29">
            <v>0</v>
          </cell>
          <cell r="Y29">
            <v>0</v>
          </cell>
          <cell r="Z29">
            <v>50800</v>
          </cell>
          <cell r="AA29">
            <v>0</v>
          </cell>
          <cell r="AB29">
            <v>0</v>
          </cell>
        </row>
        <row r="45">
          <cell r="K45">
            <v>19666</v>
          </cell>
          <cell r="L45">
            <v>35400</v>
          </cell>
          <cell r="M45">
            <v>0</v>
          </cell>
          <cell r="Q45">
            <v>18000</v>
          </cell>
          <cell r="R45">
            <v>35400</v>
          </cell>
          <cell r="S45">
            <v>0</v>
          </cell>
          <cell r="T45">
            <v>20200</v>
          </cell>
          <cell r="U45">
            <v>0</v>
          </cell>
          <cell r="V45">
            <v>0</v>
          </cell>
          <cell r="W45">
            <v>20600</v>
          </cell>
          <cell r="X45">
            <v>0</v>
          </cell>
          <cell r="Y45">
            <v>0</v>
          </cell>
          <cell r="Z45">
            <v>21600</v>
          </cell>
          <cell r="AA45">
            <v>0</v>
          </cell>
          <cell r="AB45">
            <v>0</v>
          </cell>
        </row>
        <row r="55">
          <cell r="K55">
            <v>124454</v>
          </cell>
          <cell r="L55">
            <v>265500</v>
          </cell>
          <cell r="M55">
            <v>0</v>
          </cell>
          <cell r="Q55">
            <v>126000</v>
          </cell>
          <cell r="R55">
            <v>265500</v>
          </cell>
          <cell r="S55">
            <v>0</v>
          </cell>
          <cell r="T55">
            <v>154940</v>
          </cell>
          <cell r="U55">
            <v>0</v>
          </cell>
          <cell r="V55">
            <v>0</v>
          </cell>
          <cell r="W55">
            <v>137040</v>
          </cell>
          <cell r="X55">
            <v>0</v>
          </cell>
          <cell r="Y55">
            <v>0</v>
          </cell>
          <cell r="Z55">
            <v>139750</v>
          </cell>
          <cell r="AA55">
            <v>0</v>
          </cell>
          <cell r="AB55">
            <v>0</v>
          </cell>
        </row>
        <row r="73">
          <cell r="K73">
            <v>8750</v>
          </cell>
          <cell r="L73">
            <v>0</v>
          </cell>
          <cell r="M73">
            <v>0</v>
          </cell>
          <cell r="Q73">
            <v>8000</v>
          </cell>
          <cell r="R73">
            <v>0</v>
          </cell>
          <cell r="S73">
            <v>0</v>
          </cell>
          <cell r="T73">
            <v>10750</v>
          </cell>
          <cell r="U73">
            <v>0</v>
          </cell>
          <cell r="V73">
            <v>0</v>
          </cell>
          <cell r="W73">
            <v>11100</v>
          </cell>
          <cell r="X73">
            <v>0</v>
          </cell>
          <cell r="Y73">
            <v>0</v>
          </cell>
          <cell r="Z73">
            <v>12100</v>
          </cell>
          <cell r="AA73">
            <v>0</v>
          </cell>
          <cell r="AB73">
            <v>0</v>
          </cell>
        </row>
        <row r="80">
          <cell r="K80">
            <v>1400</v>
          </cell>
          <cell r="L80">
            <v>0</v>
          </cell>
          <cell r="M80">
            <v>0</v>
          </cell>
          <cell r="Q80">
            <v>1000</v>
          </cell>
          <cell r="R80">
            <v>0</v>
          </cell>
          <cell r="S80">
            <v>0</v>
          </cell>
          <cell r="T80">
            <v>1320</v>
          </cell>
          <cell r="U80">
            <v>0</v>
          </cell>
          <cell r="V80">
            <v>0</v>
          </cell>
          <cell r="W80">
            <v>1420</v>
          </cell>
          <cell r="X80">
            <v>0</v>
          </cell>
          <cell r="Y80">
            <v>0</v>
          </cell>
          <cell r="Z80">
            <v>1500</v>
          </cell>
          <cell r="AA80">
            <v>0</v>
          </cell>
          <cell r="AB80">
            <v>0</v>
          </cell>
        </row>
        <row r="85">
          <cell r="T85">
            <v>30450</v>
          </cell>
          <cell r="U85">
            <v>0</v>
          </cell>
          <cell r="V85">
            <v>0</v>
          </cell>
          <cell r="W85">
            <v>31200</v>
          </cell>
          <cell r="X85">
            <v>0</v>
          </cell>
          <cell r="Y85">
            <v>0</v>
          </cell>
          <cell r="Z85">
            <v>32200</v>
          </cell>
          <cell r="AA85">
            <v>0</v>
          </cell>
          <cell r="AB85">
            <v>0</v>
          </cell>
        </row>
        <row r="91">
          <cell r="K91">
            <v>55000</v>
          </cell>
          <cell r="L91">
            <v>0</v>
          </cell>
          <cell r="M91">
            <v>0</v>
          </cell>
          <cell r="Q91">
            <v>55000</v>
          </cell>
          <cell r="R91">
            <v>0</v>
          </cell>
          <cell r="S91">
            <v>0</v>
          </cell>
          <cell r="T91">
            <v>55000</v>
          </cell>
          <cell r="U91">
            <v>0</v>
          </cell>
          <cell r="V91">
            <v>0</v>
          </cell>
          <cell r="W91">
            <v>57000</v>
          </cell>
          <cell r="X91">
            <v>0</v>
          </cell>
          <cell r="Y91">
            <v>0</v>
          </cell>
          <cell r="Z91">
            <v>60000</v>
          </cell>
          <cell r="AA91">
            <v>0</v>
          </cell>
          <cell r="AB91">
            <v>0</v>
          </cell>
        </row>
      </sheetData>
      <sheetData sheetId="10">
        <row r="4">
          <cell r="K4">
            <v>12700</v>
          </cell>
          <cell r="L4">
            <v>0</v>
          </cell>
          <cell r="M4">
            <v>0</v>
          </cell>
          <cell r="Q4">
            <v>11000</v>
          </cell>
          <cell r="R4">
            <v>0</v>
          </cell>
          <cell r="S4">
            <v>0</v>
          </cell>
          <cell r="T4">
            <v>11500</v>
          </cell>
          <cell r="U4">
            <v>0</v>
          </cell>
          <cell r="V4">
            <v>0</v>
          </cell>
          <cell r="W4">
            <v>11500</v>
          </cell>
          <cell r="X4">
            <v>0</v>
          </cell>
          <cell r="Y4">
            <v>0</v>
          </cell>
          <cell r="Z4">
            <v>11500</v>
          </cell>
          <cell r="AA4">
            <v>0</v>
          </cell>
          <cell r="AB4">
            <v>0</v>
          </cell>
        </row>
        <row r="18">
          <cell r="K18">
            <v>137500</v>
          </cell>
          <cell r="L18">
            <v>0</v>
          </cell>
          <cell r="M18">
            <v>0</v>
          </cell>
          <cell r="Q18">
            <v>139500</v>
          </cell>
          <cell r="R18">
            <v>0</v>
          </cell>
          <cell r="S18">
            <v>0</v>
          </cell>
          <cell r="T18">
            <v>139500</v>
          </cell>
          <cell r="U18">
            <v>0</v>
          </cell>
          <cell r="V18">
            <v>0</v>
          </cell>
          <cell r="W18">
            <v>140500</v>
          </cell>
          <cell r="X18">
            <v>0</v>
          </cell>
          <cell r="Y18">
            <v>0</v>
          </cell>
          <cell r="Z18">
            <v>140500</v>
          </cell>
          <cell r="AA18">
            <v>0</v>
          </cell>
          <cell r="AB18">
            <v>0</v>
          </cell>
        </row>
        <row r="25">
          <cell r="K25">
            <v>5750</v>
          </cell>
          <cell r="L25">
            <v>0</v>
          </cell>
          <cell r="M25">
            <v>0</v>
          </cell>
          <cell r="Q25">
            <v>1000</v>
          </cell>
          <cell r="R25">
            <v>0</v>
          </cell>
          <cell r="S25">
            <v>0</v>
          </cell>
          <cell r="T25">
            <v>6250</v>
          </cell>
          <cell r="U25">
            <v>0</v>
          </cell>
          <cell r="V25">
            <v>0</v>
          </cell>
          <cell r="W25">
            <v>5750</v>
          </cell>
          <cell r="X25">
            <v>0</v>
          </cell>
          <cell r="Y25">
            <v>0</v>
          </cell>
          <cell r="Z25">
            <v>5750</v>
          </cell>
          <cell r="AA25">
            <v>0</v>
          </cell>
          <cell r="AB25">
            <v>0</v>
          </cell>
        </row>
        <row r="35">
          <cell r="K35">
            <v>530565</v>
          </cell>
          <cell r="L35">
            <v>0</v>
          </cell>
          <cell r="M35">
            <v>0</v>
          </cell>
          <cell r="Q35">
            <v>529045</v>
          </cell>
          <cell r="R35">
            <v>0</v>
          </cell>
          <cell r="S35">
            <v>0</v>
          </cell>
          <cell r="T35">
            <v>548330</v>
          </cell>
          <cell r="U35">
            <v>178000</v>
          </cell>
          <cell r="V35">
            <v>0</v>
          </cell>
          <cell r="W35">
            <v>529165</v>
          </cell>
          <cell r="X35">
            <v>30000</v>
          </cell>
          <cell r="Y35">
            <v>0</v>
          </cell>
          <cell r="Z35">
            <v>507165</v>
          </cell>
          <cell r="AA35">
            <v>30000</v>
          </cell>
          <cell r="AB35">
            <v>0</v>
          </cell>
        </row>
        <row r="110">
          <cell r="K110">
            <v>19720</v>
          </cell>
          <cell r="L110">
            <v>0</v>
          </cell>
          <cell r="M110">
            <v>0</v>
          </cell>
          <cell r="Q110">
            <v>17750</v>
          </cell>
          <cell r="R110">
            <v>0</v>
          </cell>
          <cell r="S110">
            <v>0</v>
          </cell>
          <cell r="T110">
            <v>21720</v>
          </cell>
          <cell r="U110">
            <v>85000</v>
          </cell>
          <cell r="V110">
            <v>0</v>
          </cell>
          <cell r="W110">
            <v>19720</v>
          </cell>
          <cell r="X110">
            <v>0</v>
          </cell>
          <cell r="Y110">
            <v>0</v>
          </cell>
          <cell r="Z110">
            <v>19720</v>
          </cell>
          <cell r="AA110">
            <v>0</v>
          </cell>
          <cell r="AB110">
            <v>0</v>
          </cell>
        </row>
        <row r="122">
          <cell r="K122">
            <v>2500</v>
          </cell>
          <cell r="L122">
            <v>0</v>
          </cell>
          <cell r="M122">
            <v>0</v>
          </cell>
          <cell r="Q122">
            <v>1500</v>
          </cell>
          <cell r="R122">
            <v>0</v>
          </cell>
          <cell r="S122">
            <v>0</v>
          </cell>
          <cell r="T122">
            <v>2500</v>
          </cell>
          <cell r="U122">
            <v>0</v>
          </cell>
          <cell r="V122">
            <v>0</v>
          </cell>
          <cell r="W122">
            <v>2500</v>
          </cell>
          <cell r="X122">
            <v>0</v>
          </cell>
          <cell r="Y122">
            <v>0</v>
          </cell>
          <cell r="Z122">
            <v>2500</v>
          </cell>
          <cell r="AA122">
            <v>0</v>
          </cell>
          <cell r="AB122">
            <v>0</v>
          </cell>
        </row>
        <row r="125">
          <cell r="K125">
            <v>5000</v>
          </cell>
          <cell r="L125">
            <v>0</v>
          </cell>
          <cell r="M125">
            <v>0</v>
          </cell>
          <cell r="Q125">
            <v>5000</v>
          </cell>
          <cell r="R125">
            <v>0</v>
          </cell>
          <cell r="S125">
            <v>0</v>
          </cell>
          <cell r="T125">
            <v>5000</v>
          </cell>
          <cell r="U125">
            <v>0</v>
          </cell>
          <cell r="V125">
            <v>0</v>
          </cell>
          <cell r="W125">
            <v>5000</v>
          </cell>
          <cell r="X125">
            <v>0</v>
          </cell>
          <cell r="Y125">
            <v>0</v>
          </cell>
          <cell r="Z125">
            <v>5000</v>
          </cell>
          <cell r="AA125">
            <v>0</v>
          </cell>
          <cell r="AB125">
            <v>0</v>
          </cell>
        </row>
      </sheetData>
      <sheetData sheetId="11">
        <row r="5">
          <cell r="K5">
            <v>317000</v>
          </cell>
          <cell r="L5">
            <v>0</v>
          </cell>
          <cell r="M5">
            <v>0</v>
          </cell>
          <cell r="Q5">
            <v>300000</v>
          </cell>
          <cell r="R5">
            <v>0</v>
          </cell>
          <cell r="S5">
            <v>0</v>
          </cell>
          <cell r="T5">
            <v>314100</v>
          </cell>
          <cell r="U5">
            <v>0</v>
          </cell>
          <cell r="V5">
            <v>0</v>
          </cell>
          <cell r="W5">
            <v>316100</v>
          </cell>
          <cell r="X5">
            <v>0</v>
          </cell>
          <cell r="Y5">
            <v>0</v>
          </cell>
          <cell r="Z5">
            <v>316100</v>
          </cell>
          <cell r="AA5">
            <v>0</v>
          </cell>
          <cell r="AB5">
            <v>0</v>
          </cell>
        </row>
        <row r="18">
          <cell r="K18">
            <v>1070</v>
          </cell>
          <cell r="L18">
            <v>0</v>
          </cell>
          <cell r="M18">
            <v>0</v>
          </cell>
          <cell r="Q18">
            <v>1000</v>
          </cell>
          <cell r="R18">
            <v>0</v>
          </cell>
          <cell r="S18">
            <v>0</v>
          </cell>
          <cell r="T18">
            <v>1000</v>
          </cell>
          <cell r="U18">
            <v>0</v>
          </cell>
          <cell r="V18">
            <v>0</v>
          </cell>
          <cell r="W18">
            <v>1000</v>
          </cell>
          <cell r="X18">
            <v>0</v>
          </cell>
          <cell r="Y18">
            <v>0</v>
          </cell>
          <cell r="Z18">
            <v>1000</v>
          </cell>
          <cell r="AA18">
            <v>0</v>
          </cell>
          <cell r="AB18">
            <v>0</v>
          </cell>
        </row>
        <row r="20">
          <cell r="K20">
            <v>4000</v>
          </cell>
          <cell r="L20">
            <v>4820</v>
          </cell>
          <cell r="M20">
            <v>0</v>
          </cell>
          <cell r="Q20">
            <v>3000</v>
          </cell>
          <cell r="R20">
            <v>4820</v>
          </cell>
          <cell r="S20">
            <v>0</v>
          </cell>
          <cell r="T20">
            <v>3000</v>
          </cell>
          <cell r="U20">
            <v>28000</v>
          </cell>
          <cell r="V20">
            <v>0</v>
          </cell>
          <cell r="W20">
            <v>4000</v>
          </cell>
          <cell r="X20">
            <v>0</v>
          </cell>
          <cell r="Y20">
            <v>0</v>
          </cell>
          <cell r="Z20">
            <v>4000</v>
          </cell>
          <cell r="AA20">
            <v>0</v>
          </cell>
          <cell r="AB20">
            <v>0</v>
          </cell>
        </row>
        <row r="37">
          <cell r="K37">
            <v>830</v>
          </cell>
          <cell r="L37">
            <v>0</v>
          </cell>
          <cell r="M37">
            <v>0</v>
          </cell>
          <cell r="Q37">
            <v>500</v>
          </cell>
          <cell r="R37">
            <v>0</v>
          </cell>
          <cell r="S37">
            <v>0</v>
          </cell>
          <cell r="T37">
            <v>500</v>
          </cell>
          <cell r="U37">
            <v>0</v>
          </cell>
          <cell r="V37">
            <v>0</v>
          </cell>
          <cell r="W37">
            <v>900</v>
          </cell>
          <cell r="X37">
            <v>0</v>
          </cell>
          <cell r="Y37">
            <v>0</v>
          </cell>
          <cell r="Z37">
            <v>900</v>
          </cell>
          <cell r="AA37">
            <v>0</v>
          </cell>
          <cell r="AB37">
            <v>0</v>
          </cell>
        </row>
        <row r="41">
          <cell r="K41">
            <v>4000</v>
          </cell>
          <cell r="L41">
            <v>0</v>
          </cell>
          <cell r="M41">
            <v>0</v>
          </cell>
          <cell r="Q41">
            <v>3000</v>
          </cell>
          <cell r="R41">
            <v>0</v>
          </cell>
          <cell r="S41">
            <v>0</v>
          </cell>
          <cell r="T41">
            <v>5000</v>
          </cell>
          <cell r="U41">
            <v>0</v>
          </cell>
          <cell r="V41">
            <v>0</v>
          </cell>
          <cell r="W41">
            <v>4000</v>
          </cell>
          <cell r="X41">
            <v>0</v>
          </cell>
          <cell r="Y41">
            <v>0</v>
          </cell>
          <cell r="Z41">
            <v>4000</v>
          </cell>
          <cell r="AA41">
            <v>0</v>
          </cell>
          <cell r="AB41">
            <v>0</v>
          </cell>
        </row>
        <row r="44">
          <cell r="K44">
            <v>12460</v>
          </cell>
          <cell r="L44">
            <v>26280</v>
          </cell>
          <cell r="M44">
            <v>0</v>
          </cell>
          <cell r="Q44">
            <v>10000</v>
          </cell>
          <cell r="R44">
            <v>27000</v>
          </cell>
          <cell r="S44">
            <v>0</v>
          </cell>
          <cell r="T44">
            <v>9860</v>
          </cell>
          <cell r="U44">
            <v>346200</v>
          </cell>
          <cell r="V44">
            <v>0</v>
          </cell>
          <cell r="W44">
            <v>9860</v>
          </cell>
          <cell r="X44">
            <v>25000</v>
          </cell>
          <cell r="Y44">
            <v>0</v>
          </cell>
          <cell r="Z44">
            <v>9860</v>
          </cell>
          <cell r="AA44">
            <v>15000</v>
          </cell>
          <cell r="AB44">
            <v>0</v>
          </cell>
        </row>
        <row r="58">
          <cell r="K58">
            <v>700</v>
          </cell>
          <cell r="L58">
            <v>0</v>
          </cell>
          <cell r="M58">
            <v>0</v>
          </cell>
          <cell r="Q58">
            <v>700</v>
          </cell>
          <cell r="R58">
            <v>0</v>
          </cell>
          <cell r="S58">
            <v>0</v>
          </cell>
          <cell r="T58">
            <v>700</v>
          </cell>
          <cell r="U58">
            <v>0</v>
          </cell>
          <cell r="V58">
            <v>0</v>
          </cell>
          <cell r="W58">
            <v>700</v>
          </cell>
          <cell r="X58">
            <v>0</v>
          </cell>
          <cell r="Y58">
            <v>0</v>
          </cell>
          <cell r="Z58">
            <v>700</v>
          </cell>
          <cell r="AA58">
            <v>0</v>
          </cell>
          <cell r="AB58">
            <v>0</v>
          </cell>
        </row>
        <row r="60">
          <cell r="K60">
            <v>26000</v>
          </cell>
          <cell r="L60">
            <v>0</v>
          </cell>
          <cell r="M60">
            <v>0</v>
          </cell>
          <cell r="Q60">
            <v>25000</v>
          </cell>
          <cell r="R60">
            <v>0</v>
          </cell>
          <cell r="S60">
            <v>0</v>
          </cell>
          <cell r="T60">
            <v>26000</v>
          </cell>
          <cell r="U60">
            <v>0</v>
          </cell>
          <cell r="V60">
            <v>0</v>
          </cell>
          <cell r="W60">
            <v>26000</v>
          </cell>
          <cell r="X60">
            <v>0</v>
          </cell>
          <cell r="Y60">
            <v>0</v>
          </cell>
          <cell r="Z60">
            <v>26000</v>
          </cell>
          <cell r="AA60">
            <v>0</v>
          </cell>
          <cell r="AB60">
            <v>0</v>
          </cell>
        </row>
        <row r="64">
          <cell r="K64">
            <v>31470</v>
          </cell>
          <cell r="L64">
            <v>45129</v>
          </cell>
          <cell r="M64">
            <v>0</v>
          </cell>
          <cell r="Q64">
            <v>29000</v>
          </cell>
          <cell r="R64">
            <v>26329</v>
          </cell>
          <cell r="S64">
            <v>0</v>
          </cell>
          <cell r="T64">
            <v>24470</v>
          </cell>
          <cell r="U64">
            <v>96000</v>
          </cell>
          <cell r="V64">
            <v>0</v>
          </cell>
          <cell r="W64">
            <v>26470</v>
          </cell>
          <cell r="X64">
            <v>100000</v>
          </cell>
          <cell r="Y64">
            <v>0</v>
          </cell>
          <cell r="Z64">
            <v>26470</v>
          </cell>
          <cell r="AA64">
            <v>90000</v>
          </cell>
          <cell r="AB64">
            <v>0</v>
          </cell>
        </row>
        <row r="86">
          <cell r="K86">
            <v>0</v>
          </cell>
          <cell r="L86">
            <v>5720</v>
          </cell>
          <cell r="M86">
            <v>0</v>
          </cell>
          <cell r="Q86">
            <v>0</v>
          </cell>
          <cell r="R86">
            <v>5000</v>
          </cell>
          <cell r="S86">
            <v>0</v>
          </cell>
          <cell r="T86">
            <v>0</v>
          </cell>
          <cell r="U86">
            <v>5000</v>
          </cell>
          <cell r="V86">
            <v>0</v>
          </cell>
          <cell r="W86">
            <v>0</v>
          </cell>
          <cell r="X86">
            <v>5000</v>
          </cell>
          <cell r="Y86">
            <v>0</v>
          </cell>
          <cell r="Z86">
            <v>0</v>
          </cell>
          <cell r="AA86">
            <v>5000</v>
          </cell>
          <cell r="AB86">
            <v>0</v>
          </cell>
        </row>
      </sheetData>
      <sheetData sheetId="12">
        <row r="5">
          <cell r="K5">
            <v>4610</v>
          </cell>
          <cell r="L5">
            <v>0</v>
          </cell>
          <cell r="M5">
            <v>0</v>
          </cell>
          <cell r="Q5">
            <v>12870</v>
          </cell>
          <cell r="R5">
            <v>0</v>
          </cell>
          <cell r="S5">
            <v>0</v>
          </cell>
          <cell r="T5">
            <v>10170</v>
          </cell>
          <cell r="U5">
            <v>0</v>
          </cell>
          <cell r="V5">
            <v>0</v>
          </cell>
          <cell r="W5">
            <v>9560</v>
          </cell>
          <cell r="X5">
            <v>0</v>
          </cell>
          <cell r="Y5">
            <v>0</v>
          </cell>
          <cell r="Z5">
            <v>10010</v>
          </cell>
          <cell r="AA5">
            <v>0</v>
          </cell>
          <cell r="AB5">
            <v>0</v>
          </cell>
        </row>
        <row r="7">
          <cell r="K7"/>
          <cell r="L7"/>
          <cell r="M7"/>
          <cell r="Q7">
            <v>0</v>
          </cell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</row>
        <row r="8">
          <cell r="K8">
            <v>2571</v>
          </cell>
          <cell r="L8">
            <v>0</v>
          </cell>
          <cell r="M8">
            <v>0</v>
          </cell>
          <cell r="Q8">
            <v>2100</v>
          </cell>
          <cell r="R8">
            <v>0</v>
          </cell>
          <cell r="S8">
            <v>0</v>
          </cell>
          <cell r="T8">
            <v>3500</v>
          </cell>
          <cell r="U8">
            <v>0</v>
          </cell>
          <cell r="V8">
            <v>0</v>
          </cell>
          <cell r="W8">
            <v>3500</v>
          </cell>
          <cell r="X8">
            <v>0</v>
          </cell>
          <cell r="Y8">
            <v>0</v>
          </cell>
          <cell r="Z8">
            <v>3500</v>
          </cell>
          <cell r="AA8">
            <v>0</v>
          </cell>
          <cell r="AB8">
            <v>0</v>
          </cell>
        </row>
        <row r="14">
          <cell r="K14">
            <v>55530</v>
          </cell>
          <cell r="L14">
            <v>0</v>
          </cell>
          <cell r="M14">
            <v>0</v>
          </cell>
          <cell r="Q14">
            <v>61350</v>
          </cell>
          <cell r="R14">
            <v>0</v>
          </cell>
          <cell r="S14">
            <v>0</v>
          </cell>
          <cell r="T14">
            <v>189850</v>
          </cell>
          <cell r="U14">
            <v>0</v>
          </cell>
          <cell r="V14">
            <v>0</v>
          </cell>
          <cell r="W14">
            <v>100000</v>
          </cell>
          <cell r="X14">
            <v>0</v>
          </cell>
          <cell r="Y14">
            <v>0</v>
          </cell>
          <cell r="Z14">
            <v>100000</v>
          </cell>
          <cell r="AA14">
            <v>0</v>
          </cell>
          <cell r="AB14">
            <v>0</v>
          </cell>
        </row>
        <row r="17">
          <cell r="K17">
            <v>55610</v>
          </cell>
          <cell r="L17">
            <v>0</v>
          </cell>
          <cell r="M17">
            <v>0</v>
          </cell>
          <cell r="Q17">
            <v>57070</v>
          </cell>
          <cell r="R17">
            <v>0</v>
          </cell>
          <cell r="S17">
            <v>0</v>
          </cell>
          <cell r="T17">
            <v>58630</v>
          </cell>
          <cell r="U17">
            <v>0</v>
          </cell>
          <cell r="V17">
            <v>0</v>
          </cell>
          <cell r="W17">
            <v>61700</v>
          </cell>
          <cell r="X17">
            <v>0</v>
          </cell>
          <cell r="Y17">
            <v>0</v>
          </cell>
          <cell r="Z17">
            <v>64640</v>
          </cell>
          <cell r="AA17">
            <v>0</v>
          </cell>
          <cell r="AB17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1">
          <cell r="K21">
            <v>40310</v>
          </cell>
          <cell r="L21">
            <v>0</v>
          </cell>
          <cell r="M21">
            <v>0</v>
          </cell>
          <cell r="Q21">
            <v>39470</v>
          </cell>
          <cell r="R21">
            <v>0</v>
          </cell>
          <cell r="S21">
            <v>0</v>
          </cell>
          <cell r="T21">
            <v>38580</v>
          </cell>
          <cell r="U21">
            <v>0</v>
          </cell>
          <cell r="V21">
            <v>0</v>
          </cell>
          <cell r="W21">
            <v>38560</v>
          </cell>
          <cell r="X21">
            <v>0</v>
          </cell>
          <cell r="Y21">
            <v>0</v>
          </cell>
          <cell r="Z21">
            <v>38590</v>
          </cell>
          <cell r="AA21">
            <v>0</v>
          </cell>
          <cell r="AB21">
            <v>0</v>
          </cell>
        </row>
        <row r="25">
          <cell r="K25">
            <v>33960</v>
          </cell>
          <cell r="L25">
            <v>0</v>
          </cell>
          <cell r="M25">
            <v>0</v>
          </cell>
          <cell r="Q25">
            <v>32300</v>
          </cell>
          <cell r="R25"/>
          <cell r="S25"/>
          <cell r="T25">
            <v>35020</v>
          </cell>
          <cell r="U25">
            <v>0</v>
          </cell>
          <cell r="V25">
            <v>0</v>
          </cell>
          <cell r="W25">
            <v>36780</v>
          </cell>
          <cell r="X25">
            <v>0</v>
          </cell>
          <cell r="Y25">
            <v>0</v>
          </cell>
          <cell r="Z25">
            <v>38530</v>
          </cell>
          <cell r="AA25">
            <v>0</v>
          </cell>
          <cell r="AB25">
            <v>0</v>
          </cell>
        </row>
        <row r="27">
          <cell r="K27">
            <v>23060</v>
          </cell>
          <cell r="L27">
            <v>0</v>
          </cell>
          <cell r="M27">
            <v>0</v>
          </cell>
          <cell r="Q27">
            <v>23460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34950</v>
          </cell>
          <cell r="X27">
            <v>0</v>
          </cell>
          <cell r="Y27">
            <v>0</v>
          </cell>
          <cell r="Z27">
            <v>36620</v>
          </cell>
          <cell r="AA27">
            <v>0</v>
          </cell>
          <cell r="AB27">
            <v>0</v>
          </cell>
        </row>
        <row r="29">
          <cell r="K29">
            <v>672355</v>
          </cell>
          <cell r="L29">
            <v>1345</v>
          </cell>
          <cell r="M29">
            <v>0</v>
          </cell>
          <cell r="Q29">
            <v>662700</v>
          </cell>
          <cell r="R29">
            <v>1345</v>
          </cell>
          <cell r="S29">
            <v>0</v>
          </cell>
          <cell r="T29">
            <v>843000</v>
          </cell>
          <cell r="U29">
            <v>0</v>
          </cell>
          <cell r="V29">
            <v>0</v>
          </cell>
          <cell r="W29">
            <v>843200</v>
          </cell>
          <cell r="X29">
            <v>0</v>
          </cell>
          <cell r="Y29">
            <v>0</v>
          </cell>
          <cell r="Z29">
            <v>843200</v>
          </cell>
          <cell r="AA29">
            <v>0</v>
          </cell>
          <cell r="AB29">
            <v>0</v>
          </cell>
        </row>
        <row r="44">
          <cell r="K44">
            <v>90890</v>
          </cell>
          <cell r="L44">
            <v>0</v>
          </cell>
          <cell r="M44">
            <v>0</v>
          </cell>
          <cell r="Q44">
            <v>90300</v>
          </cell>
          <cell r="R44">
            <v>0</v>
          </cell>
          <cell r="S44">
            <v>0</v>
          </cell>
          <cell r="T44">
            <v>126980</v>
          </cell>
          <cell r="U44">
            <v>0</v>
          </cell>
          <cell r="V44">
            <v>0</v>
          </cell>
          <cell r="W44">
            <v>99060</v>
          </cell>
          <cell r="X44">
            <v>0</v>
          </cell>
          <cell r="Y44">
            <v>0</v>
          </cell>
          <cell r="Z44">
            <v>100120</v>
          </cell>
          <cell r="AA44">
            <v>0</v>
          </cell>
          <cell r="AB44">
            <v>0</v>
          </cell>
        </row>
        <row r="48">
          <cell r="K48">
            <v>35950</v>
          </cell>
          <cell r="L48">
            <v>0</v>
          </cell>
          <cell r="M48">
            <v>0</v>
          </cell>
          <cell r="Q48">
            <v>36040</v>
          </cell>
          <cell r="R48">
            <v>0</v>
          </cell>
          <cell r="S48">
            <v>0</v>
          </cell>
          <cell r="T48">
            <v>36600</v>
          </cell>
          <cell r="U48">
            <v>0</v>
          </cell>
          <cell r="V48">
            <v>0</v>
          </cell>
          <cell r="W48">
            <v>37990</v>
          </cell>
          <cell r="X48">
            <v>0</v>
          </cell>
          <cell r="Y48">
            <v>0</v>
          </cell>
          <cell r="Z48">
            <v>39120</v>
          </cell>
          <cell r="AA48">
            <v>0</v>
          </cell>
          <cell r="AB48">
            <v>0</v>
          </cell>
        </row>
        <row r="52">
          <cell r="K52">
            <v>640</v>
          </cell>
          <cell r="L52">
            <v>0</v>
          </cell>
          <cell r="M52">
            <v>0</v>
          </cell>
          <cell r="Q52">
            <v>640</v>
          </cell>
          <cell r="R52">
            <v>0</v>
          </cell>
          <cell r="S52">
            <v>0</v>
          </cell>
          <cell r="T52">
            <v>700</v>
          </cell>
          <cell r="U52">
            <v>0</v>
          </cell>
          <cell r="V52">
            <v>0</v>
          </cell>
          <cell r="W52">
            <v>4040</v>
          </cell>
          <cell r="X52">
            <v>0</v>
          </cell>
          <cell r="Y52">
            <v>0</v>
          </cell>
          <cell r="Z52">
            <v>4230</v>
          </cell>
          <cell r="AA52">
            <v>0</v>
          </cell>
          <cell r="AB52">
            <v>0</v>
          </cell>
        </row>
        <row r="54">
          <cell r="K54">
            <v>38400</v>
          </cell>
          <cell r="L54">
            <v>0</v>
          </cell>
          <cell r="M54">
            <v>0</v>
          </cell>
          <cell r="Q54">
            <v>40190</v>
          </cell>
          <cell r="R54">
            <v>0</v>
          </cell>
          <cell r="S54">
            <v>0</v>
          </cell>
          <cell r="T54">
            <v>39910</v>
          </cell>
          <cell r="U54">
            <v>0</v>
          </cell>
          <cell r="V54">
            <v>0</v>
          </cell>
          <cell r="W54">
            <v>41440</v>
          </cell>
          <cell r="X54">
            <v>0</v>
          </cell>
          <cell r="Y54">
            <v>0</v>
          </cell>
          <cell r="Z54">
            <v>42640</v>
          </cell>
          <cell r="AA54">
            <v>0</v>
          </cell>
          <cell r="AB54">
            <v>0</v>
          </cell>
        </row>
        <row r="57">
          <cell r="K57">
            <v>6240</v>
          </cell>
          <cell r="L57">
            <v>0</v>
          </cell>
          <cell r="M57">
            <v>0</v>
          </cell>
          <cell r="Q57">
            <v>4670</v>
          </cell>
          <cell r="R57">
            <v>0</v>
          </cell>
          <cell r="S57">
            <v>0</v>
          </cell>
          <cell r="T57">
            <v>6190</v>
          </cell>
          <cell r="U57">
            <v>0</v>
          </cell>
          <cell r="V57">
            <v>0</v>
          </cell>
          <cell r="W57">
            <v>6730</v>
          </cell>
          <cell r="X57">
            <v>0</v>
          </cell>
          <cell r="Y57">
            <v>0</v>
          </cell>
          <cell r="Z57">
            <v>7050</v>
          </cell>
          <cell r="AA57">
            <v>0</v>
          </cell>
          <cell r="AB57">
            <v>0</v>
          </cell>
        </row>
        <row r="59">
          <cell r="K59">
            <v>10685</v>
          </cell>
          <cell r="L59">
            <v>0</v>
          </cell>
          <cell r="M59">
            <v>0</v>
          </cell>
          <cell r="Q59">
            <v>9500</v>
          </cell>
          <cell r="R59">
            <v>0</v>
          </cell>
          <cell r="S59">
            <v>0</v>
          </cell>
          <cell r="T59">
            <v>13685</v>
          </cell>
          <cell r="U59">
            <v>0</v>
          </cell>
          <cell r="V59">
            <v>0</v>
          </cell>
          <cell r="W59">
            <v>13685</v>
          </cell>
          <cell r="X59">
            <v>0</v>
          </cell>
          <cell r="Y59">
            <v>0</v>
          </cell>
          <cell r="Z59">
            <v>13685</v>
          </cell>
          <cell r="AA59">
            <v>0</v>
          </cell>
          <cell r="AB59">
            <v>0</v>
          </cell>
        </row>
        <row r="71">
          <cell r="K71">
            <v>27410</v>
          </cell>
          <cell r="L71">
            <v>0</v>
          </cell>
          <cell r="M71">
            <v>0</v>
          </cell>
          <cell r="Q71">
            <v>26710</v>
          </cell>
          <cell r="R71">
            <v>0</v>
          </cell>
          <cell r="S71">
            <v>0</v>
          </cell>
          <cell r="T71">
            <v>30195</v>
          </cell>
          <cell r="U71">
            <v>0</v>
          </cell>
          <cell r="V71">
            <v>0</v>
          </cell>
          <cell r="W71">
            <v>27410</v>
          </cell>
          <cell r="X71">
            <v>0</v>
          </cell>
          <cell r="Y71">
            <v>0</v>
          </cell>
          <cell r="Z71">
            <v>27410</v>
          </cell>
          <cell r="AA71">
            <v>0</v>
          </cell>
          <cell r="AB71">
            <v>0</v>
          </cell>
        </row>
        <row r="95">
          <cell r="K95">
            <v>0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7">
          <cell r="K97">
            <v>97630</v>
          </cell>
          <cell r="L97">
            <v>0</v>
          </cell>
          <cell r="M97">
            <v>0</v>
          </cell>
          <cell r="Q97">
            <v>94410</v>
          </cell>
          <cell r="R97">
            <v>0</v>
          </cell>
          <cell r="S97">
            <v>0</v>
          </cell>
          <cell r="T97">
            <v>94630</v>
          </cell>
          <cell r="U97">
            <v>0</v>
          </cell>
          <cell r="V97">
            <v>0</v>
          </cell>
          <cell r="W97">
            <v>90000</v>
          </cell>
          <cell r="X97">
            <v>0</v>
          </cell>
          <cell r="Y97">
            <v>0</v>
          </cell>
          <cell r="Z97">
            <v>93000</v>
          </cell>
          <cell r="AA97">
            <v>0</v>
          </cell>
          <cell r="AB97">
            <v>0</v>
          </cell>
        </row>
      </sheetData>
      <sheetData sheetId="13">
        <row r="22">
          <cell r="K22">
            <v>336740</v>
          </cell>
          <cell r="L22">
            <v>0</v>
          </cell>
          <cell r="M22">
            <v>68000</v>
          </cell>
          <cell r="Q22">
            <v>308000</v>
          </cell>
          <cell r="R22">
            <v>0</v>
          </cell>
          <cell r="S22">
            <v>68000</v>
          </cell>
          <cell r="T22">
            <v>331600</v>
          </cell>
          <cell r="U22">
            <v>1514000</v>
          </cell>
          <cell r="V22">
            <v>105000</v>
          </cell>
          <cell r="W22">
            <v>430300</v>
          </cell>
          <cell r="X22">
            <v>5268000</v>
          </cell>
          <cell r="Y22">
            <v>130000</v>
          </cell>
          <cell r="Z22">
            <v>540300</v>
          </cell>
          <cell r="AA22">
            <v>50000</v>
          </cell>
          <cell r="AB22">
            <v>226000</v>
          </cell>
        </row>
      </sheetData>
      <sheetData sheetId="14">
        <row r="4">
          <cell r="K4">
            <v>1516423</v>
          </cell>
          <cell r="L4">
            <v>100000</v>
          </cell>
          <cell r="M4">
            <v>0</v>
          </cell>
          <cell r="Q4">
            <v>1489090</v>
          </cell>
          <cell r="R4">
            <v>0</v>
          </cell>
          <cell r="S4">
            <v>0</v>
          </cell>
          <cell r="T4">
            <v>1668285</v>
          </cell>
          <cell r="U4">
            <v>100000</v>
          </cell>
          <cell r="V4">
            <v>0</v>
          </cell>
          <cell r="W4">
            <v>1696905</v>
          </cell>
          <cell r="X4">
            <v>100000</v>
          </cell>
          <cell r="Y4">
            <v>0</v>
          </cell>
          <cell r="Z4">
            <v>1737875</v>
          </cell>
          <cell r="AA4">
            <v>100000</v>
          </cell>
          <cell r="AB4">
            <v>0</v>
          </cell>
        </row>
        <row r="93">
          <cell r="K93"/>
          <cell r="L93"/>
          <cell r="M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</row>
        <row r="94">
          <cell r="K94">
            <v>65000</v>
          </cell>
          <cell r="L94">
            <v>0</v>
          </cell>
          <cell r="M94">
            <v>3255673</v>
          </cell>
          <cell r="Q94">
            <v>53400</v>
          </cell>
          <cell r="R94">
            <v>0</v>
          </cell>
          <cell r="S94">
            <v>3253813</v>
          </cell>
          <cell r="T94">
            <v>57200</v>
          </cell>
          <cell r="U94">
            <v>0</v>
          </cell>
          <cell r="V94">
            <v>226300</v>
          </cell>
          <cell r="W94">
            <v>66700</v>
          </cell>
          <cell r="X94">
            <v>0</v>
          </cell>
          <cell r="Y94">
            <v>226300</v>
          </cell>
          <cell r="Z94">
            <v>69000</v>
          </cell>
          <cell r="AA94">
            <v>0</v>
          </cell>
          <cell r="AB94">
            <v>283300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H1"/>
    </sheetView>
  </sheetViews>
  <sheetFormatPr defaultRowHeight="15" x14ac:dyDescent="0.25"/>
  <cols>
    <col min="1" max="1" width="67.85546875" style="416" customWidth="1"/>
    <col min="2" max="2" width="26.140625" style="425" customWidth="1"/>
    <col min="3" max="4" width="24.28515625" style="416" customWidth="1"/>
    <col min="5" max="5" width="19.42578125" style="44" bestFit="1" customWidth="1"/>
    <col min="6" max="8" width="24.28515625" style="416" customWidth="1"/>
    <col min="9" max="9" width="9.140625" style="44"/>
    <col min="10" max="10" width="10.85546875" style="44" bestFit="1" customWidth="1"/>
    <col min="11" max="16384" width="9.140625" style="44"/>
  </cols>
  <sheetData>
    <row r="1" spans="1:10" ht="66" customHeight="1" thickBot="1" x14ac:dyDescent="0.45">
      <c r="A1" s="757" t="s">
        <v>636</v>
      </c>
      <c r="B1" s="757"/>
      <c r="C1" s="757"/>
      <c r="D1" s="757"/>
      <c r="E1" s="757"/>
      <c r="F1" s="757"/>
      <c r="G1" s="757"/>
      <c r="H1" s="757"/>
    </row>
    <row r="2" spans="1:10" ht="60" customHeight="1" thickBot="1" x14ac:dyDescent="0.35">
      <c r="A2" s="396" t="s">
        <v>413</v>
      </c>
      <c r="B2" s="292" t="s">
        <v>514</v>
      </c>
      <c r="C2" s="292" t="s">
        <v>541</v>
      </c>
      <c r="D2" s="292" t="s">
        <v>542</v>
      </c>
      <c r="E2" s="292" t="s">
        <v>577</v>
      </c>
      <c r="F2" s="292" t="s">
        <v>590</v>
      </c>
      <c r="G2" s="292" t="s">
        <v>591</v>
      </c>
      <c r="H2" s="292" t="s">
        <v>592</v>
      </c>
    </row>
    <row r="3" spans="1:10" ht="18.75" thickBot="1" x14ac:dyDescent="0.3">
      <c r="A3" s="397" t="s">
        <v>415</v>
      </c>
      <c r="B3" s="414">
        <f t="shared" ref="B3:C3" si="0">B4+B16</f>
        <v>12528272.26</v>
      </c>
      <c r="C3" s="398">
        <f t="shared" si="0"/>
        <v>14015751.489999998</v>
      </c>
      <c r="D3" s="398">
        <f>D4+D16</f>
        <v>14840132</v>
      </c>
      <c r="E3" s="398">
        <f t="shared" ref="E3" si="1">E4+E16</f>
        <v>15016951</v>
      </c>
      <c r="F3" s="398">
        <f>F4+F16</f>
        <v>16350780</v>
      </c>
      <c r="G3" s="398">
        <f>G4+G16</f>
        <v>16442460</v>
      </c>
      <c r="H3" s="398">
        <f>H4+H16</f>
        <v>16842460</v>
      </c>
    </row>
    <row r="4" spans="1:10" ht="18" x14ac:dyDescent="0.25">
      <c r="A4" s="399" t="s">
        <v>5</v>
      </c>
      <c r="B4" s="455">
        <f t="shared" ref="B4:C4" si="2">B5+B7+B9</f>
        <v>7641097.7999999998</v>
      </c>
      <c r="C4" s="400">
        <f t="shared" si="2"/>
        <v>8500097.3599999994</v>
      </c>
      <c r="D4" s="400">
        <f>D5+D7+D9</f>
        <v>8890000</v>
      </c>
      <c r="E4" s="400">
        <f t="shared" ref="E4" si="3">E5+E7+E9</f>
        <v>8945000</v>
      </c>
      <c r="F4" s="400">
        <f>F5+F7+F9</f>
        <v>9230000</v>
      </c>
      <c r="G4" s="400">
        <f>G5+G7+G9</f>
        <v>9435000</v>
      </c>
      <c r="H4" s="400">
        <f>H5+H7+H9</f>
        <v>9635000</v>
      </c>
    </row>
    <row r="5" spans="1:10" ht="15.75" x14ac:dyDescent="0.25">
      <c r="A5" s="401" t="s">
        <v>6</v>
      </c>
      <c r="B5" s="456">
        <f t="shared" ref="B5:E5" si="4">SUM(B6)</f>
        <v>6017924.0599999996</v>
      </c>
      <c r="C5" s="322">
        <f t="shared" si="4"/>
        <v>6844677.2800000003</v>
      </c>
      <c r="D5" s="322">
        <f>SUM(D6)</f>
        <v>7200000</v>
      </c>
      <c r="E5" s="322">
        <f t="shared" si="4"/>
        <v>7300000</v>
      </c>
      <c r="F5" s="322">
        <f>SUM(F6)</f>
        <v>7500000</v>
      </c>
      <c r="G5" s="322">
        <f>SUM(G6)</f>
        <v>7700000</v>
      </c>
      <c r="H5" s="322">
        <f>SUM(H6)</f>
        <v>7900000</v>
      </c>
    </row>
    <row r="6" spans="1:10" ht="15.75" x14ac:dyDescent="0.25">
      <c r="A6" s="402" t="s">
        <v>7</v>
      </c>
      <c r="B6" s="457">
        <v>6017924.0599999996</v>
      </c>
      <c r="C6" s="403">
        <v>6844677.2800000003</v>
      </c>
      <c r="D6" s="403">
        <v>7200000</v>
      </c>
      <c r="E6" s="403">
        <v>7300000</v>
      </c>
      <c r="F6" s="403">
        <v>7500000</v>
      </c>
      <c r="G6" s="403">
        <v>7700000</v>
      </c>
      <c r="H6" s="403">
        <v>7900000</v>
      </c>
      <c r="J6" s="65"/>
    </row>
    <row r="7" spans="1:10" ht="15.75" x14ac:dyDescent="0.25">
      <c r="A7" s="404" t="s">
        <v>8</v>
      </c>
      <c r="B7" s="456">
        <f t="shared" ref="B7:E7" si="5">SUM(B8)</f>
        <v>884214.27</v>
      </c>
      <c r="C7" s="322">
        <f t="shared" si="5"/>
        <v>878708.25</v>
      </c>
      <c r="D7" s="322">
        <f>SUM(D8)</f>
        <v>890000</v>
      </c>
      <c r="E7" s="322">
        <f t="shared" si="5"/>
        <v>850000</v>
      </c>
      <c r="F7" s="322">
        <f>SUM(F8)</f>
        <v>890000</v>
      </c>
      <c r="G7" s="322">
        <f>SUM(G8)</f>
        <v>890000</v>
      </c>
      <c r="H7" s="322">
        <f>SUM(H8)</f>
        <v>890000</v>
      </c>
    </row>
    <row r="8" spans="1:10" ht="15.75" x14ac:dyDescent="0.25">
      <c r="A8" s="405" t="s">
        <v>9</v>
      </c>
      <c r="B8" s="457">
        <v>884214.27</v>
      </c>
      <c r="C8" s="403">
        <v>878708.25</v>
      </c>
      <c r="D8" s="403">
        <v>890000</v>
      </c>
      <c r="E8" s="403">
        <v>850000</v>
      </c>
      <c r="F8" s="403">
        <v>890000</v>
      </c>
      <c r="G8" s="403">
        <v>890000</v>
      </c>
      <c r="H8" s="403">
        <v>890000</v>
      </c>
    </row>
    <row r="9" spans="1:10" ht="15.75" x14ac:dyDescent="0.25">
      <c r="A9" s="404" t="s">
        <v>10</v>
      </c>
      <c r="B9" s="456">
        <f t="shared" ref="B9:D9" si="6">SUM(B10:B15)</f>
        <v>738959.47000000009</v>
      </c>
      <c r="C9" s="322">
        <f t="shared" si="6"/>
        <v>776711.83</v>
      </c>
      <c r="D9" s="322">
        <f t="shared" si="6"/>
        <v>800000</v>
      </c>
      <c r="E9" s="322">
        <f t="shared" ref="E9" si="7">SUM(E10:E15)</f>
        <v>795000</v>
      </c>
      <c r="F9" s="322">
        <f t="shared" ref="F9:G9" si="8">SUM(F10:F15)</f>
        <v>840000</v>
      </c>
      <c r="G9" s="322">
        <f t="shared" si="8"/>
        <v>845000</v>
      </c>
      <c r="H9" s="322">
        <f t="shared" ref="H9" si="9">SUM(H10:H15)</f>
        <v>845000</v>
      </c>
    </row>
    <row r="10" spans="1:10" ht="15.75" x14ac:dyDescent="0.25">
      <c r="A10" s="406" t="s">
        <v>11</v>
      </c>
      <c r="B10" s="415">
        <v>18682.62</v>
      </c>
      <c r="C10" s="446">
        <v>18658.04</v>
      </c>
      <c r="D10" s="446">
        <v>20000</v>
      </c>
      <c r="E10" s="446">
        <v>18000</v>
      </c>
      <c r="F10" s="446">
        <v>20000</v>
      </c>
      <c r="G10" s="446">
        <v>20000</v>
      </c>
      <c r="H10" s="446">
        <v>20000</v>
      </c>
    </row>
    <row r="11" spans="1:10" ht="15.75" x14ac:dyDescent="0.25">
      <c r="A11" s="406" t="s">
        <v>464</v>
      </c>
      <c r="B11" s="415"/>
      <c r="C11" s="446">
        <v>13884.6</v>
      </c>
      <c r="D11" s="446">
        <v>20000</v>
      </c>
      <c r="E11" s="446">
        <v>23000</v>
      </c>
      <c r="F11" s="446">
        <v>25000</v>
      </c>
      <c r="G11" s="446">
        <v>25000</v>
      </c>
      <c r="H11" s="446">
        <v>25000</v>
      </c>
    </row>
    <row r="12" spans="1:10" ht="15.75" x14ac:dyDescent="0.25">
      <c r="A12" s="406" t="s">
        <v>12</v>
      </c>
      <c r="B12" s="415">
        <v>42860.5</v>
      </c>
      <c r="C12" s="446">
        <v>53539.72</v>
      </c>
      <c r="D12" s="446">
        <v>75000</v>
      </c>
      <c r="E12" s="446">
        <v>82000</v>
      </c>
      <c r="F12" s="446">
        <v>110000</v>
      </c>
      <c r="G12" s="446">
        <v>110000</v>
      </c>
      <c r="H12" s="446">
        <v>110000</v>
      </c>
    </row>
    <row r="13" spans="1:10" ht="15.75" x14ac:dyDescent="0.25">
      <c r="A13" s="406" t="s">
        <v>13</v>
      </c>
      <c r="B13" s="415">
        <v>14855.92</v>
      </c>
      <c r="C13" s="446">
        <v>23909.42</v>
      </c>
      <c r="D13" s="446">
        <v>15000</v>
      </c>
      <c r="E13" s="446">
        <v>12000</v>
      </c>
      <c r="F13" s="446">
        <v>15000</v>
      </c>
      <c r="G13" s="446">
        <v>20000</v>
      </c>
      <c r="H13" s="446">
        <v>20000</v>
      </c>
    </row>
    <row r="14" spans="1:10" ht="15.75" x14ac:dyDescent="0.25">
      <c r="A14" s="406" t="s">
        <v>14</v>
      </c>
      <c r="B14" s="415">
        <v>527139.68000000005</v>
      </c>
      <c r="C14" s="446">
        <v>521356.05</v>
      </c>
      <c r="D14" s="446">
        <v>530000</v>
      </c>
      <c r="E14" s="446">
        <v>520000</v>
      </c>
      <c r="F14" s="446">
        <v>530000</v>
      </c>
      <c r="G14" s="446">
        <v>530000</v>
      </c>
      <c r="H14" s="446">
        <v>530000</v>
      </c>
    </row>
    <row r="15" spans="1:10" ht="15.75" x14ac:dyDescent="0.25">
      <c r="A15" s="406" t="s">
        <v>15</v>
      </c>
      <c r="B15" s="449">
        <v>135420.75</v>
      </c>
      <c r="C15" s="447">
        <v>145364</v>
      </c>
      <c r="D15" s="447">
        <v>140000</v>
      </c>
      <c r="E15" s="447">
        <v>140000</v>
      </c>
      <c r="F15" s="447">
        <v>140000</v>
      </c>
      <c r="G15" s="447">
        <v>140000</v>
      </c>
      <c r="H15" s="447">
        <v>140000</v>
      </c>
    </row>
    <row r="16" spans="1:10" s="500" customFormat="1" ht="18.75" x14ac:dyDescent="0.3">
      <c r="A16" s="408" t="s">
        <v>16</v>
      </c>
      <c r="B16" s="502">
        <f t="shared" ref="B16:D16" si="10">B17+B29+B54+B62</f>
        <v>4887174.46</v>
      </c>
      <c r="C16" s="501">
        <f t="shared" si="10"/>
        <v>5515654.129999999</v>
      </c>
      <c r="D16" s="501">
        <f t="shared" si="10"/>
        <v>5950132</v>
      </c>
      <c r="E16" s="501">
        <f t="shared" ref="E16:F16" si="11">E17+E29+E54+E62</f>
        <v>6071951</v>
      </c>
      <c r="F16" s="501">
        <f t="shared" si="11"/>
        <v>7120780</v>
      </c>
      <c r="G16" s="501">
        <f t="shared" ref="G16:H16" si="12">G17+G29+G54+G62</f>
        <v>7007460</v>
      </c>
      <c r="H16" s="501">
        <f t="shared" si="12"/>
        <v>7207460</v>
      </c>
    </row>
    <row r="17" spans="1:8" ht="15.75" x14ac:dyDescent="0.25">
      <c r="A17" s="401" t="s">
        <v>17</v>
      </c>
      <c r="B17" s="456">
        <f t="shared" ref="B17:D17" si="13">SUM(B18:B28)</f>
        <v>563760.57999999996</v>
      </c>
      <c r="C17" s="322">
        <f t="shared" si="13"/>
        <v>602845.83000000007</v>
      </c>
      <c r="D17" s="322">
        <f t="shared" si="13"/>
        <v>538700</v>
      </c>
      <c r="E17" s="322">
        <f t="shared" ref="E17" si="14">SUM(E18:E28)</f>
        <v>568900</v>
      </c>
      <c r="F17" s="322">
        <f t="shared" ref="F17:G17" si="15">SUM(F18:F28)</f>
        <v>553400</v>
      </c>
      <c r="G17" s="322">
        <f t="shared" si="15"/>
        <v>698400</v>
      </c>
      <c r="H17" s="322">
        <f t="shared" ref="H17" si="16">SUM(H18:H28)</f>
        <v>798400</v>
      </c>
    </row>
    <row r="18" spans="1:8" ht="15.75" x14ac:dyDescent="0.25">
      <c r="A18" s="402" t="s">
        <v>18</v>
      </c>
      <c r="B18" s="415">
        <v>47445.72</v>
      </c>
      <c r="C18" s="407">
        <v>62943.68</v>
      </c>
      <c r="D18" s="407">
        <v>50000</v>
      </c>
      <c r="E18" s="407">
        <v>60000</v>
      </c>
      <c r="F18" s="407">
        <v>60000</v>
      </c>
      <c r="G18" s="407">
        <v>60000</v>
      </c>
      <c r="H18" s="407">
        <v>60000</v>
      </c>
    </row>
    <row r="19" spans="1:8" ht="15.75" x14ac:dyDescent="0.25">
      <c r="A19" s="402" t="s">
        <v>426</v>
      </c>
      <c r="B19" s="415">
        <v>16085.5</v>
      </c>
      <c r="C19" s="407">
        <v>17082.5</v>
      </c>
      <c r="D19" s="407">
        <v>15000</v>
      </c>
      <c r="E19" s="407">
        <v>18000</v>
      </c>
      <c r="F19" s="407">
        <v>15000</v>
      </c>
      <c r="G19" s="407">
        <v>15000</v>
      </c>
      <c r="H19" s="407">
        <v>15000</v>
      </c>
    </row>
    <row r="20" spans="1:8" ht="15.75" x14ac:dyDescent="0.25">
      <c r="A20" s="402" t="s">
        <v>19</v>
      </c>
      <c r="B20" s="415">
        <v>1837.87</v>
      </c>
      <c r="C20" s="407">
        <v>2781.56</v>
      </c>
      <c r="D20" s="407">
        <v>3700</v>
      </c>
      <c r="E20" s="407">
        <v>2000</v>
      </c>
      <c r="F20" s="407">
        <v>2000</v>
      </c>
      <c r="G20" s="407">
        <v>2000</v>
      </c>
      <c r="H20" s="407">
        <v>2000</v>
      </c>
    </row>
    <row r="21" spans="1:8" ht="15.75" x14ac:dyDescent="0.25">
      <c r="A21" s="402" t="s">
        <v>20</v>
      </c>
      <c r="B21" s="415">
        <v>1243.22</v>
      </c>
      <c r="C21" s="407">
        <v>282</v>
      </c>
      <c r="D21" s="407">
        <v>500</v>
      </c>
      <c r="E21" s="407">
        <v>500</v>
      </c>
      <c r="F21" s="407">
        <v>0</v>
      </c>
      <c r="G21" s="407">
        <v>0</v>
      </c>
      <c r="H21" s="407">
        <v>0</v>
      </c>
    </row>
    <row r="22" spans="1:8" ht="15.75" x14ac:dyDescent="0.25">
      <c r="A22" s="402" t="s">
        <v>398</v>
      </c>
      <c r="B22" s="415">
        <v>358979.3</v>
      </c>
      <c r="C22" s="407">
        <v>376803.07</v>
      </c>
      <c r="D22" s="407">
        <v>345000</v>
      </c>
      <c r="E22" s="407">
        <v>370000</v>
      </c>
      <c r="F22" s="407">
        <v>350000</v>
      </c>
      <c r="G22" s="407">
        <v>500000</v>
      </c>
      <c r="H22" s="407">
        <v>600000</v>
      </c>
    </row>
    <row r="23" spans="1:8" s="454" customFormat="1" ht="15.75" x14ac:dyDescent="0.25">
      <c r="A23" s="402" t="s">
        <v>22</v>
      </c>
      <c r="B23" s="449">
        <v>34011.85</v>
      </c>
      <c r="C23" s="407">
        <v>28918.25</v>
      </c>
      <c r="D23" s="407">
        <v>28000</v>
      </c>
      <c r="E23" s="407">
        <v>28000</v>
      </c>
      <c r="F23" s="407">
        <v>28000</v>
      </c>
      <c r="G23" s="407">
        <v>28000</v>
      </c>
      <c r="H23" s="407">
        <v>28000</v>
      </c>
    </row>
    <row r="24" spans="1:8" ht="15.75" x14ac:dyDescent="0.25">
      <c r="A24" s="402" t="s">
        <v>23</v>
      </c>
      <c r="B24" s="415">
        <v>35557.22</v>
      </c>
      <c r="C24" s="407">
        <v>32065.96</v>
      </c>
      <c r="D24" s="407">
        <v>22000</v>
      </c>
      <c r="E24" s="407">
        <v>20000</v>
      </c>
      <c r="F24" s="407">
        <v>20000</v>
      </c>
      <c r="G24" s="407">
        <v>18000</v>
      </c>
      <c r="H24" s="407">
        <v>18000</v>
      </c>
    </row>
    <row r="25" spans="1:8" ht="15.75" x14ac:dyDescent="0.25">
      <c r="A25" s="402" t="s">
        <v>24</v>
      </c>
      <c r="B25" s="415">
        <v>5331.96</v>
      </c>
      <c r="C25" s="407">
        <v>5331.96</v>
      </c>
      <c r="D25" s="407">
        <v>5400</v>
      </c>
      <c r="E25" s="407">
        <v>5400</v>
      </c>
      <c r="F25" s="407">
        <v>5400</v>
      </c>
      <c r="G25" s="407">
        <v>5400</v>
      </c>
      <c r="H25" s="407">
        <v>5400</v>
      </c>
    </row>
    <row r="26" spans="1:8" ht="15.75" x14ac:dyDescent="0.25">
      <c r="A26" s="402" t="s">
        <v>25</v>
      </c>
      <c r="B26" s="415">
        <v>20760</v>
      </c>
      <c r="C26" s="407">
        <v>17077.8</v>
      </c>
      <c r="D26" s="407">
        <v>20000</v>
      </c>
      <c r="E26" s="407">
        <v>22000</v>
      </c>
      <c r="F26" s="407">
        <v>25000</v>
      </c>
      <c r="G26" s="407">
        <v>20000</v>
      </c>
      <c r="H26" s="407">
        <v>20000</v>
      </c>
    </row>
    <row r="27" spans="1:8" ht="15.75" x14ac:dyDescent="0.25">
      <c r="A27" s="402" t="s">
        <v>26</v>
      </c>
      <c r="B27" s="415">
        <v>25324.98</v>
      </c>
      <c r="C27" s="407">
        <v>27214.55</v>
      </c>
      <c r="D27" s="407">
        <v>31600</v>
      </c>
      <c r="E27" s="407">
        <v>31000</v>
      </c>
      <c r="F27" s="407">
        <v>30000</v>
      </c>
      <c r="G27" s="407">
        <v>30000</v>
      </c>
      <c r="H27" s="407">
        <v>30000</v>
      </c>
    </row>
    <row r="28" spans="1:8" s="454" customFormat="1" ht="15.75" x14ac:dyDescent="0.25">
      <c r="A28" s="405" t="s">
        <v>28</v>
      </c>
      <c r="B28" s="450">
        <v>17182.96</v>
      </c>
      <c r="C28" s="409">
        <v>32344.5</v>
      </c>
      <c r="D28" s="409">
        <v>17500</v>
      </c>
      <c r="E28" s="409">
        <v>12000</v>
      </c>
      <c r="F28" s="409">
        <v>18000</v>
      </c>
      <c r="G28" s="409">
        <v>20000</v>
      </c>
      <c r="H28" s="409">
        <v>20000</v>
      </c>
    </row>
    <row r="29" spans="1:8" s="453" customFormat="1" ht="15.75" x14ac:dyDescent="0.25">
      <c r="A29" s="401" t="s">
        <v>29</v>
      </c>
      <c r="B29" s="458">
        <f t="shared" ref="B29:C29" si="17">SUM(B30:B53)</f>
        <v>635634.63</v>
      </c>
      <c r="C29" s="322">
        <f t="shared" si="17"/>
        <v>956040.27</v>
      </c>
      <c r="D29" s="322">
        <f>SUM(D30:D53)</f>
        <v>969610</v>
      </c>
      <c r="E29" s="322">
        <f t="shared" ref="E29" si="18">SUM(E30:E53)</f>
        <v>1012700</v>
      </c>
      <c r="F29" s="322">
        <f>SUM(F30:F53)</f>
        <v>1633500</v>
      </c>
      <c r="G29" s="322">
        <f>SUM(G30:G53)</f>
        <v>1627900</v>
      </c>
      <c r="H29" s="322">
        <f>SUM(H30:H53)</f>
        <v>1627900</v>
      </c>
    </row>
    <row r="30" spans="1:8" ht="15.75" x14ac:dyDescent="0.25">
      <c r="A30" s="402" t="s">
        <v>30</v>
      </c>
      <c r="B30" s="415">
        <v>100400</v>
      </c>
      <c r="C30" s="407">
        <v>100800</v>
      </c>
      <c r="D30" s="407">
        <v>100000</v>
      </c>
      <c r="E30" s="407">
        <v>100000</v>
      </c>
      <c r="F30" s="407">
        <v>100000</v>
      </c>
      <c r="G30" s="407">
        <v>100000</v>
      </c>
      <c r="H30" s="407">
        <v>100000</v>
      </c>
    </row>
    <row r="31" spans="1:8" ht="15.75" x14ac:dyDescent="0.25">
      <c r="A31" s="402" t="s">
        <v>31</v>
      </c>
      <c r="B31" s="415">
        <v>28671</v>
      </c>
      <c r="C31" s="323">
        <v>27082</v>
      </c>
      <c r="D31" s="323">
        <v>25000</v>
      </c>
      <c r="E31" s="323">
        <v>28000</v>
      </c>
      <c r="F31" s="323">
        <v>25000</v>
      </c>
      <c r="G31" s="323">
        <v>25000</v>
      </c>
      <c r="H31" s="323">
        <v>25000</v>
      </c>
    </row>
    <row r="32" spans="1:8" ht="15.75" x14ac:dyDescent="0.25">
      <c r="A32" s="402" t="s">
        <v>32</v>
      </c>
      <c r="B32" s="415">
        <v>6077.5</v>
      </c>
      <c r="C32" s="407">
        <v>6057.5</v>
      </c>
      <c r="D32" s="407">
        <v>6000</v>
      </c>
      <c r="E32" s="407">
        <v>6500</v>
      </c>
      <c r="F32" s="407">
        <v>6000</v>
      </c>
      <c r="G32" s="407">
        <v>6000</v>
      </c>
      <c r="H32" s="407">
        <v>6000</v>
      </c>
    </row>
    <row r="33" spans="1:8" ht="15.75" x14ac:dyDescent="0.25">
      <c r="A33" s="402" t="s">
        <v>33</v>
      </c>
      <c r="B33" s="415">
        <v>1405</v>
      </c>
      <c r="C33" s="407">
        <v>1330</v>
      </c>
      <c r="D33" s="407">
        <v>1700</v>
      </c>
      <c r="E33" s="407">
        <v>1700</v>
      </c>
      <c r="F33" s="407">
        <v>1500</v>
      </c>
      <c r="G33" s="407">
        <v>1700</v>
      </c>
      <c r="H33" s="407">
        <v>1700</v>
      </c>
    </row>
    <row r="34" spans="1:8" ht="15.75" x14ac:dyDescent="0.25">
      <c r="A34" s="402" t="s">
        <v>34</v>
      </c>
      <c r="B34" s="449">
        <v>614</v>
      </c>
      <c r="C34" s="407">
        <v>542.5</v>
      </c>
      <c r="D34" s="407">
        <v>1000</v>
      </c>
      <c r="E34" s="407">
        <v>1000</v>
      </c>
      <c r="F34" s="407">
        <v>1000</v>
      </c>
      <c r="G34" s="407">
        <v>1000</v>
      </c>
      <c r="H34" s="407">
        <v>1000</v>
      </c>
    </row>
    <row r="35" spans="1:8" ht="15.75" x14ac:dyDescent="0.25">
      <c r="A35" s="402" t="s">
        <v>35</v>
      </c>
      <c r="B35" s="449">
        <v>24243</v>
      </c>
      <c r="C35" s="407">
        <v>25707</v>
      </c>
      <c r="D35" s="407">
        <v>25000</v>
      </c>
      <c r="E35" s="407">
        <v>25000</v>
      </c>
      <c r="F35" s="407">
        <v>25000</v>
      </c>
      <c r="G35" s="407">
        <v>25000</v>
      </c>
      <c r="H35" s="407">
        <v>25000</v>
      </c>
    </row>
    <row r="36" spans="1:8" ht="15.75" x14ac:dyDescent="0.25">
      <c r="A36" s="402" t="s">
        <v>36</v>
      </c>
      <c r="B36" s="415">
        <v>10724.15</v>
      </c>
      <c r="C36" s="407">
        <v>67850.16</v>
      </c>
      <c r="D36" s="407">
        <v>15000</v>
      </c>
      <c r="E36" s="407">
        <v>10000</v>
      </c>
      <c r="F36" s="407">
        <v>10000</v>
      </c>
      <c r="G36" s="407">
        <v>15000</v>
      </c>
      <c r="H36" s="407">
        <v>15000</v>
      </c>
    </row>
    <row r="37" spans="1:8" ht="15.75" x14ac:dyDescent="0.25">
      <c r="A37" s="402" t="s">
        <v>459</v>
      </c>
      <c r="B37" s="415">
        <v>9640.89</v>
      </c>
      <c r="C37" s="407">
        <v>5922.13</v>
      </c>
      <c r="D37" s="407">
        <v>8000</v>
      </c>
      <c r="E37" s="407">
        <v>2000</v>
      </c>
      <c r="F37" s="407">
        <v>2000</v>
      </c>
      <c r="G37" s="407">
        <v>8000</v>
      </c>
      <c r="H37" s="407">
        <v>8000</v>
      </c>
    </row>
    <row r="38" spans="1:8" ht="15.75" x14ac:dyDescent="0.25">
      <c r="A38" s="402" t="s">
        <v>38</v>
      </c>
      <c r="B38" s="415">
        <v>7429.2</v>
      </c>
      <c r="C38" s="323">
        <v>12263.44</v>
      </c>
      <c r="D38" s="323">
        <v>10000</v>
      </c>
      <c r="E38" s="323">
        <v>15000</v>
      </c>
      <c r="F38" s="323">
        <v>15000</v>
      </c>
      <c r="G38" s="323">
        <v>15000</v>
      </c>
      <c r="H38" s="323">
        <v>15000</v>
      </c>
    </row>
    <row r="39" spans="1:8" ht="15.75" x14ac:dyDescent="0.25">
      <c r="A39" s="402" t="s">
        <v>39</v>
      </c>
      <c r="B39" s="415">
        <v>3463.12</v>
      </c>
      <c r="C39" s="323">
        <v>2665.36</v>
      </c>
      <c r="D39" s="323">
        <v>3000</v>
      </c>
      <c r="E39" s="323">
        <v>4000</v>
      </c>
      <c r="F39" s="323">
        <v>3000</v>
      </c>
      <c r="G39" s="323">
        <v>3000</v>
      </c>
      <c r="H39" s="323">
        <v>3000</v>
      </c>
    </row>
    <row r="40" spans="1:8" ht="15.75" x14ac:dyDescent="0.25">
      <c r="A40" s="410" t="s">
        <v>41</v>
      </c>
      <c r="B40" s="415">
        <v>17242.509999999998</v>
      </c>
      <c r="C40" s="323">
        <v>17276.22</v>
      </c>
      <c r="D40" s="323">
        <v>18000</v>
      </c>
      <c r="E40" s="323">
        <v>17000</v>
      </c>
      <c r="F40" s="323">
        <v>18000</v>
      </c>
      <c r="G40" s="323">
        <v>18000</v>
      </c>
      <c r="H40" s="323">
        <v>18000</v>
      </c>
    </row>
    <row r="41" spans="1:8" ht="15.75" x14ac:dyDescent="0.25">
      <c r="A41" s="402" t="s">
        <v>42</v>
      </c>
      <c r="B41" s="449">
        <v>14946.41</v>
      </c>
      <c r="C41" s="323">
        <v>31204.85</v>
      </c>
      <c r="D41" s="323">
        <v>2500</v>
      </c>
      <c r="E41" s="323">
        <v>8300</v>
      </c>
      <c r="F41" s="323">
        <v>0</v>
      </c>
      <c r="G41" s="323"/>
      <c r="H41" s="323"/>
    </row>
    <row r="42" spans="1:8" ht="15.75" x14ac:dyDescent="0.25">
      <c r="A42" s="402" t="s">
        <v>44</v>
      </c>
      <c r="B42" s="449">
        <v>20045.939999999999</v>
      </c>
      <c r="C42" s="407">
        <v>79182.509999999995</v>
      </c>
      <c r="D42" s="407">
        <v>47000</v>
      </c>
      <c r="E42" s="407">
        <v>50000</v>
      </c>
      <c r="F42" s="407">
        <v>43000</v>
      </c>
      <c r="G42" s="407">
        <v>35000</v>
      </c>
      <c r="H42" s="407">
        <v>35000</v>
      </c>
    </row>
    <row r="43" spans="1:8" ht="15.75" x14ac:dyDescent="0.25">
      <c r="A43" s="402" t="s">
        <v>45</v>
      </c>
      <c r="B43" s="415">
        <v>42686.400000000001</v>
      </c>
      <c r="C43" s="407">
        <v>51238</v>
      </c>
      <c r="D43" s="407">
        <v>57000</v>
      </c>
      <c r="E43" s="407">
        <v>70000</v>
      </c>
      <c r="F43" s="407">
        <v>67000</v>
      </c>
      <c r="G43" s="407">
        <v>60000</v>
      </c>
      <c r="H43" s="407">
        <v>60000</v>
      </c>
    </row>
    <row r="44" spans="1:8" ht="15.75" x14ac:dyDescent="0.25">
      <c r="A44" s="402" t="s">
        <v>572</v>
      </c>
      <c r="B44" s="415">
        <v>2320.58</v>
      </c>
      <c r="C44" s="407">
        <v>1959.22</v>
      </c>
      <c r="D44" s="407">
        <v>2200</v>
      </c>
      <c r="E44" s="407">
        <v>2200</v>
      </c>
      <c r="F44" s="407">
        <v>2000</v>
      </c>
      <c r="G44" s="407">
        <v>2200</v>
      </c>
      <c r="H44" s="407">
        <v>2200</v>
      </c>
    </row>
    <row r="45" spans="1:8" ht="15.75" x14ac:dyDescent="0.25">
      <c r="A45" s="402" t="s">
        <v>463</v>
      </c>
      <c r="B45" s="415">
        <v>4724.2</v>
      </c>
      <c r="C45" s="407">
        <v>4761</v>
      </c>
      <c r="D45" s="407">
        <v>6000</v>
      </c>
      <c r="E45" s="407">
        <v>4000</v>
      </c>
      <c r="F45" s="407">
        <v>5000</v>
      </c>
      <c r="G45" s="407">
        <v>6000</v>
      </c>
      <c r="H45" s="407">
        <v>6000</v>
      </c>
    </row>
    <row r="46" spans="1:8" ht="15.75" x14ac:dyDescent="0.25">
      <c r="A46" s="402" t="s">
        <v>51</v>
      </c>
      <c r="B46" s="449">
        <v>15121.4</v>
      </c>
      <c r="C46" s="407">
        <v>13949</v>
      </c>
      <c r="D46" s="407">
        <v>15000</v>
      </c>
      <c r="E46" s="407">
        <v>15000</v>
      </c>
      <c r="F46" s="407">
        <v>15000</v>
      </c>
      <c r="G46" s="407">
        <v>15000</v>
      </c>
      <c r="H46" s="407">
        <v>15000</v>
      </c>
    </row>
    <row r="47" spans="1:8" ht="15.75" x14ac:dyDescent="0.25">
      <c r="A47" s="402" t="s">
        <v>465</v>
      </c>
      <c r="B47" s="449"/>
      <c r="C47" s="323">
        <v>128593.1</v>
      </c>
      <c r="D47" s="323">
        <v>286000</v>
      </c>
      <c r="E47" s="407">
        <v>275000</v>
      </c>
      <c r="F47" s="323">
        <v>287000</v>
      </c>
      <c r="G47" s="323">
        <v>286000</v>
      </c>
      <c r="H47" s="323">
        <v>286000</v>
      </c>
    </row>
    <row r="48" spans="1:8" ht="15.75" x14ac:dyDescent="0.25">
      <c r="A48" s="402" t="s">
        <v>632</v>
      </c>
      <c r="B48" s="449"/>
      <c r="C48" s="323"/>
      <c r="D48" s="323"/>
      <c r="E48" s="407"/>
      <c r="F48" s="323">
        <v>190000</v>
      </c>
      <c r="G48" s="323">
        <v>190000</v>
      </c>
      <c r="H48" s="323">
        <v>190000</v>
      </c>
    </row>
    <row r="49" spans="1:8" ht="15.75" x14ac:dyDescent="0.25">
      <c r="A49" s="402" t="s">
        <v>53</v>
      </c>
      <c r="B49" s="415">
        <v>11800</v>
      </c>
      <c r="C49" s="323"/>
      <c r="D49" s="323"/>
      <c r="E49" s="407"/>
      <c r="F49" s="323"/>
      <c r="G49" s="323"/>
      <c r="H49" s="323"/>
    </row>
    <row r="50" spans="1:8" ht="15.75" x14ac:dyDescent="0.25">
      <c r="A50" s="402" t="s">
        <v>470</v>
      </c>
      <c r="B50" s="415">
        <v>7938.91</v>
      </c>
      <c r="C50" s="323">
        <v>10688.65</v>
      </c>
      <c r="D50" s="323">
        <v>10000</v>
      </c>
      <c r="E50" s="323">
        <v>12000</v>
      </c>
      <c r="F50" s="323">
        <v>12000</v>
      </c>
      <c r="G50" s="323">
        <v>10000</v>
      </c>
      <c r="H50" s="323">
        <v>10000</v>
      </c>
    </row>
    <row r="51" spans="1:8" ht="15.75" x14ac:dyDescent="0.25">
      <c r="A51" s="402" t="s">
        <v>520</v>
      </c>
      <c r="B51" s="415">
        <v>305690.42</v>
      </c>
      <c r="C51" s="323">
        <v>366967.63</v>
      </c>
      <c r="D51" s="323">
        <v>330610</v>
      </c>
      <c r="E51" s="323">
        <v>365000</v>
      </c>
      <c r="F51" s="323">
        <v>350000</v>
      </c>
      <c r="G51" s="323">
        <v>350000</v>
      </c>
      <c r="H51" s="323">
        <v>350000</v>
      </c>
    </row>
    <row r="52" spans="1:8" ht="15.75" x14ac:dyDescent="0.25">
      <c r="A52" s="402" t="s">
        <v>629</v>
      </c>
      <c r="B52" s="415"/>
      <c r="C52" s="323"/>
      <c r="D52" s="323"/>
      <c r="E52" s="323"/>
      <c r="F52" s="323">
        <v>455000</v>
      </c>
      <c r="G52" s="323">
        <v>455000</v>
      </c>
      <c r="H52" s="323">
        <v>455000</v>
      </c>
    </row>
    <row r="53" spans="1:8" ht="15.75" x14ac:dyDescent="0.25">
      <c r="A53" s="402" t="s">
        <v>55</v>
      </c>
      <c r="B53" s="450">
        <v>450</v>
      </c>
      <c r="C53" s="409"/>
      <c r="D53" s="409">
        <v>600</v>
      </c>
      <c r="E53" s="403">
        <v>1000</v>
      </c>
      <c r="F53" s="409">
        <v>1000</v>
      </c>
      <c r="G53" s="409">
        <v>1000</v>
      </c>
      <c r="H53" s="409">
        <v>1000</v>
      </c>
    </row>
    <row r="54" spans="1:8" ht="15.75" x14ac:dyDescent="0.25">
      <c r="A54" s="404" t="s">
        <v>56</v>
      </c>
      <c r="B54" s="456">
        <f t="shared" ref="B54:D54" si="19">SUM(B55:B61)</f>
        <v>191692.28000000003</v>
      </c>
      <c r="C54" s="322">
        <f t="shared" si="19"/>
        <v>170243.06000000003</v>
      </c>
      <c r="D54" s="322">
        <f t="shared" si="19"/>
        <v>217150</v>
      </c>
      <c r="E54" s="322">
        <f t="shared" ref="E54:F54" si="20">SUM(E55:E61)</f>
        <v>204320</v>
      </c>
      <c r="F54" s="322">
        <f t="shared" si="20"/>
        <v>177350</v>
      </c>
      <c r="G54" s="322">
        <f t="shared" ref="G54:H54" si="21">SUM(G55:G61)</f>
        <v>184150</v>
      </c>
      <c r="H54" s="322">
        <f t="shared" si="21"/>
        <v>184150</v>
      </c>
    </row>
    <row r="55" spans="1:8" ht="15.75" x14ac:dyDescent="0.25">
      <c r="A55" s="402" t="s">
        <v>469</v>
      </c>
      <c r="B55" s="415">
        <v>139138.37</v>
      </c>
      <c r="C55" s="323">
        <v>140003.22</v>
      </c>
      <c r="D55" s="323">
        <v>140000</v>
      </c>
      <c r="E55" s="323">
        <v>115000</v>
      </c>
      <c r="F55" s="323">
        <v>140000</v>
      </c>
      <c r="G55" s="323">
        <v>140000</v>
      </c>
      <c r="H55" s="323">
        <v>140000</v>
      </c>
    </row>
    <row r="56" spans="1:8" ht="15.75" x14ac:dyDescent="0.25">
      <c r="A56" s="402" t="s">
        <v>460</v>
      </c>
      <c r="B56" s="415">
        <v>12117.45</v>
      </c>
      <c r="C56" s="323">
        <v>8008.97</v>
      </c>
      <c r="D56" s="323">
        <v>13000</v>
      </c>
      <c r="E56" s="323">
        <v>16000</v>
      </c>
      <c r="F56" s="323">
        <v>10000</v>
      </c>
      <c r="G56" s="323">
        <v>13000</v>
      </c>
      <c r="H56" s="323">
        <v>13000</v>
      </c>
    </row>
    <row r="57" spans="1:8" ht="15.75" x14ac:dyDescent="0.25">
      <c r="A57" s="402" t="s">
        <v>576</v>
      </c>
      <c r="B57" s="415">
        <v>20897.349999999999</v>
      </c>
      <c r="C57" s="323">
        <v>2061.63</v>
      </c>
      <c r="D57" s="323">
        <v>8800</v>
      </c>
      <c r="E57" s="323">
        <v>9000</v>
      </c>
      <c r="F57" s="323">
        <v>5000</v>
      </c>
      <c r="G57" s="323">
        <v>8800</v>
      </c>
      <c r="H57" s="323">
        <v>8800</v>
      </c>
    </row>
    <row r="58" spans="1:8" ht="15.75" x14ac:dyDescent="0.25">
      <c r="A58" s="402" t="s">
        <v>58</v>
      </c>
      <c r="B58" s="415">
        <v>6405.82</v>
      </c>
      <c r="C58" s="323">
        <v>3730.69</v>
      </c>
      <c r="D58" s="323">
        <v>2000</v>
      </c>
      <c r="E58" s="448">
        <v>2000</v>
      </c>
      <c r="F58" s="323">
        <v>2000</v>
      </c>
      <c r="G58" s="323">
        <v>2000</v>
      </c>
      <c r="H58" s="323">
        <v>2000</v>
      </c>
    </row>
    <row r="59" spans="1:8" ht="15.75" x14ac:dyDescent="0.25">
      <c r="A59" s="402" t="s">
        <v>479</v>
      </c>
      <c r="B59" s="415">
        <v>8752.6</v>
      </c>
      <c r="C59" s="323">
        <v>16116.92</v>
      </c>
      <c r="D59" s="323">
        <v>53000</v>
      </c>
      <c r="E59" s="323">
        <v>62000</v>
      </c>
      <c r="F59" s="323">
        <v>20000</v>
      </c>
      <c r="G59" s="323">
        <v>20000</v>
      </c>
      <c r="H59" s="323">
        <v>20000</v>
      </c>
    </row>
    <row r="60" spans="1:8" ht="15.75" x14ac:dyDescent="0.25">
      <c r="A60" s="402" t="s">
        <v>62</v>
      </c>
      <c r="B60" s="449">
        <v>330.69</v>
      </c>
      <c r="C60" s="323">
        <v>321.63</v>
      </c>
      <c r="D60" s="323">
        <v>350</v>
      </c>
      <c r="E60" s="407">
        <v>320</v>
      </c>
      <c r="F60" s="323">
        <v>350</v>
      </c>
      <c r="G60" s="323">
        <v>350</v>
      </c>
      <c r="H60" s="323">
        <v>350</v>
      </c>
    </row>
    <row r="61" spans="1:8" s="454" customFormat="1" ht="15.75" x14ac:dyDescent="0.25">
      <c r="A61" s="411" t="s">
        <v>425</v>
      </c>
      <c r="B61" s="450">
        <v>4050</v>
      </c>
      <c r="C61" s="323"/>
      <c r="D61" s="323"/>
      <c r="E61" s="323">
        <v>0</v>
      </c>
      <c r="F61" s="323"/>
      <c r="G61" s="323"/>
      <c r="H61" s="323"/>
    </row>
    <row r="62" spans="1:8" s="453" customFormat="1" ht="15.75" x14ac:dyDescent="0.25">
      <c r="A62" s="451" t="s">
        <v>66</v>
      </c>
      <c r="B62" s="458">
        <f t="shared" ref="B62" si="22">SUM(B63:B124)</f>
        <v>3496086.97</v>
      </c>
      <c r="C62" s="452">
        <f>SUM(C63:C124)</f>
        <v>3786524.9699999993</v>
      </c>
      <c r="D62" s="452">
        <f>SUM(D63:D124)</f>
        <v>4224672</v>
      </c>
      <c r="E62" s="452">
        <f t="shared" ref="E62" si="23">SUM(E63:E124)</f>
        <v>4286031</v>
      </c>
      <c r="F62" s="452">
        <f>SUM(F63:F124)</f>
        <v>4756530</v>
      </c>
      <c r="G62" s="452">
        <f>SUM(G63:G124)</f>
        <v>4497010</v>
      </c>
      <c r="H62" s="452">
        <f>SUM(H63:H124)</f>
        <v>4597010</v>
      </c>
    </row>
    <row r="63" spans="1:8" ht="15.75" x14ac:dyDescent="0.25">
      <c r="A63" s="402" t="s">
        <v>68</v>
      </c>
      <c r="B63" s="415">
        <v>18309.53</v>
      </c>
      <c r="C63" s="323">
        <v>11225.27</v>
      </c>
      <c r="D63" s="323">
        <v>20800</v>
      </c>
      <c r="E63" s="323">
        <v>19000</v>
      </c>
      <c r="F63" s="323">
        <v>19000</v>
      </c>
      <c r="G63" s="323">
        <v>20000</v>
      </c>
      <c r="H63" s="323">
        <v>20000</v>
      </c>
    </row>
    <row r="64" spans="1:8" ht="15.75" x14ac:dyDescent="0.25">
      <c r="A64" s="402" t="s">
        <v>427</v>
      </c>
      <c r="B64" s="415"/>
      <c r="C64" s="323">
        <v>2000</v>
      </c>
      <c r="D64" s="323"/>
      <c r="E64" s="323"/>
      <c r="F64" s="323"/>
      <c r="G64" s="323"/>
      <c r="H64" s="323"/>
    </row>
    <row r="65" spans="1:8" ht="15.75" x14ac:dyDescent="0.25">
      <c r="A65" s="402" t="s">
        <v>519</v>
      </c>
      <c r="B65" s="415"/>
      <c r="C65" s="323">
        <v>1000</v>
      </c>
      <c r="D65" s="323">
        <v>1000</v>
      </c>
      <c r="E65" s="323">
        <v>3500</v>
      </c>
      <c r="F65" s="323"/>
      <c r="G65" s="323"/>
      <c r="H65" s="323"/>
    </row>
    <row r="66" spans="1:8" ht="15.75" x14ac:dyDescent="0.25">
      <c r="A66" s="402" t="s">
        <v>523</v>
      </c>
      <c r="B66" s="415"/>
      <c r="C66" s="323">
        <v>700</v>
      </c>
      <c r="D66" s="323">
        <v>1400</v>
      </c>
      <c r="E66" s="323">
        <v>1400</v>
      </c>
      <c r="F66" s="323"/>
      <c r="G66" s="323"/>
      <c r="H66" s="323"/>
    </row>
    <row r="67" spans="1:8" ht="15.75" x14ac:dyDescent="0.25">
      <c r="A67" s="402" t="s">
        <v>578</v>
      </c>
      <c r="B67" s="415"/>
      <c r="C67" s="323">
        <v>5310</v>
      </c>
      <c r="D67" s="323">
        <v>9000</v>
      </c>
      <c r="E67" s="323">
        <v>9000</v>
      </c>
      <c r="F67" s="323"/>
      <c r="G67" s="323"/>
      <c r="H67" s="323"/>
    </row>
    <row r="68" spans="1:8" ht="15.75" x14ac:dyDescent="0.25">
      <c r="A68" s="402" t="s">
        <v>524</v>
      </c>
      <c r="B68" s="415"/>
      <c r="C68" s="323">
        <v>3493.9</v>
      </c>
      <c r="D68" s="323"/>
      <c r="E68" s="323"/>
      <c r="F68" s="323"/>
      <c r="G68" s="323"/>
      <c r="H68" s="323"/>
    </row>
    <row r="69" spans="1:8" ht="15.75" x14ac:dyDescent="0.25">
      <c r="A69" s="402" t="s">
        <v>526</v>
      </c>
      <c r="B69" s="415"/>
      <c r="C69" s="323">
        <v>10000</v>
      </c>
      <c r="D69" s="323">
        <v>10000</v>
      </c>
      <c r="E69" s="323"/>
      <c r="F69" s="323"/>
      <c r="G69" s="323"/>
      <c r="H69" s="323"/>
    </row>
    <row r="70" spans="1:8" ht="15.75" x14ac:dyDescent="0.25">
      <c r="A70" s="402" t="s">
        <v>535</v>
      </c>
      <c r="B70" s="415"/>
      <c r="C70" s="323">
        <v>19985.599999999999</v>
      </c>
      <c r="D70" s="323"/>
      <c r="E70" s="323"/>
      <c r="F70" s="323"/>
      <c r="G70" s="323"/>
      <c r="H70" s="323"/>
    </row>
    <row r="71" spans="1:8" ht="15.75" x14ac:dyDescent="0.25">
      <c r="A71" s="402" t="s">
        <v>527</v>
      </c>
      <c r="B71" s="415"/>
      <c r="C71" s="323">
        <v>1500</v>
      </c>
      <c r="D71" s="323"/>
      <c r="E71" s="323"/>
      <c r="F71" s="323"/>
      <c r="G71" s="323"/>
      <c r="H71" s="323"/>
    </row>
    <row r="72" spans="1:8" ht="15.75" x14ac:dyDescent="0.25">
      <c r="A72" s="402" t="s">
        <v>525</v>
      </c>
      <c r="B72" s="415"/>
      <c r="C72" s="323">
        <v>3700</v>
      </c>
      <c r="D72" s="323"/>
      <c r="E72" s="323"/>
      <c r="F72" s="323"/>
      <c r="G72" s="323"/>
      <c r="H72" s="323"/>
    </row>
    <row r="73" spans="1:8" ht="15.75" x14ac:dyDescent="0.25">
      <c r="A73" s="402" t="s">
        <v>531</v>
      </c>
      <c r="B73" s="415"/>
      <c r="C73" s="323">
        <v>5742.64</v>
      </c>
      <c r="D73" s="323"/>
      <c r="E73" s="323"/>
      <c r="F73" s="323"/>
      <c r="G73" s="323"/>
      <c r="H73" s="323"/>
    </row>
    <row r="74" spans="1:8" ht="15.75" x14ac:dyDescent="0.25">
      <c r="A74" s="402" t="s">
        <v>532</v>
      </c>
      <c r="B74" s="415"/>
      <c r="C74" s="323">
        <v>2780</v>
      </c>
      <c r="D74" s="323">
        <v>720</v>
      </c>
      <c r="E74" s="323">
        <v>720</v>
      </c>
      <c r="F74" s="323"/>
      <c r="G74" s="323"/>
      <c r="H74" s="323"/>
    </row>
    <row r="75" spans="1:8" ht="15.75" x14ac:dyDescent="0.25">
      <c r="A75" s="402" t="s">
        <v>537</v>
      </c>
      <c r="B75" s="415"/>
      <c r="C75" s="323">
        <v>1800</v>
      </c>
      <c r="D75" s="323"/>
      <c r="E75" s="323"/>
      <c r="F75" s="323"/>
      <c r="G75" s="323"/>
      <c r="H75" s="323"/>
    </row>
    <row r="76" spans="1:8" ht="15.75" x14ac:dyDescent="0.25">
      <c r="A76" s="402" t="s">
        <v>72</v>
      </c>
      <c r="B76" s="415">
        <v>1070</v>
      </c>
      <c r="C76" s="323">
        <v>1070</v>
      </c>
      <c r="D76" s="323"/>
      <c r="E76" s="323"/>
      <c r="F76" s="323"/>
      <c r="G76" s="323"/>
      <c r="H76" s="323"/>
    </row>
    <row r="77" spans="1:8" ht="15.75" x14ac:dyDescent="0.25">
      <c r="A77" s="402" t="s">
        <v>385</v>
      </c>
      <c r="B77" s="449"/>
      <c r="C77" s="323"/>
      <c r="D77" s="323"/>
      <c r="E77" s="323"/>
      <c r="F77" s="323"/>
      <c r="G77" s="323"/>
      <c r="H77" s="323"/>
    </row>
    <row r="78" spans="1:8" s="454" customFormat="1" ht="15.75" x14ac:dyDescent="0.25">
      <c r="A78" s="402" t="s">
        <v>539</v>
      </c>
      <c r="B78" s="449"/>
      <c r="C78" s="323">
        <v>1000</v>
      </c>
      <c r="D78" s="323">
        <v>1000</v>
      </c>
      <c r="E78" s="323">
        <v>1000</v>
      </c>
      <c r="F78" s="323"/>
      <c r="G78" s="323"/>
      <c r="H78" s="323"/>
    </row>
    <row r="79" spans="1:8" ht="15.75" x14ac:dyDescent="0.25">
      <c r="A79" s="402" t="s">
        <v>420</v>
      </c>
      <c r="B79" s="415"/>
      <c r="C79" s="323"/>
      <c r="D79" s="323"/>
      <c r="E79" s="323"/>
      <c r="F79" s="323"/>
      <c r="G79" s="323"/>
      <c r="H79" s="323"/>
    </row>
    <row r="80" spans="1:8" ht="15.75" x14ac:dyDescent="0.25">
      <c r="A80" s="402" t="s">
        <v>521</v>
      </c>
      <c r="B80" s="415">
        <v>400</v>
      </c>
      <c r="C80" s="323">
        <v>1000</v>
      </c>
      <c r="D80" s="323"/>
      <c r="E80" s="323"/>
      <c r="F80" s="323"/>
      <c r="G80" s="323"/>
      <c r="H80" s="323"/>
    </row>
    <row r="81" spans="1:8" ht="15.75" x14ac:dyDescent="0.25">
      <c r="A81" s="402" t="s">
        <v>516</v>
      </c>
      <c r="B81" s="415">
        <v>15000</v>
      </c>
      <c r="C81" s="323"/>
      <c r="D81" s="323"/>
      <c r="E81" s="323"/>
      <c r="F81" s="323"/>
      <c r="G81" s="323"/>
      <c r="H81" s="323"/>
    </row>
    <row r="82" spans="1:8" ht="15.75" x14ac:dyDescent="0.25">
      <c r="A82" s="402" t="s">
        <v>400</v>
      </c>
      <c r="B82" s="415"/>
      <c r="C82" s="323"/>
      <c r="D82" s="323"/>
      <c r="E82" s="323"/>
      <c r="F82" s="323"/>
      <c r="G82" s="323"/>
      <c r="H82" s="323"/>
    </row>
    <row r="83" spans="1:8" ht="15.75" x14ac:dyDescent="0.25">
      <c r="A83" s="402" t="s">
        <v>401</v>
      </c>
      <c r="B83" s="415"/>
      <c r="C83" s="323"/>
      <c r="D83" s="323"/>
      <c r="E83" s="323"/>
      <c r="F83" s="323"/>
      <c r="G83" s="323"/>
      <c r="H83" s="323"/>
    </row>
    <row r="84" spans="1:8" ht="15.75" x14ac:dyDescent="0.25">
      <c r="A84" s="402" t="s">
        <v>402</v>
      </c>
      <c r="B84" s="415"/>
      <c r="C84" s="323"/>
      <c r="D84" s="323"/>
      <c r="E84" s="323"/>
      <c r="F84" s="323"/>
      <c r="G84" s="323"/>
      <c r="H84" s="323"/>
    </row>
    <row r="85" spans="1:8" ht="15.75" x14ac:dyDescent="0.25">
      <c r="A85" s="402" t="s">
        <v>76</v>
      </c>
      <c r="B85" s="449">
        <v>2152.41</v>
      </c>
      <c r="C85" s="323"/>
      <c r="D85" s="323"/>
      <c r="E85" s="323"/>
      <c r="F85" s="323"/>
      <c r="G85" s="323"/>
      <c r="H85" s="323"/>
    </row>
    <row r="86" spans="1:8" ht="15.75" x14ac:dyDescent="0.25">
      <c r="A86" s="402" t="s">
        <v>78</v>
      </c>
      <c r="B86" s="456"/>
      <c r="C86" s="323">
        <v>800</v>
      </c>
      <c r="D86" s="323"/>
      <c r="E86" s="323"/>
      <c r="F86" s="323"/>
      <c r="G86" s="323"/>
      <c r="H86" s="323"/>
    </row>
    <row r="87" spans="1:8" ht="15.75" x14ac:dyDescent="0.25">
      <c r="A87" s="402" t="s">
        <v>429</v>
      </c>
      <c r="B87" s="415">
        <v>37604.18</v>
      </c>
      <c r="C87" s="323">
        <v>1692.25</v>
      </c>
      <c r="D87" s="323"/>
      <c r="E87" s="323"/>
      <c r="F87" s="323"/>
      <c r="G87" s="323"/>
      <c r="H87" s="323"/>
    </row>
    <row r="88" spans="1:8" ht="15.75" x14ac:dyDescent="0.25">
      <c r="A88" s="410" t="s">
        <v>477</v>
      </c>
      <c r="B88" s="415">
        <v>3231.85</v>
      </c>
      <c r="C88" s="323">
        <v>48567.12</v>
      </c>
      <c r="D88" s="323">
        <v>33200</v>
      </c>
      <c r="E88" s="407">
        <v>33000</v>
      </c>
      <c r="F88" s="323">
        <v>30000</v>
      </c>
      <c r="G88" s="323">
        <v>30000</v>
      </c>
      <c r="H88" s="323">
        <v>30000</v>
      </c>
    </row>
    <row r="89" spans="1:8" ht="15.75" x14ac:dyDescent="0.25">
      <c r="A89" s="410" t="s">
        <v>476</v>
      </c>
      <c r="B89" s="415"/>
      <c r="C89" s="323">
        <v>5700</v>
      </c>
      <c r="D89" s="323"/>
      <c r="E89" s="407"/>
      <c r="F89" s="323"/>
      <c r="G89" s="323"/>
      <c r="H89" s="323"/>
    </row>
    <row r="90" spans="1:8" ht="15.75" x14ac:dyDescent="0.25">
      <c r="A90" s="410" t="s">
        <v>478</v>
      </c>
      <c r="B90" s="415">
        <v>4000</v>
      </c>
      <c r="C90" s="323"/>
      <c r="D90" s="323"/>
      <c r="E90" s="407"/>
      <c r="F90" s="323"/>
      <c r="G90" s="323"/>
      <c r="H90" s="323"/>
    </row>
    <row r="91" spans="1:8" ht="15.75" x14ac:dyDescent="0.25">
      <c r="A91" s="410" t="s">
        <v>540</v>
      </c>
      <c r="B91" s="415"/>
      <c r="C91" s="323">
        <v>2153</v>
      </c>
      <c r="D91" s="323"/>
      <c r="E91" s="407"/>
      <c r="F91" s="323"/>
      <c r="G91" s="323"/>
      <c r="H91" s="323"/>
    </row>
    <row r="92" spans="1:8" ht="15.75" x14ac:dyDescent="0.25">
      <c r="A92" s="410" t="s">
        <v>607</v>
      </c>
      <c r="B92" s="415"/>
      <c r="C92" s="323"/>
      <c r="D92" s="323"/>
      <c r="E92" s="407"/>
      <c r="F92" s="323">
        <v>340720</v>
      </c>
      <c r="G92" s="323"/>
      <c r="H92" s="323"/>
    </row>
    <row r="93" spans="1:8" ht="15.75" x14ac:dyDescent="0.25">
      <c r="A93" s="410" t="s">
        <v>594</v>
      </c>
      <c r="B93" s="415"/>
      <c r="C93" s="323"/>
      <c r="D93" s="323"/>
      <c r="E93" s="407">
        <v>5500</v>
      </c>
      <c r="F93" s="323"/>
      <c r="G93" s="323"/>
      <c r="H93" s="323"/>
    </row>
    <row r="94" spans="1:8" ht="15.75" x14ac:dyDescent="0.25">
      <c r="A94" s="410" t="s">
        <v>595</v>
      </c>
      <c r="B94" s="415"/>
      <c r="C94" s="323"/>
      <c r="D94" s="323"/>
      <c r="E94" s="407">
        <v>7000</v>
      </c>
      <c r="F94" s="323"/>
      <c r="G94" s="323"/>
      <c r="H94" s="323"/>
    </row>
    <row r="95" spans="1:8" ht="15.75" x14ac:dyDescent="0.25">
      <c r="A95" s="402" t="s">
        <v>461</v>
      </c>
      <c r="B95" s="415">
        <v>10000</v>
      </c>
      <c r="C95" s="323"/>
      <c r="D95" s="323"/>
      <c r="E95" s="323"/>
      <c r="F95" s="323"/>
      <c r="G95" s="323"/>
      <c r="H95" s="323"/>
    </row>
    <row r="96" spans="1:8" ht="15.75" x14ac:dyDescent="0.25">
      <c r="A96" s="402" t="s">
        <v>575</v>
      </c>
      <c r="B96" s="415"/>
      <c r="C96" s="323"/>
      <c r="D96" s="323">
        <v>2000</v>
      </c>
      <c r="E96" s="323">
        <v>2500</v>
      </c>
      <c r="F96" s="323">
        <v>3000</v>
      </c>
      <c r="G96" s="323">
        <v>3000</v>
      </c>
      <c r="H96" s="323">
        <v>3000</v>
      </c>
    </row>
    <row r="97" spans="1:8" ht="15.75" x14ac:dyDescent="0.25">
      <c r="A97" s="402" t="s">
        <v>573</v>
      </c>
      <c r="B97" s="449">
        <v>128820</v>
      </c>
      <c r="C97" s="323">
        <v>137072</v>
      </c>
      <c r="D97" s="323">
        <v>141380</v>
      </c>
      <c r="E97" s="323">
        <v>151320</v>
      </c>
      <c r="F97" s="323">
        <v>166310</v>
      </c>
      <c r="G97" s="323">
        <v>145410</v>
      </c>
      <c r="H97" s="323">
        <v>145410</v>
      </c>
    </row>
    <row r="98" spans="1:8" ht="15.75" x14ac:dyDescent="0.25">
      <c r="A98" s="402" t="s">
        <v>574</v>
      </c>
      <c r="B98" s="449"/>
      <c r="C98" s="323"/>
      <c r="D98" s="323">
        <v>307200</v>
      </c>
      <c r="E98" s="323">
        <v>307200</v>
      </c>
      <c r="F98" s="323">
        <v>306000</v>
      </c>
      <c r="G98" s="323">
        <v>307200</v>
      </c>
      <c r="H98" s="323">
        <v>307200</v>
      </c>
    </row>
    <row r="99" spans="1:8" ht="15.75" x14ac:dyDescent="0.25">
      <c r="A99" s="402" t="s">
        <v>83</v>
      </c>
      <c r="B99" s="415">
        <v>12714.43</v>
      </c>
      <c r="C99" s="323">
        <v>13089.83</v>
      </c>
      <c r="D99" s="323">
        <v>12400</v>
      </c>
      <c r="E99" s="407">
        <v>13500</v>
      </c>
      <c r="F99" s="323">
        <v>13500</v>
      </c>
      <c r="G99" s="323">
        <v>12400</v>
      </c>
      <c r="H99" s="323">
        <v>12400</v>
      </c>
    </row>
    <row r="100" spans="1:8" ht="15.75" x14ac:dyDescent="0.25">
      <c r="A100" s="410" t="s">
        <v>84</v>
      </c>
      <c r="B100" s="415">
        <v>2951125</v>
      </c>
      <c r="C100" s="323">
        <v>3137101</v>
      </c>
      <c r="D100" s="323">
        <v>3312601</v>
      </c>
      <c r="E100" s="407">
        <v>3374431</v>
      </c>
      <c r="F100" s="323">
        <v>3500000</v>
      </c>
      <c r="G100" s="323">
        <v>3600000</v>
      </c>
      <c r="H100" s="323">
        <v>3700000</v>
      </c>
    </row>
    <row r="101" spans="1:8" ht="15.75" x14ac:dyDescent="0.25">
      <c r="A101" s="410" t="s">
        <v>85</v>
      </c>
      <c r="B101" s="415">
        <v>21481.14</v>
      </c>
      <c r="C101" s="323">
        <v>21332.34</v>
      </c>
      <c r="D101" s="323">
        <v>21482</v>
      </c>
      <c r="E101" s="407">
        <v>21100</v>
      </c>
      <c r="F101" s="323">
        <v>21500</v>
      </c>
      <c r="G101" s="323">
        <v>21500</v>
      </c>
      <c r="H101" s="323">
        <v>21500</v>
      </c>
    </row>
    <row r="102" spans="1:8" ht="15.75" x14ac:dyDescent="0.25">
      <c r="A102" s="410" t="s">
        <v>86</v>
      </c>
      <c r="B102" s="415">
        <v>11328.73</v>
      </c>
      <c r="C102" s="323">
        <v>11294.92</v>
      </c>
      <c r="D102" s="323">
        <v>11329</v>
      </c>
      <c r="E102" s="407">
        <v>11200</v>
      </c>
      <c r="F102" s="323">
        <v>11300</v>
      </c>
      <c r="G102" s="323">
        <v>11300</v>
      </c>
      <c r="H102" s="323">
        <v>11300</v>
      </c>
    </row>
    <row r="103" spans="1:8" ht="15.75" x14ac:dyDescent="0.25">
      <c r="A103" s="410" t="s">
        <v>87</v>
      </c>
      <c r="B103" s="415">
        <v>997.83</v>
      </c>
      <c r="C103" s="323">
        <v>990.92</v>
      </c>
      <c r="D103" s="323">
        <v>998</v>
      </c>
      <c r="E103" s="407">
        <v>1000</v>
      </c>
      <c r="F103" s="323">
        <v>1000</v>
      </c>
      <c r="G103" s="323">
        <v>1000</v>
      </c>
      <c r="H103" s="323">
        <v>1000</v>
      </c>
    </row>
    <row r="104" spans="1:8" ht="15.75" x14ac:dyDescent="0.25">
      <c r="A104" s="410" t="s">
        <v>88</v>
      </c>
      <c r="B104" s="449">
        <v>2162.6</v>
      </c>
      <c r="C104" s="323">
        <v>2145.48</v>
      </c>
      <c r="D104" s="323">
        <v>2163</v>
      </c>
      <c r="E104" s="407">
        <v>2100</v>
      </c>
      <c r="F104" s="323">
        <v>2200</v>
      </c>
      <c r="G104" s="323">
        <v>2200</v>
      </c>
      <c r="H104" s="323">
        <v>2200</v>
      </c>
    </row>
    <row r="105" spans="1:8" ht="15.75" x14ac:dyDescent="0.25">
      <c r="A105" s="410" t="s">
        <v>522</v>
      </c>
      <c r="B105" s="449">
        <v>7622.34</v>
      </c>
      <c r="C105" s="323">
        <v>7618.54</v>
      </c>
      <c r="D105" s="323">
        <v>10485</v>
      </c>
      <c r="E105" s="407">
        <v>10500</v>
      </c>
      <c r="F105" s="323">
        <v>10500</v>
      </c>
      <c r="G105" s="323">
        <v>10500</v>
      </c>
      <c r="H105" s="323">
        <v>10500</v>
      </c>
    </row>
    <row r="106" spans="1:8" ht="15.75" x14ac:dyDescent="0.25">
      <c r="A106" s="410" t="s">
        <v>90</v>
      </c>
      <c r="B106" s="415">
        <v>39518</v>
      </c>
      <c r="C106" s="323">
        <v>41013</v>
      </c>
      <c r="D106" s="323">
        <v>40000</v>
      </c>
      <c r="E106" s="407">
        <v>42700</v>
      </c>
      <c r="F106" s="323">
        <v>42000</v>
      </c>
      <c r="G106" s="323">
        <v>40000</v>
      </c>
      <c r="H106" s="323">
        <v>40000</v>
      </c>
    </row>
    <row r="107" spans="1:8" ht="15.75" x14ac:dyDescent="0.25">
      <c r="A107" s="410" t="s">
        <v>518</v>
      </c>
      <c r="B107" s="415">
        <v>180621.2</v>
      </c>
      <c r="C107" s="323">
        <v>239546.4</v>
      </c>
      <c r="D107" s="323">
        <v>252379</v>
      </c>
      <c r="E107" s="407">
        <v>228000</v>
      </c>
      <c r="F107" s="323">
        <v>270000</v>
      </c>
      <c r="G107" s="323">
        <v>270000</v>
      </c>
      <c r="H107" s="323">
        <v>270000</v>
      </c>
    </row>
    <row r="108" spans="1:8" ht="15.75" x14ac:dyDescent="0.25">
      <c r="A108" s="410" t="s">
        <v>92</v>
      </c>
      <c r="B108" s="415">
        <v>4408.0200000000004</v>
      </c>
      <c r="C108" s="323">
        <v>3832.66</v>
      </c>
      <c r="D108" s="323">
        <v>4000</v>
      </c>
      <c r="E108" s="407">
        <v>1000</v>
      </c>
      <c r="F108" s="323">
        <v>1000</v>
      </c>
      <c r="G108" s="323">
        <v>4000</v>
      </c>
      <c r="H108" s="323">
        <v>4000</v>
      </c>
    </row>
    <row r="109" spans="1:8" ht="15.75" x14ac:dyDescent="0.25">
      <c r="A109" s="410" t="s">
        <v>462</v>
      </c>
      <c r="B109" s="415">
        <v>3288.4</v>
      </c>
      <c r="C109" s="323">
        <v>2370.15</v>
      </c>
      <c r="D109" s="323">
        <v>3000</v>
      </c>
      <c r="E109" s="407">
        <v>500</v>
      </c>
      <c r="F109" s="323">
        <v>500</v>
      </c>
      <c r="G109" s="323">
        <v>500</v>
      </c>
      <c r="H109" s="323">
        <v>500</v>
      </c>
    </row>
    <row r="110" spans="1:8" ht="15.75" x14ac:dyDescent="0.25">
      <c r="A110" s="410" t="s">
        <v>423</v>
      </c>
      <c r="B110" s="415">
        <v>16018.58</v>
      </c>
      <c r="C110" s="323"/>
      <c r="D110" s="323"/>
      <c r="E110" s="407"/>
      <c r="F110" s="323"/>
      <c r="G110" s="323"/>
      <c r="H110" s="323"/>
    </row>
    <row r="111" spans="1:8" ht="15.75" x14ac:dyDescent="0.25">
      <c r="A111" s="410" t="s">
        <v>533</v>
      </c>
      <c r="B111" s="415"/>
      <c r="C111" s="323">
        <v>693</v>
      </c>
      <c r="D111" s="323">
        <v>735</v>
      </c>
      <c r="E111" s="407">
        <v>660</v>
      </c>
      <c r="F111" s="323">
        <v>0</v>
      </c>
      <c r="G111" s="323"/>
      <c r="H111" s="323"/>
    </row>
    <row r="112" spans="1:8" ht="15.75" x14ac:dyDescent="0.25">
      <c r="A112" s="410" t="s">
        <v>422</v>
      </c>
      <c r="B112" s="449"/>
      <c r="C112" s="323"/>
      <c r="D112" s="323"/>
      <c r="E112" s="407"/>
      <c r="F112" s="323"/>
      <c r="G112" s="323"/>
      <c r="H112" s="323"/>
    </row>
    <row r="113" spans="1:8" ht="15" customHeight="1" x14ac:dyDescent="0.25">
      <c r="A113" s="410" t="s">
        <v>100</v>
      </c>
      <c r="B113" s="449">
        <v>18300</v>
      </c>
      <c r="C113" s="323">
        <v>23181.69</v>
      </c>
      <c r="D113" s="323">
        <v>18000</v>
      </c>
      <c r="E113" s="407">
        <v>20800</v>
      </c>
      <c r="F113" s="323">
        <v>18000</v>
      </c>
      <c r="G113" s="323">
        <v>18000</v>
      </c>
      <c r="H113" s="323">
        <v>18000</v>
      </c>
    </row>
    <row r="114" spans="1:8" ht="15" customHeight="1" x14ac:dyDescent="0.25">
      <c r="A114" s="410" t="s">
        <v>586</v>
      </c>
      <c r="B114" s="449"/>
      <c r="C114" s="323"/>
      <c r="D114" s="323">
        <v>1400</v>
      </c>
      <c r="E114" s="407">
        <v>1400</v>
      </c>
      <c r="F114" s="323">
        <v>0</v>
      </c>
      <c r="G114" s="323"/>
      <c r="H114" s="323"/>
    </row>
    <row r="115" spans="1:8" ht="15.75" x14ac:dyDescent="0.25">
      <c r="A115" s="410" t="s">
        <v>534</v>
      </c>
      <c r="B115" s="415"/>
      <c r="C115" s="323">
        <v>1600</v>
      </c>
      <c r="D115" s="323"/>
      <c r="E115" s="407"/>
      <c r="F115" s="323"/>
      <c r="G115" s="323"/>
      <c r="H115" s="323"/>
    </row>
    <row r="116" spans="1:8" ht="15.75" x14ac:dyDescent="0.25">
      <c r="A116" s="410" t="s">
        <v>475</v>
      </c>
      <c r="B116" s="415">
        <v>4715.46</v>
      </c>
      <c r="C116" s="323">
        <v>12423.26</v>
      </c>
      <c r="D116" s="323"/>
      <c r="E116" s="407">
        <v>10000</v>
      </c>
      <c r="F116" s="323"/>
      <c r="G116" s="323"/>
      <c r="H116" s="323"/>
    </row>
    <row r="117" spans="1:8" ht="15.75" x14ac:dyDescent="0.25">
      <c r="A117" s="410" t="s">
        <v>403</v>
      </c>
      <c r="B117" s="415"/>
      <c r="C117" s="323"/>
      <c r="D117" s="323"/>
      <c r="E117" s="407"/>
      <c r="F117" s="323"/>
      <c r="G117" s="323"/>
      <c r="H117" s="323"/>
    </row>
    <row r="118" spans="1:8" ht="15.75" x14ac:dyDescent="0.25">
      <c r="A118" s="410" t="s">
        <v>587</v>
      </c>
      <c r="B118" s="415"/>
      <c r="C118" s="323"/>
      <c r="D118" s="323">
        <v>6000</v>
      </c>
      <c r="E118" s="407">
        <v>6000</v>
      </c>
      <c r="F118" s="323">
        <v>0</v>
      </c>
      <c r="G118" s="323"/>
      <c r="H118" s="323"/>
    </row>
    <row r="119" spans="1:8" ht="15.75" x14ac:dyDescent="0.25">
      <c r="A119" s="410" t="s">
        <v>421</v>
      </c>
      <c r="B119" s="415"/>
      <c r="C119" s="323"/>
      <c r="D119" s="323"/>
      <c r="E119" s="407"/>
      <c r="F119" s="323"/>
      <c r="G119" s="323"/>
      <c r="H119" s="323"/>
    </row>
    <row r="120" spans="1:8" ht="15.75" x14ac:dyDescent="0.25">
      <c r="A120" s="410" t="s">
        <v>102</v>
      </c>
      <c r="B120" s="415"/>
      <c r="C120" s="323"/>
      <c r="D120" s="323"/>
      <c r="E120" s="407"/>
      <c r="F120" s="323"/>
      <c r="G120" s="323"/>
      <c r="H120" s="323"/>
    </row>
    <row r="121" spans="1:8" ht="15.75" x14ac:dyDescent="0.25">
      <c r="A121" s="410" t="s">
        <v>103</v>
      </c>
      <c r="B121" s="449">
        <v>497.27</v>
      </c>
      <c r="C121" s="323"/>
      <c r="D121" s="323"/>
      <c r="E121" s="407"/>
      <c r="F121" s="323"/>
      <c r="G121" s="323"/>
      <c r="H121" s="323"/>
    </row>
    <row r="122" spans="1:8" ht="15.75" x14ac:dyDescent="0.25">
      <c r="A122" s="410" t="s">
        <v>428</v>
      </c>
      <c r="B122" s="456"/>
      <c r="C122" s="323"/>
      <c r="D122" s="323"/>
      <c r="E122" s="407"/>
      <c r="F122" s="323"/>
      <c r="G122" s="323"/>
      <c r="H122" s="323"/>
    </row>
    <row r="123" spans="1:8" ht="15.75" x14ac:dyDescent="0.25">
      <c r="A123" s="410" t="s">
        <v>104</v>
      </c>
      <c r="B123" s="415"/>
      <c r="C123" s="323"/>
      <c r="D123" s="323"/>
      <c r="E123" s="407"/>
      <c r="F123" s="323"/>
      <c r="G123" s="323"/>
      <c r="H123" s="323"/>
    </row>
    <row r="124" spans="1:8" ht="16.5" thickBot="1" x14ac:dyDescent="0.3">
      <c r="A124" s="410" t="s">
        <v>105</v>
      </c>
      <c r="B124" s="459">
        <v>700</v>
      </c>
      <c r="C124" s="323"/>
      <c r="D124" s="323"/>
      <c r="E124" s="407"/>
      <c r="F124" s="323"/>
      <c r="G124" s="323"/>
      <c r="H124" s="323"/>
    </row>
    <row r="125" spans="1:8" ht="18.75" thickBot="1" x14ac:dyDescent="0.3">
      <c r="A125" s="413" t="s">
        <v>416</v>
      </c>
      <c r="B125" s="461">
        <f t="shared" ref="B125:C125" si="24">B126+B130</f>
        <v>2017274.11</v>
      </c>
      <c r="C125" s="414">
        <f t="shared" si="24"/>
        <v>1260085.6400000001</v>
      </c>
      <c r="D125" s="414">
        <f>D126+D130</f>
        <v>453500</v>
      </c>
      <c r="E125" s="414">
        <f t="shared" ref="E125" si="25">E126+E130</f>
        <v>465000</v>
      </c>
      <c r="F125" s="414">
        <f>F126+F130</f>
        <v>1970200</v>
      </c>
      <c r="G125" s="414">
        <f>G126+G130</f>
        <v>346100</v>
      </c>
      <c r="H125" s="414">
        <f>H126+H130</f>
        <v>221000</v>
      </c>
    </row>
    <row r="126" spans="1:8" ht="18.75" thickBot="1" x14ac:dyDescent="0.3">
      <c r="A126" s="442" t="s">
        <v>111</v>
      </c>
      <c r="B126" s="460">
        <f t="shared" ref="B126:C126" si="26">SUM(B127:B129)</f>
        <v>155712.51</v>
      </c>
      <c r="C126" s="443">
        <f t="shared" si="26"/>
        <v>150972.09</v>
      </c>
      <c r="D126" s="443">
        <f>SUM(D127:D129)</f>
        <v>353500</v>
      </c>
      <c r="E126" s="443">
        <f t="shared" ref="E126" si="27">SUM(E127:E129)</f>
        <v>355000</v>
      </c>
      <c r="F126" s="443">
        <f>SUM(F127:F129)</f>
        <v>271000</v>
      </c>
      <c r="G126" s="443">
        <f>SUM(G127:G129)</f>
        <v>221000</v>
      </c>
      <c r="H126" s="443">
        <f>SUM(H127:H129)</f>
        <v>221000</v>
      </c>
    </row>
    <row r="127" spans="1:8" ht="15.75" x14ac:dyDescent="0.25">
      <c r="A127" s="417" t="s">
        <v>113</v>
      </c>
      <c r="B127" s="449">
        <v>80299.850000000006</v>
      </c>
      <c r="C127" s="449">
        <v>1086.8800000000001</v>
      </c>
      <c r="D127" s="449">
        <v>70000</v>
      </c>
      <c r="E127" s="449">
        <v>37000</v>
      </c>
      <c r="F127" s="449">
        <v>70000</v>
      </c>
      <c r="G127" s="449">
        <v>70000</v>
      </c>
      <c r="H127" s="449">
        <v>70000</v>
      </c>
    </row>
    <row r="128" spans="1:8" ht="15.75" x14ac:dyDescent="0.25">
      <c r="A128" s="417" t="s">
        <v>114</v>
      </c>
      <c r="B128" s="449">
        <v>11103</v>
      </c>
      <c r="C128" s="449"/>
      <c r="D128" s="449">
        <v>1000</v>
      </c>
      <c r="E128" s="449">
        <v>1000</v>
      </c>
      <c r="F128" s="449">
        <v>1000</v>
      </c>
      <c r="G128" s="449">
        <v>1000</v>
      </c>
      <c r="H128" s="449">
        <v>1000</v>
      </c>
    </row>
    <row r="129" spans="1:8" ht="16.5" thickBot="1" x14ac:dyDescent="0.3">
      <c r="A129" s="444" t="s">
        <v>115</v>
      </c>
      <c r="B129" s="459">
        <v>64309.66</v>
      </c>
      <c r="C129" s="445">
        <v>149885.21</v>
      </c>
      <c r="D129" s="445">
        <v>282500</v>
      </c>
      <c r="E129" s="445">
        <v>317000</v>
      </c>
      <c r="F129" s="445">
        <v>200000</v>
      </c>
      <c r="G129" s="445">
        <v>150000</v>
      </c>
      <c r="H129" s="445">
        <v>150000</v>
      </c>
    </row>
    <row r="130" spans="1:8" ht="18.75" thickBot="1" x14ac:dyDescent="0.3">
      <c r="A130" s="418" t="s">
        <v>116</v>
      </c>
      <c r="B130" s="460">
        <f t="shared" ref="B130:H130" si="28">SUM(B131:B152)</f>
        <v>1861561.6</v>
      </c>
      <c r="C130" s="419">
        <f t="shared" si="28"/>
        <v>1109113.55</v>
      </c>
      <c r="D130" s="419">
        <f t="shared" si="28"/>
        <v>100000</v>
      </c>
      <c r="E130" s="419">
        <f t="shared" si="28"/>
        <v>110000</v>
      </c>
      <c r="F130" s="419">
        <f t="shared" si="28"/>
        <v>1699200</v>
      </c>
      <c r="G130" s="419">
        <f t="shared" si="28"/>
        <v>125100</v>
      </c>
      <c r="H130" s="419">
        <f t="shared" si="28"/>
        <v>0</v>
      </c>
    </row>
    <row r="131" spans="1:8" ht="15.75" x14ac:dyDescent="0.25">
      <c r="A131" s="402" t="s">
        <v>480</v>
      </c>
      <c r="B131" s="487">
        <v>288000</v>
      </c>
      <c r="C131" s="407"/>
      <c r="D131" s="407"/>
      <c r="E131" s="407"/>
      <c r="F131" s="407"/>
      <c r="G131" s="407"/>
      <c r="H131" s="407"/>
    </row>
    <row r="132" spans="1:8" ht="15.75" x14ac:dyDescent="0.25">
      <c r="A132" s="402" t="s">
        <v>507</v>
      </c>
      <c r="B132" s="415"/>
      <c r="C132" s="407"/>
      <c r="D132" s="407"/>
      <c r="E132" s="407"/>
      <c r="F132" s="407"/>
      <c r="G132" s="407">
        <v>125100</v>
      </c>
      <c r="H132" s="407"/>
    </row>
    <row r="133" spans="1:8" ht="15.75" x14ac:dyDescent="0.25">
      <c r="A133" s="402" t="s">
        <v>633</v>
      </c>
      <c r="B133" s="415"/>
      <c r="C133" s="407"/>
      <c r="D133" s="407"/>
      <c r="E133" s="407"/>
      <c r="F133" s="407">
        <v>1380000</v>
      </c>
      <c r="G133" s="407"/>
      <c r="H133" s="407"/>
    </row>
    <row r="134" spans="1:8" ht="15.75" x14ac:dyDescent="0.25">
      <c r="A134" s="402" t="s">
        <v>536</v>
      </c>
      <c r="B134" s="415"/>
      <c r="C134" s="407">
        <v>4500</v>
      </c>
      <c r="D134" s="407"/>
      <c r="E134" s="407"/>
      <c r="F134" s="407"/>
      <c r="G134" s="407"/>
      <c r="H134" s="407"/>
    </row>
    <row r="135" spans="1:8" ht="15.75" x14ac:dyDescent="0.25">
      <c r="A135" s="402" t="s">
        <v>453</v>
      </c>
      <c r="B135" s="415"/>
      <c r="C135" s="407"/>
      <c r="D135" s="407"/>
      <c r="E135" s="407"/>
      <c r="F135" s="407"/>
      <c r="G135" s="407"/>
      <c r="H135" s="407"/>
    </row>
    <row r="136" spans="1:8" ht="15.75" x14ac:dyDescent="0.25">
      <c r="A136" s="402" t="s">
        <v>529</v>
      </c>
      <c r="B136" s="415"/>
      <c r="C136" s="407">
        <v>3300</v>
      </c>
      <c r="D136" s="407"/>
      <c r="E136" s="407"/>
      <c r="F136" s="407"/>
      <c r="G136" s="407"/>
      <c r="H136" s="407"/>
    </row>
    <row r="137" spans="1:8" ht="15.75" x14ac:dyDescent="0.25">
      <c r="A137" s="402" t="s">
        <v>530</v>
      </c>
      <c r="B137" s="415"/>
      <c r="C137" s="407">
        <v>50000</v>
      </c>
      <c r="D137" s="407"/>
      <c r="E137" s="407"/>
      <c r="F137" s="407"/>
      <c r="G137" s="407"/>
      <c r="H137" s="407"/>
    </row>
    <row r="138" spans="1:8" ht="15.75" x14ac:dyDescent="0.25">
      <c r="A138" s="402" t="s">
        <v>528</v>
      </c>
      <c r="B138" s="415"/>
      <c r="C138" s="407"/>
      <c r="D138" s="407"/>
      <c r="E138" s="407">
        <v>10000</v>
      </c>
      <c r="F138" s="407"/>
      <c r="G138" s="407"/>
      <c r="H138" s="407"/>
    </row>
    <row r="139" spans="1:8" ht="15.75" x14ac:dyDescent="0.25">
      <c r="A139" s="402" t="s">
        <v>471</v>
      </c>
      <c r="B139" s="415">
        <v>10000</v>
      </c>
      <c r="C139" s="407"/>
      <c r="D139" s="407"/>
      <c r="E139" s="407"/>
      <c r="F139" s="407"/>
      <c r="G139" s="407"/>
      <c r="H139" s="407"/>
    </row>
    <row r="140" spans="1:8" ht="15.75" x14ac:dyDescent="0.25">
      <c r="A140" s="402" t="s">
        <v>452</v>
      </c>
      <c r="B140" s="415">
        <v>11000</v>
      </c>
      <c r="C140" s="407"/>
      <c r="D140" s="407"/>
      <c r="E140" s="407"/>
      <c r="F140" s="407"/>
      <c r="G140" s="407"/>
      <c r="H140" s="407"/>
    </row>
    <row r="141" spans="1:8" ht="15.75" x14ac:dyDescent="0.25">
      <c r="A141" s="402" t="s">
        <v>456</v>
      </c>
      <c r="B141" s="449">
        <v>40000</v>
      </c>
      <c r="C141" s="407"/>
      <c r="D141" s="407"/>
      <c r="E141" s="407"/>
      <c r="F141" s="407">
        <v>319200</v>
      </c>
      <c r="G141" s="407"/>
      <c r="H141" s="407"/>
    </row>
    <row r="142" spans="1:8" ht="15.75" x14ac:dyDescent="0.25">
      <c r="A142" s="402" t="s">
        <v>457</v>
      </c>
      <c r="B142" s="415">
        <v>10000</v>
      </c>
      <c r="C142" s="407"/>
      <c r="D142" s="407">
        <v>10000</v>
      </c>
      <c r="E142" s="407">
        <v>10000</v>
      </c>
      <c r="F142" s="407"/>
      <c r="G142" s="407"/>
      <c r="H142" s="407"/>
    </row>
    <row r="143" spans="1:8" ht="15.75" x14ac:dyDescent="0.25">
      <c r="A143" s="402" t="s">
        <v>458</v>
      </c>
      <c r="B143" s="415">
        <v>4940</v>
      </c>
      <c r="C143" s="407"/>
      <c r="D143" s="407"/>
      <c r="E143" s="407"/>
      <c r="F143" s="407"/>
      <c r="G143" s="407"/>
      <c r="H143" s="407"/>
    </row>
    <row r="144" spans="1:8" ht="15.75" x14ac:dyDescent="0.25">
      <c r="A144" s="402" t="s">
        <v>517</v>
      </c>
      <c r="B144" s="415">
        <v>35000</v>
      </c>
      <c r="C144" s="407">
        <v>35000</v>
      </c>
      <c r="D144" s="407"/>
      <c r="E144" s="407"/>
      <c r="F144" s="407"/>
      <c r="G144" s="407"/>
      <c r="H144" s="407"/>
    </row>
    <row r="145" spans="1:8" ht="15.75" x14ac:dyDescent="0.25">
      <c r="A145" s="402" t="s">
        <v>120</v>
      </c>
      <c r="B145" s="415"/>
      <c r="C145" s="407"/>
      <c r="D145" s="407"/>
      <c r="E145" s="407"/>
      <c r="F145" s="407"/>
      <c r="G145" s="407"/>
      <c r="H145" s="407"/>
    </row>
    <row r="146" spans="1:8" ht="15.75" x14ac:dyDescent="0.25">
      <c r="A146" s="402" t="s">
        <v>472</v>
      </c>
      <c r="B146" s="415"/>
      <c r="C146" s="407"/>
      <c r="D146" s="407"/>
      <c r="E146" s="407"/>
      <c r="F146" s="407"/>
      <c r="G146" s="407"/>
      <c r="H146" s="407"/>
    </row>
    <row r="147" spans="1:8" ht="15.75" x14ac:dyDescent="0.25">
      <c r="A147" s="402" t="s">
        <v>606</v>
      </c>
      <c r="B147" s="415"/>
      <c r="C147" s="407">
        <v>129000</v>
      </c>
      <c r="D147" s="407">
        <v>90000</v>
      </c>
      <c r="E147" s="407">
        <v>90000</v>
      </c>
      <c r="F147" s="407"/>
      <c r="G147" s="407"/>
      <c r="H147" s="407"/>
    </row>
    <row r="148" spans="1:8" ht="15.75" x14ac:dyDescent="0.25">
      <c r="A148" s="402" t="s">
        <v>451</v>
      </c>
      <c r="B148" s="415"/>
      <c r="C148" s="407"/>
      <c r="D148" s="407"/>
      <c r="E148" s="407"/>
      <c r="F148" s="407"/>
      <c r="G148" s="407"/>
      <c r="H148" s="407"/>
    </row>
    <row r="149" spans="1:8" ht="15.75" x14ac:dyDescent="0.25">
      <c r="A149" s="402" t="s">
        <v>450</v>
      </c>
      <c r="B149" s="415">
        <v>703012.75</v>
      </c>
      <c r="C149" s="407"/>
      <c r="D149" s="407"/>
      <c r="E149" s="407"/>
      <c r="F149" s="407"/>
      <c r="G149" s="407"/>
      <c r="H149" s="407"/>
    </row>
    <row r="150" spans="1:8" ht="15.75" x14ac:dyDescent="0.25">
      <c r="A150" s="402" t="s">
        <v>448</v>
      </c>
      <c r="B150" s="415">
        <v>227599.58</v>
      </c>
      <c r="C150" s="407">
        <v>594381.25</v>
      </c>
      <c r="D150" s="407"/>
      <c r="E150" s="407"/>
      <c r="F150" s="407"/>
      <c r="G150" s="407"/>
      <c r="H150" s="407"/>
    </row>
    <row r="151" spans="1:8" ht="15.75" x14ac:dyDescent="0.25">
      <c r="A151" s="417" t="s">
        <v>397</v>
      </c>
      <c r="B151" s="415">
        <v>15000</v>
      </c>
      <c r="C151" s="449"/>
      <c r="D151" s="449"/>
      <c r="E151" s="449"/>
      <c r="F151" s="449"/>
      <c r="G151" s="449"/>
      <c r="H151" s="449"/>
    </row>
    <row r="152" spans="1:8" ht="16.5" thickBot="1" x14ac:dyDescent="0.3">
      <c r="A152" s="402" t="s">
        <v>449</v>
      </c>
      <c r="B152" s="415">
        <v>517009.27</v>
      </c>
      <c r="C152" s="407">
        <v>292932.3</v>
      </c>
      <c r="D152" s="407"/>
      <c r="E152" s="407"/>
      <c r="F152" s="407"/>
      <c r="G152" s="407"/>
      <c r="H152" s="407"/>
    </row>
    <row r="153" spans="1:8" ht="18.75" thickBot="1" x14ac:dyDescent="0.3">
      <c r="A153" s="293" t="s">
        <v>406</v>
      </c>
      <c r="B153" s="462">
        <f>SUM(B154:B160)</f>
        <v>1544424.37</v>
      </c>
      <c r="C153" s="398">
        <f t="shared" ref="C153" si="29">SUM(C154:C160)</f>
        <v>760002.99</v>
      </c>
      <c r="D153" s="398">
        <f t="shared" ref="D153:H153" si="30">SUM(D154:D160)</f>
        <v>3592258</v>
      </c>
      <c r="E153" s="398">
        <f t="shared" si="30"/>
        <v>3592255</v>
      </c>
      <c r="F153" s="398">
        <f t="shared" si="30"/>
        <v>3169000</v>
      </c>
      <c r="G153" s="398">
        <f t="shared" si="30"/>
        <v>5734000</v>
      </c>
      <c r="H153" s="398">
        <f t="shared" si="30"/>
        <v>700000</v>
      </c>
    </row>
    <row r="154" spans="1:8" ht="15.75" x14ac:dyDescent="0.25">
      <c r="A154" s="402" t="s">
        <v>588</v>
      </c>
      <c r="B154" s="323">
        <v>380998.51</v>
      </c>
      <c r="C154" s="323">
        <v>760002.99</v>
      </c>
      <c r="D154" s="323">
        <v>450000</v>
      </c>
      <c r="E154" s="323">
        <v>450000</v>
      </c>
      <c r="F154" s="323">
        <v>255000</v>
      </c>
      <c r="G154" s="323">
        <v>650000</v>
      </c>
      <c r="H154" s="323">
        <v>700000</v>
      </c>
    </row>
    <row r="155" spans="1:8" ht="15.75" x14ac:dyDescent="0.25">
      <c r="A155" s="402" t="s">
        <v>593</v>
      </c>
      <c r="B155" s="323"/>
      <c r="C155" s="323"/>
      <c r="D155" s="323"/>
      <c r="E155" s="323"/>
      <c r="F155" s="323">
        <v>550000</v>
      </c>
      <c r="G155" s="323"/>
      <c r="H155" s="323"/>
    </row>
    <row r="156" spans="1:8" ht="15.75" x14ac:dyDescent="0.25">
      <c r="A156" s="402" t="s">
        <v>589</v>
      </c>
      <c r="B156" s="323"/>
      <c r="C156" s="323"/>
      <c r="D156" s="323">
        <v>6585</v>
      </c>
      <c r="E156" s="323">
        <v>6582</v>
      </c>
      <c r="F156" s="323"/>
      <c r="G156" s="323"/>
      <c r="H156" s="323"/>
    </row>
    <row r="157" spans="1:8" ht="15.75" x14ac:dyDescent="0.25">
      <c r="A157" s="402" t="s">
        <v>474</v>
      </c>
      <c r="B157" s="323">
        <v>584938.76</v>
      </c>
      <c r="C157" s="323"/>
      <c r="D157" s="323"/>
      <c r="E157" s="323"/>
      <c r="F157" s="323"/>
      <c r="G157" s="323"/>
      <c r="H157" s="323"/>
    </row>
    <row r="158" spans="1:8" ht="15.75" x14ac:dyDescent="0.25">
      <c r="A158" s="402" t="s">
        <v>473</v>
      </c>
      <c r="B158" s="323">
        <v>257934.35</v>
      </c>
      <c r="C158" s="323"/>
      <c r="D158" s="323"/>
      <c r="E158" s="323"/>
      <c r="F158" s="323"/>
      <c r="G158" s="323"/>
      <c r="H158" s="323"/>
    </row>
    <row r="159" spans="1:8" ht="15.75" x14ac:dyDescent="0.25">
      <c r="A159" s="402" t="s">
        <v>634</v>
      </c>
      <c r="B159" s="323"/>
      <c r="C159" s="323"/>
      <c r="D159" s="323"/>
      <c r="E159" s="323"/>
      <c r="F159" s="323">
        <v>1514000</v>
      </c>
      <c r="G159" s="323">
        <v>5084000</v>
      </c>
      <c r="H159" s="323"/>
    </row>
    <row r="160" spans="1:8" ht="16.5" thickBot="1" x14ac:dyDescent="0.3">
      <c r="A160" s="402" t="s">
        <v>129</v>
      </c>
      <c r="B160" s="420">
        <v>320552.75</v>
      </c>
      <c r="C160" s="412"/>
      <c r="D160" s="412">
        <v>3135673</v>
      </c>
      <c r="E160" s="412">
        <v>3135673</v>
      </c>
      <c r="F160" s="412">
        <v>850000</v>
      </c>
      <c r="G160" s="412"/>
      <c r="H160" s="412"/>
    </row>
    <row r="161" spans="1:8" ht="24" thickBot="1" x14ac:dyDescent="0.4">
      <c r="A161" s="421" t="s">
        <v>130</v>
      </c>
      <c r="B161" s="423">
        <f>B3+B125+B153</f>
        <v>16089970.739999998</v>
      </c>
      <c r="C161" s="486">
        <f>C3+C125+C153</f>
        <v>16035840.119999999</v>
      </c>
      <c r="D161" s="422">
        <f>D153+D125+D3</f>
        <v>18885890</v>
      </c>
      <c r="E161" s="422">
        <f>E3+E125+E153</f>
        <v>19074206</v>
      </c>
      <c r="F161" s="422">
        <f>F153+F125+F3</f>
        <v>21489980</v>
      </c>
      <c r="G161" s="422">
        <f>G153+G125+G3</f>
        <v>22522560</v>
      </c>
      <c r="H161" s="422">
        <f>H153+H125+H3</f>
        <v>17763460</v>
      </c>
    </row>
    <row r="162" spans="1:8" ht="15.75" x14ac:dyDescent="0.25">
      <c r="A162" s="424"/>
    </row>
    <row r="163" spans="1:8" x14ac:dyDescent="0.25">
      <c r="A163" s="426"/>
    </row>
    <row r="164" spans="1:8" x14ac:dyDescent="0.25">
      <c r="A164" s="427"/>
    </row>
  </sheetData>
  <sheetProtection selectLockedCells="1" selectUnlockedCells="1"/>
  <mergeCells count="1">
    <mergeCell ref="A1:H1"/>
  </mergeCells>
  <phoneticPr fontId="0" type="noConversion"/>
  <pageMargins left="1.1811023622047245" right="0" top="0" bottom="0" header="0.51181102362204722" footer="0.51181102362204722"/>
  <pageSetup paperSize="8" scale="59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9"/>
  <sheetViews>
    <sheetView topLeftCell="B1" zoomScale="80" zoomScaleNormal="80" workbookViewId="0">
      <pane xSplit="2" ySplit="9" topLeftCell="D148" activePane="bottomRight" state="frozen"/>
      <selection activeCell="B1" sqref="B1"/>
      <selection pane="topRight" activeCell="T1" sqref="T1"/>
      <selection pane="bottomLeft" activeCell="B163" sqref="B163"/>
      <selection pane="bottomRight" activeCell="C148" sqref="C148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2.7109375" style="149" customWidth="1"/>
    <col min="4" max="5" width="12.85546875" style="294" bestFit="1" customWidth="1"/>
    <col min="6" max="6" width="11.42578125" style="294" bestFit="1" customWidth="1"/>
    <col min="7" max="7" width="10.140625" style="294" customWidth="1"/>
    <col min="8" max="8" width="14.85546875" style="294" bestFit="1" customWidth="1"/>
    <col min="9" max="9" width="12.7109375" style="149" bestFit="1" customWidth="1"/>
    <col min="10" max="10" width="11.5703125" style="149" bestFit="1" customWidth="1"/>
    <col min="11" max="11" width="11.42578125" style="149" bestFit="1" customWidth="1"/>
    <col min="12" max="13" width="12.7109375" style="149" bestFit="1" customWidth="1"/>
    <col min="14" max="15" width="11.42578125" style="149" customWidth="1"/>
    <col min="16" max="17" width="12.7109375" style="149" bestFit="1" customWidth="1"/>
    <col min="18" max="18" width="11.5703125" style="149" bestFit="1" customWidth="1"/>
    <col min="19" max="19" width="11.42578125" style="149" bestFit="1" customWidth="1"/>
    <col min="20" max="21" width="12.7109375" style="149" bestFit="1" customWidth="1"/>
    <col min="22" max="23" width="11.42578125" style="149" customWidth="1"/>
    <col min="24" max="25" width="12.7109375" style="149" bestFit="1" customWidth="1"/>
    <col min="26" max="27" width="11.42578125" style="149" customWidth="1"/>
    <col min="28" max="29" width="12.7109375" style="149" bestFit="1" customWidth="1"/>
    <col min="30" max="31" width="11.42578125" style="149" customWidth="1"/>
    <col min="32" max="16384" width="9.140625" style="149"/>
  </cols>
  <sheetData>
    <row r="1" spans="1:31" x14ac:dyDescent="0.2">
      <c r="A1" s="145"/>
    </row>
    <row r="2" spans="1:31" ht="15.75" x14ac:dyDescent="0.25">
      <c r="A2" s="145"/>
      <c r="B2" s="146"/>
      <c r="C2" s="147"/>
      <c r="D2" s="295"/>
      <c r="E2" s="295"/>
      <c r="F2" s="295"/>
      <c r="G2" s="295"/>
    </row>
    <row r="3" spans="1:31" ht="27.75" x14ac:dyDescent="0.4">
      <c r="A3" s="148"/>
      <c r="B3" s="764" t="s">
        <v>637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</row>
    <row r="4" spans="1:31" ht="7.5" customHeight="1" thickBot="1" x14ac:dyDescent="0.25">
      <c r="A4" s="148"/>
      <c r="C4" s="157"/>
      <c r="D4" s="150"/>
      <c r="E4" s="150"/>
      <c r="F4" s="150"/>
      <c r="G4" s="150"/>
    </row>
    <row r="5" spans="1:31" ht="13.5" customHeight="1" thickBot="1" x14ac:dyDescent="0.25">
      <c r="A5" s="148"/>
      <c r="D5" s="769" t="s">
        <v>513</v>
      </c>
      <c r="E5" s="770"/>
      <c r="F5" s="770"/>
      <c r="G5" s="771"/>
      <c r="H5" s="769" t="s">
        <v>543</v>
      </c>
      <c r="I5" s="770"/>
      <c r="J5" s="770"/>
      <c r="K5" s="770"/>
      <c r="L5" s="758" t="s">
        <v>544</v>
      </c>
      <c r="M5" s="759"/>
      <c r="N5" s="759"/>
      <c r="O5" s="760"/>
      <c r="P5" s="774" t="s">
        <v>580</v>
      </c>
      <c r="Q5" s="775"/>
      <c r="R5" s="775"/>
      <c r="S5" s="776"/>
      <c r="T5" s="758" t="s">
        <v>596</v>
      </c>
      <c r="U5" s="759"/>
      <c r="V5" s="759"/>
      <c r="W5" s="760"/>
      <c r="X5" s="758" t="s">
        <v>597</v>
      </c>
      <c r="Y5" s="759"/>
      <c r="Z5" s="759"/>
      <c r="AA5" s="759"/>
      <c r="AB5" s="758" t="s">
        <v>598</v>
      </c>
      <c r="AC5" s="759"/>
      <c r="AD5" s="759"/>
      <c r="AE5" s="760"/>
    </row>
    <row r="6" spans="1:31" ht="21" customHeight="1" x14ac:dyDescent="0.2">
      <c r="A6" s="148"/>
      <c r="B6" s="765" t="s">
        <v>414</v>
      </c>
      <c r="C6" s="766"/>
      <c r="D6" s="772"/>
      <c r="E6" s="762"/>
      <c r="F6" s="762"/>
      <c r="G6" s="773"/>
      <c r="H6" s="772"/>
      <c r="I6" s="762"/>
      <c r="J6" s="762"/>
      <c r="K6" s="762"/>
      <c r="L6" s="761"/>
      <c r="M6" s="762"/>
      <c r="N6" s="762"/>
      <c r="O6" s="763"/>
      <c r="P6" s="777"/>
      <c r="Q6" s="778"/>
      <c r="R6" s="778"/>
      <c r="S6" s="779"/>
      <c r="T6" s="761"/>
      <c r="U6" s="762"/>
      <c r="V6" s="762"/>
      <c r="W6" s="763"/>
      <c r="X6" s="761"/>
      <c r="Y6" s="762"/>
      <c r="Z6" s="762"/>
      <c r="AA6" s="762"/>
      <c r="AB6" s="761"/>
      <c r="AC6" s="762"/>
      <c r="AD6" s="762"/>
      <c r="AE6" s="763"/>
    </row>
    <row r="7" spans="1:31" ht="24.75" thickBot="1" x14ac:dyDescent="0.25">
      <c r="A7" s="148"/>
      <c r="B7" s="767"/>
      <c r="C7" s="768"/>
      <c r="D7" s="330" t="s">
        <v>399</v>
      </c>
      <c r="E7" s="330" t="s">
        <v>418</v>
      </c>
      <c r="F7" s="330" t="s">
        <v>419</v>
      </c>
      <c r="G7" s="331" t="s">
        <v>409</v>
      </c>
      <c r="H7" s="296" t="s">
        <v>399</v>
      </c>
      <c r="I7" s="296" t="s">
        <v>417</v>
      </c>
      <c r="J7" s="296" t="s">
        <v>408</v>
      </c>
      <c r="K7" s="504" t="s">
        <v>409</v>
      </c>
      <c r="L7" s="517" t="s">
        <v>399</v>
      </c>
      <c r="M7" s="523" t="s">
        <v>417</v>
      </c>
      <c r="N7" s="523" t="s">
        <v>419</v>
      </c>
      <c r="O7" s="516" t="s">
        <v>409</v>
      </c>
      <c r="P7" s="296" t="s">
        <v>399</v>
      </c>
      <c r="Q7" s="296" t="s">
        <v>417</v>
      </c>
      <c r="R7" s="296" t="s">
        <v>408</v>
      </c>
      <c r="S7" s="297" t="s">
        <v>409</v>
      </c>
      <c r="T7" s="517" t="s">
        <v>399</v>
      </c>
      <c r="U7" s="523" t="s">
        <v>417</v>
      </c>
      <c r="V7" s="523" t="s">
        <v>419</v>
      </c>
      <c r="W7" s="516" t="s">
        <v>409</v>
      </c>
      <c r="X7" s="517" t="s">
        <v>399</v>
      </c>
      <c r="Y7" s="523" t="s">
        <v>417</v>
      </c>
      <c r="Z7" s="523" t="s">
        <v>419</v>
      </c>
      <c r="AA7" s="539" t="s">
        <v>409</v>
      </c>
      <c r="AB7" s="517" t="s">
        <v>399</v>
      </c>
      <c r="AC7" s="523" t="s">
        <v>417</v>
      </c>
      <c r="AD7" s="523" t="s">
        <v>419</v>
      </c>
      <c r="AE7" s="516" t="s">
        <v>409</v>
      </c>
    </row>
    <row r="8" spans="1:31" ht="24" customHeight="1" thickBot="1" x14ac:dyDescent="0.3">
      <c r="A8" s="148"/>
      <c r="B8" s="350" t="s">
        <v>147</v>
      </c>
      <c r="C8" s="351"/>
      <c r="D8" s="332">
        <f>SUM(E8:G8)</f>
        <v>15226689.9</v>
      </c>
      <c r="E8" s="480">
        <f>E10+E24+E38+E48+E54+E70+E78+E93+E97+E122+E133+E142+E154+E179+E180</f>
        <v>11390961.09</v>
      </c>
      <c r="F8" s="480">
        <f>F10+F24+F38+F48+F54+F70+F78+F93+F97+F122+F133+F142+F154+F179+F180</f>
        <v>3600491.1399999997</v>
      </c>
      <c r="G8" s="481">
        <f>G10+G24+G38+G48+G54+G70+G78+G93+G97+G122+G133+G142+G154+G179+G180</f>
        <v>235237.67</v>
      </c>
      <c r="H8" s="303">
        <f>SUM(I8:K8)</f>
        <v>15282510.329999998</v>
      </c>
      <c r="I8" s="304">
        <f>I10+I24+I38+I48+I54+I70+I78+I93+I97+I122+I133+I142+I154+I179+I180</f>
        <v>12875160.679999998</v>
      </c>
      <c r="J8" s="304">
        <f>J10+J24+J38+J48+J54+J70+J78+J93+J97+J122+J133+J142+J154+J179+J180</f>
        <v>1207903.43</v>
      </c>
      <c r="K8" s="505">
        <f>K10+K24+K38+K48+K54+K70+K78+K93+K97+K122+K133+K142+K154+K179+K180</f>
        <v>1199446.22</v>
      </c>
      <c r="L8" s="518">
        <f>SUM(M8:O8)</f>
        <v>18885890</v>
      </c>
      <c r="M8" s="524">
        <f>M10+M24+M38+M48+M54+M70+M78+M93+M97+M122+M133+M142+M154+M179+M180</f>
        <v>14003870</v>
      </c>
      <c r="N8" s="524">
        <f t="shared" ref="N8:O8" si="0">N10+N24+N38+N48+N54+N70+N78+N93+N97+N122+N133+N142+N154+N179+N180</f>
        <v>1543347</v>
      </c>
      <c r="O8" s="524">
        <f t="shared" si="0"/>
        <v>3338673</v>
      </c>
      <c r="P8" s="303">
        <f>SUM(Q8:S8)</f>
        <v>18523401</v>
      </c>
      <c r="Q8" s="304">
        <f>Q10+Q24+Q38+Q48+Q54+Q70+Q78+Q93+Q97+Q122+Q133+Q142+Q154+Q179+Q180</f>
        <v>13820513</v>
      </c>
      <c r="R8" s="304">
        <f>R10+R24+R38+R48+R54+R70+R78+R93+R97+R122+R133+R142+R154+R179+R180</f>
        <v>1367075</v>
      </c>
      <c r="S8" s="305">
        <f>S10+S24+S38+S48+S54+S70+S78+S93+S97+S122+S133+S142+S154+S179+S180</f>
        <v>3335813</v>
      </c>
      <c r="T8" s="518">
        <f>SUM(U8:W8)</f>
        <v>21489980</v>
      </c>
      <c r="U8" s="524">
        <f>U10+U24+U38+U48+U54+U70+U78+U93+U97+U122+U133+U142+U154+U179+U180</f>
        <v>15758480</v>
      </c>
      <c r="V8" s="524">
        <f t="shared" ref="V8:W8" si="1">V10+V24+V38+V48+V54+V70+V78+V93+V97+V122+V133+V142+V154+V179+V180</f>
        <v>5385200</v>
      </c>
      <c r="W8" s="524">
        <f t="shared" si="1"/>
        <v>346300</v>
      </c>
      <c r="X8" s="518">
        <f>SUM(Y8:AA8)</f>
        <v>22522560</v>
      </c>
      <c r="Y8" s="524">
        <f>Y10+Y24+Y38+Y48+Y54+Y70+Y78+Y93+Y97+Y122+Y133+Y142+Y154+Y179+Y180</f>
        <v>15623260</v>
      </c>
      <c r="Z8" s="524">
        <f t="shared" ref="Z8:AA8" si="2">Z10+Z24+Z38+Z48+Z54+Z70+Z78+Z93+Z97+Z122+Z133+Z142+Z154+Z179+Z180</f>
        <v>6528000</v>
      </c>
      <c r="AA8" s="540">
        <f t="shared" si="2"/>
        <v>371300</v>
      </c>
      <c r="AB8" s="518">
        <f>SUM(AC8:AE8)</f>
        <v>17763460</v>
      </c>
      <c r="AC8" s="524">
        <f>AC10+AC24+AC38+AC48+AC54+AC70+AC78+AC93+AC97+AC122+AC133+AC142+AC154+AC179+AC180</f>
        <v>16019160</v>
      </c>
      <c r="AD8" s="524">
        <f t="shared" ref="AD8:AE8" si="3">AD10+AD24+AD38+AD48+AD54+AD70+AD78+AD93+AD97+AD122+AD133+AD142+AD154+AD179+AD180</f>
        <v>1220000</v>
      </c>
      <c r="AE8" s="543">
        <f t="shared" si="3"/>
        <v>524300</v>
      </c>
    </row>
    <row r="9" spans="1:31" ht="13.5" thickBot="1" x14ac:dyDescent="0.25">
      <c r="A9" s="148"/>
      <c r="B9" s="298" t="s">
        <v>148</v>
      </c>
      <c r="C9" s="299"/>
      <c r="D9" s="347"/>
      <c r="E9" s="348"/>
      <c r="F9" s="348"/>
      <c r="G9" s="349"/>
      <c r="H9" s="151"/>
      <c r="I9" s="153"/>
      <c r="J9" s="152"/>
      <c r="K9" s="153"/>
      <c r="L9" s="519"/>
      <c r="M9" s="525"/>
      <c r="N9" s="525"/>
      <c r="O9" s="515"/>
      <c r="P9" s="151"/>
      <c r="Q9" s="153"/>
      <c r="R9" s="152"/>
      <c r="S9" s="153"/>
      <c r="T9" s="519"/>
      <c r="U9" s="525"/>
      <c r="V9" s="525"/>
      <c r="W9" s="515"/>
      <c r="X9" s="519"/>
      <c r="Y9" s="525"/>
      <c r="Z9" s="525"/>
      <c r="AA9" s="150"/>
      <c r="AB9" s="544"/>
      <c r="AC9" s="525"/>
      <c r="AD9" s="525"/>
      <c r="AE9" s="545"/>
    </row>
    <row r="10" spans="1:31" ht="15.75" x14ac:dyDescent="0.25">
      <c r="A10" s="148"/>
      <c r="B10" s="352" t="s">
        <v>149</v>
      </c>
      <c r="C10" s="353"/>
      <c r="D10" s="344">
        <f>D11+D16+D20+D21+D22+D23</f>
        <v>275591.56</v>
      </c>
      <c r="E10" s="391">
        <f t="shared" ref="E10:G10" si="4">E11+E16+E20+E21+E22+E23</f>
        <v>222977</v>
      </c>
      <c r="F10" s="391">
        <f t="shared" si="4"/>
        <v>52614.559999999998</v>
      </c>
      <c r="G10" s="392">
        <f t="shared" si="4"/>
        <v>0</v>
      </c>
      <c r="H10" s="309">
        <f>H11+H16+H20+H21+H22+H23</f>
        <v>342634.08999999997</v>
      </c>
      <c r="I10" s="308">
        <f>I11+I16+I20+I21+I22+I23</f>
        <v>241441.76000000004</v>
      </c>
      <c r="J10" s="308">
        <f t="shared" ref="J10:S10" si="5">J11+J16+J20+J21+J22+J23</f>
        <v>101192.33</v>
      </c>
      <c r="K10" s="337">
        <f t="shared" si="5"/>
        <v>0</v>
      </c>
      <c r="L10" s="338">
        <f>L11+L16+L20+L21+L22+L23</f>
        <v>445550</v>
      </c>
      <c r="M10" s="339">
        <f t="shared" ref="M10:O10" si="6">M11+M16+M20+M21+M22+M23</f>
        <v>288290</v>
      </c>
      <c r="N10" s="339">
        <f t="shared" si="6"/>
        <v>157260</v>
      </c>
      <c r="O10" s="463">
        <f t="shared" si="6"/>
        <v>0</v>
      </c>
      <c r="P10" s="338">
        <f t="shared" si="5"/>
        <v>397855</v>
      </c>
      <c r="Q10" s="339">
        <f t="shared" si="5"/>
        <v>247855</v>
      </c>
      <c r="R10" s="339">
        <f t="shared" si="5"/>
        <v>150000</v>
      </c>
      <c r="S10" s="340">
        <f t="shared" si="5"/>
        <v>0</v>
      </c>
      <c r="T10" s="338">
        <f>T11+T16+T20+T21+T22+T23</f>
        <v>456775</v>
      </c>
      <c r="U10" s="339">
        <f t="shared" ref="U10:W10" si="7">U11+U16+U20+U21+U22+U23</f>
        <v>321775</v>
      </c>
      <c r="V10" s="339">
        <f t="shared" si="7"/>
        <v>135000</v>
      </c>
      <c r="W10" s="463">
        <f t="shared" si="7"/>
        <v>0</v>
      </c>
      <c r="X10" s="338">
        <f>X11+X16+X20+X21+X22+X23</f>
        <v>423210</v>
      </c>
      <c r="Y10" s="339">
        <f t="shared" ref="Y10:AA10" si="8">Y11+Y16+Y20+Y21+Y22+Y23</f>
        <v>288210</v>
      </c>
      <c r="Z10" s="339">
        <f t="shared" si="8"/>
        <v>135000</v>
      </c>
      <c r="AA10" s="463">
        <f t="shared" si="8"/>
        <v>0</v>
      </c>
      <c r="AB10" s="338">
        <f>AB11+AB16+AB20+AB21+AB22+AB23</f>
        <v>357210</v>
      </c>
      <c r="AC10" s="339">
        <f t="shared" ref="AC10:AE10" si="9">AC11+AC16+AC20+AC21+AC22+AC23</f>
        <v>307210</v>
      </c>
      <c r="AD10" s="339">
        <f t="shared" si="9"/>
        <v>50000</v>
      </c>
      <c r="AE10" s="340">
        <f t="shared" si="9"/>
        <v>0</v>
      </c>
    </row>
    <row r="11" spans="1:31" ht="15.75" x14ac:dyDescent="0.25">
      <c r="A11" s="148"/>
      <c r="B11" s="354" t="s">
        <v>150</v>
      </c>
      <c r="C11" s="355" t="s">
        <v>151</v>
      </c>
      <c r="D11" s="318">
        <f>SUM(D12:D15)</f>
        <v>119102</v>
      </c>
      <c r="E11" s="312">
        <f>SUM(E12:E15)</f>
        <v>119102</v>
      </c>
      <c r="F11" s="312">
        <f>SUM(F12:F15)</f>
        <v>0</v>
      </c>
      <c r="G11" s="313">
        <f>SUM(G12:G15)</f>
        <v>0</v>
      </c>
      <c r="H11" s="311">
        <f>SUM(H12:H15)</f>
        <v>143285.20000000001</v>
      </c>
      <c r="I11" s="310">
        <f t="shared" ref="I11:S11" si="10">SUM(I12:I15)</f>
        <v>143285.20000000001</v>
      </c>
      <c r="J11" s="310">
        <f t="shared" si="10"/>
        <v>0</v>
      </c>
      <c r="K11" s="329">
        <f t="shared" si="10"/>
        <v>0</v>
      </c>
      <c r="L11" s="318">
        <f>SUM(L12:L15)</f>
        <v>158540</v>
      </c>
      <c r="M11" s="312">
        <f t="shared" ref="M11:O11" si="11">SUM(M12:M15)</f>
        <v>158540</v>
      </c>
      <c r="N11" s="312">
        <f t="shared" si="11"/>
        <v>0</v>
      </c>
      <c r="O11" s="345">
        <f t="shared" si="11"/>
        <v>0</v>
      </c>
      <c r="P11" s="318">
        <f t="shared" si="10"/>
        <v>154155</v>
      </c>
      <c r="Q11" s="312">
        <f t="shared" si="10"/>
        <v>154155</v>
      </c>
      <c r="R11" s="312">
        <f t="shared" si="10"/>
        <v>0</v>
      </c>
      <c r="S11" s="313">
        <f t="shared" si="10"/>
        <v>0</v>
      </c>
      <c r="T11" s="318">
        <f>SUM(T12:T15)</f>
        <v>184490</v>
      </c>
      <c r="U11" s="312">
        <f t="shared" ref="U11:W11" si="12">SUM(U12:U15)</f>
        <v>184490</v>
      </c>
      <c r="V11" s="312">
        <f t="shared" si="12"/>
        <v>0</v>
      </c>
      <c r="W11" s="345">
        <f t="shared" si="12"/>
        <v>0</v>
      </c>
      <c r="X11" s="318">
        <f>SUM(X12:X15)</f>
        <v>153420</v>
      </c>
      <c r="Y11" s="312">
        <f t="shared" ref="Y11:AA11" si="13">SUM(Y12:Y15)</f>
        <v>153420</v>
      </c>
      <c r="Z11" s="312">
        <f t="shared" si="13"/>
        <v>0</v>
      </c>
      <c r="AA11" s="345">
        <f t="shared" si="13"/>
        <v>0</v>
      </c>
      <c r="AB11" s="318">
        <f>SUM(AB12:AB15)</f>
        <v>170420</v>
      </c>
      <c r="AC11" s="312">
        <f t="shared" ref="AC11:AE11" si="14">SUM(AC12:AC15)</f>
        <v>170420</v>
      </c>
      <c r="AD11" s="312">
        <f t="shared" si="14"/>
        <v>0</v>
      </c>
      <c r="AE11" s="313">
        <f t="shared" si="14"/>
        <v>0</v>
      </c>
    </row>
    <row r="12" spans="1:31" ht="15.75" x14ac:dyDescent="0.25">
      <c r="A12" s="148"/>
      <c r="B12" s="354">
        <v>1</v>
      </c>
      <c r="C12" s="355" t="s">
        <v>152</v>
      </c>
      <c r="D12" s="318">
        <f>SUM(E12:G12)</f>
        <v>59907</v>
      </c>
      <c r="E12" s="312">
        <f>'[1]1.Plánovanie, manažment a kontr'!$N$5</f>
        <v>59907</v>
      </c>
      <c r="F12" s="312">
        <f>'[1]1.Plánovanie, manažment a kontr'!$O$5</f>
        <v>0</v>
      </c>
      <c r="G12" s="313">
        <f>'[1]1.Plánovanie, manažment a kontr'!$P$5</f>
        <v>0</v>
      </c>
      <c r="H12" s="311">
        <f>SUM(I12:K12)</f>
        <v>58582.110000000008</v>
      </c>
      <c r="I12" s="310">
        <f>'[1]1.Plánovanie, manažment a kontr'!$T$5</f>
        <v>58582.110000000008</v>
      </c>
      <c r="J12" s="310">
        <f>'[1]1.Plánovanie, manažment a kontr'!$U$5</f>
        <v>0</v>
      </c>
      <c r="K12" s="329">
        <f>'[1]1.Plánovanie, manažment a kontr'!$V$5</f>
        <v>0</v>
      </c>
      <c r="L12" s="318">
        <f>SUM(M12:O12)</f>
        <v>68135</v>
      </c>
      <c r="M12" s="312">
        <f>'[2]1.Plánovanie, manažment a kontr'!$K$5</f>
        <v>68135</v>
      </c>
      <c r="N12" s="312">
        <f>'[2]1.Plánovanie, manažment a kontr'!$L$5</f>
        <v>0</v>
      </c>
      <c r="O12" s="345">
        <f>'[2]1.Plánovanie, manažment a kontr'!$M$5</f>
        <v>0</v>
      </c>
      <c r="P12" s="318">
        <f>SUM(Q12:S12)</f>
        <v>68800</v>
      </c>
      <c r="Q12" s="312">
        <f>'[2]1.Plánovanie, manažment a kontr'!$Q$5</f>
        <v>68800</v>
      </c>
      <c r="R12" s="312">
        <f>'[2]1.Plánovanie, manažment a kontr'!$R$5</f>
        <v>0</v>
      </c>
      <c r="S12" s="313">
        <f>'[2]1.Plánovanie, manažment a kontr'!$S$5</f>
        <v>0</v>
      </c>
      <c r="T12" s="318">
        <f>SUM(U12:W12)</f>
        <v>73535</v>
      </c>
      <c r="U12" s="312">
        <f>'[2]1.Plánovanie, manažment a kontr'!$T$5</f>
        <v>73535</v>
      </c>
      <c r="V12" s="312">
        <f>'[2]1.Plánovanie, manažment a kontr'!$U$5</f>
        <v>0</v>
      </c>
      <c r="W12" s="345">
        <f>'[2]1.Plánovanie, manažment a kontr'!$V$5</f>
        <v>0</v>
      </c>
      <c r="X12" s="318">
        <f>SUM(Y12:AA12)</f>
        <v>76900</v>
      </c>
      <c r="Y12" s="312">
        <f>'[2]1.Plánovanie, manažment a kontr'!$W$5</f>
        <v>76900</v>
      </c>
      <c r="Z12" s="312">
        <f>'[2]1.Plánovanie, manažment a kontr'!$X$5</f>
        <v>0</v>
      </c>
      <c r="AA12" s="345">
        <f>'[2]1.Plánovanie, manažment a kontr'!$Y$5</f>
        <v>0</v>
      </c>
      <c r="AB12" s="318">
        <f>SUM(AC12:AE12)</f>
        <v>79900</v>
      </c>
      <c r="AC12" s="312">
        <f>'[2]1.Plánovanie, manažment a kontr'!$Z$5</f>
        <v>79900</v>
      </c>
      <c r="AD12" s="312">
        <f>'[2]1.Plánovanie, manažment a kontr'!$AA$5</f>
        <v>0</v>
      </c>
      <c r="AE12" s="313">
        <f>'[2]1.Plánovanie, manažment a kontr'!$AB$5</f>
        <v>0</v>
      </c>
    </row>
    <row r="13" spans="1:31" ht="15.75" x14ac:dyDescent="0.25">
      <c r="A13" s="154"/>
      <c r="B13" s="354">
        <v>2</v>
      </c>
      <c r="C13" s="355" t="s">
        <v>153</v>
      </c>
      <c r="D13" s="318">
        <f t="shared" ref="D13:D15" si="15">SUM(E13:G13)</f>
        <v>29688</v>
      </c>
      <c r="E13" s="312">
        <f>'[1]1.Plánovanie, manažment a kontr'!$N$16</f>
        <v>29688</v>
      </c>
      <c r="F13" s="312">
        <f>'[1]1.Plánovanie, manažment a kontr'!$O$16</f>
        <v>0</v>
      </c>
      <c r="G13" s="313">
        <f>'[1]1.Plánovanie, manažment a kontr'!$P$16</f>
        <v>0</v>
      </c>
      <c r="H13" s="311">
        <f>SUM(I13:K13)</f>
        <v>31562.02</v>
      </c>
      <c r="I13" s="310">
        <f>'[1]1.Plánovanie, manažment a kontr'!$T$16</f>
        <v>31562.02</v>
      </c>
      <c r="J13" s="310">
        <f>'[1]1.Plánovanie, manažment a kontr'!$U$16</f>
        <v>0</v>
      </c>
      <c r="K13" s="329">
        <f>'[1]1.Plánovanie, manažment a kontr'!$V$16</f>
        <v>0</v>
      </c>
      <c r="L13" s="318">
        <f>SUM(M13:O13)</f>
        <v>35655</v>
      </c>
      <c r="M13" s="312">
        <f>'[2]1.Plánovanie, manažment a kontr'!$K$15</f>
        <v>35655</v>
      </c>
      <c r="N13" s="312">
        <f>'[2]1.Plánovanie, manažment a kontr'!$L$15</f>
        <v>0</v>
      </c>
      <c r="O13" s="345">
        <f>'[2]1.Plánovanie, manažment a kontr'!$M$15</f>
        <v>0</v>
      </c>
      <c r="P13" s="318">
        <f t="shared" ref="P13:P15" si="16">SUM(Q13:S13)</f>
        <v>34155</v>
      </c>
      <c r="Q13" s="312">
        <f>'[2]1.Plánovanie, manažment a kontr'!$Q$15</f>
        <v>34155</v>
      </c>
      <c r="R13" s="312">
        <f>'[2]1.Plánovanie, manažment a kontr'!$R$15</f>
        <v>0</v>
      </c>
      <c r="S13" s="313">
        <f>'[2]1.Plánovanie, manažment a kontr'!$S$15</f>
        <v>0</v>
      </c>
      <c r="T13" s="318">
        <f>SUM(U13:W13)</f>
        <v>37755</v>
      </c>
      <c r="U13" s="312">
        <f>'[2]1.Plánovanie, manažment a kontr'!$T$15</f>
        <v>37755</v>
      </c>
      <c r="V13" s="312">
        <f>'[2]1.Plánovanie, manažment a kontr'!$U$15</f>
        <v>0</v>
      </c>
      <c r="W13" s="345">
        <f>'[2]1.Plánovanie, manažment a kontr'!$V$15</f>
        <v>0</v>
      </c>
      <c r="X13" s="318">
        <f>SUM(Y13:AA13)</f>
        <v>35820</v>
      </c>
      <c r="Y13" s="312">
        <f>'[2]1.Plánovanie, manažment a kontr'!$W$15</f>
        <v>35820</v>
      </c>
      <c r="Z13" s="312">
        <f>'[2]1.Plánovanie, manažment a kontr'!$X$15</f>
        <v>0</v>
      </c>
      <c r="AA13" s="345">
        <f>'[2]1.Plánovanie, manažment a kontr'!$Y$15</f>
        <v>0</v>
      </c>
      <c r="AB13" s="318">
        <f>SUM(AC13:AE13)</f>
        <v>35820</v>
      </c>
      <c r="AC13" s="312">
        <f>'[2]1.Plánovanie, manažment a kontr'!$Z$15</f>
        <v>35820</v>
      </c>
      <c r="AD13" s="312">
        <f>'[2]1.Plánovanie, manažment a kontr'!$AA$15</f>
        <v>0</v>
      </c>
      <c r="AE13" s="313">
        <f>'[2]1.Plánovanie, manažment a kontr'!$AB$15</f>
        <v>0</v>
      </c>
    </row>
    <row r="14" spans="1:31" ht="15.75" x14ac:dyDescent="0.25">
      <c r="A14" s="154"/>
      <c r="B14" s="354">
        <v>3</v>
      </c>
      <c r="C14" s="356" t="s">
        <v>154</v>
      </c>
      <c r="D14" s="318">
        <f t="shared" si="15"/>
        <v>26958</v>
      </c>
      <c r="E14" s="312">
        <f>'[1]1.Plánovanie, manažment a kontr'!$N$27</f>
        <v>26958</v>
      </c>
      <c r="F14" s="312">
        <f>'[1]1.Plánovanie, manažment a kontr'!$O$27</f>
        <v>0</v>
      </c>
      <c r="G14" s="313">
        <f>'[1]1.Plánovanie, manažment a kontr'!$P$27</f>
        <v>0</v>
      </c>
      <c r="H14" s="311">
        <f>SUM(I14:K14)</f>
        <v>50161.270000000004</v>
      </c>
      <c r="I14" s="310">
        <f>'[1]1.Plánovanie, manažment a kontr'!$T$27</f>
        <v>50161.270000000004</v>
      </c>
      <c r="J14" s="310">
        <f>'[1]1.Plánovanie, manažment a kontr'!$U$27</f>
        <v>0</v>
      </c>
      <c r="K14" s="329">
        <f>'[1]1.Plánovanie, manažment a kontr'!$V$27</f>
        <v>0</v>
      </c>
      <c r="L14" s="318">
        <f>SUM(M14:O14)</f>
        <v>50250</v>
      </c>
      <c r="M14" s="312">
        <f>'[2]1.Plánovanie, manažment a kontr'!$K$26</f>
        <v>50250</v>
      </c>
      <c r="N14" s="312">
        <f>'[2]1.Plánovanie, manažment a kontr'!$L$26</f>
        <v>0</v>
      </c>
      <c r="O14" s="345">
        <f>'[2]1.Plánovanie, manažment a kontr'!$M$26</f>
        <v>0</v>
      </c>
      <c r="P14" s="318">
        <f t="shared" si="16"/>
        <v>47200</v>
      </c>
      <c r="Q14" s="312">
        <f>'[2]1.Plánovanie, manažment a kontr'!$Q$26</f>
        <v>47200</v>
      </c>
      <c r="R14" s="312">
        <f>'[2]1.Plánovanie, manažment a kontr'!$R$26</f>
        <v>0</v>
      </c>
      <c r="S14" s="313">
        <f>'[2]1.Plánovanie, manažment a kontr'!$S$26</f>
        <v>0</v>
      </c>
      <c r="T14" s="318">
        <f>SUM(U14:W14)</f>
        <v>68700</v>
      </c>
      <c r="U14" s="312">
        <f>'[2]1.Plánovanie, manažment a kontr'!$T$26</f>
        <v>68700</v>
      </c>
      <c r="V14" s="312">
        <f>'[2]1.Plánovanie, manažment a kontr'!$U$26</f>
        <v>0</v>
      </c>
      <c r="W14" s="345">
        <f>'[2]1.Plánovanie, manažment a kontr'!$V$26</f>
        <v>0</v>
      </c>
      <c r="X14" s="318">
        <f>SUM(Y14:AA14)</f>
        <v>36200</v>
      </c>
      <c r="Y14" s="312">
        <f>'[2]1.Plánovanie, manažment a kontr'!$W$26</f>
        <v>36200</v>
      </c>
      <c r="Z14" s="312">
        <f>'[2]1.Plánovanie, manažment a kontr'!$X$26</f>
        <v>0</v>
      </c>
      <c r="AA14" s="345">
        <f>'[2]1.Plánovanie, manažment a kontr'!$Y$26</f>
        <v>0</v>
      </c>
      <c r="AB14" s="318">
        <f>SUM(AC14:AE14)</f>
        <v>50200</v>
      </c>
      <c r="AC14" s="312">
        <f>'[2]1.Plánovanie, manažment a kontr'!$Z$26</f>
        <v>50200</v>
      </c>
      <c r="AD14" s="312">
        <f>'[2]1.Plánovanie, manažment a kontr'!$AA$26</f>
        <v>0</v>
      </c>
      <c r="AE14" s="313">
        <f>'[2]1.Plánovanie, manažment a kontr'!$AB$26</f>
        <v>0</v>
      </c>
    </row>
    <row r="15" spans="1:31" ht="15.75" x14ac:dyDescent="0.25">
      <c r="A15" s="154"/>
      <c r="B15" s="354">
        <v>4</v>
      </c>
      <c r="C15" s="356" t="s">
        <v>155</v>
      </c>
      <c r="D15" s="318">
        <f t="shared" si="15"/>
        <v>2549</v>
      </c>
      <c r="E15" s="312">
        <f>'[1]1.Plánovanie, manažment a kontr'!$N$32</f>
        <v>2549</v>
      </c>
      <c r="F15" s="312">
        <f>'[1]1.Plánovanie, manažment a kontr'!$O$32</f>
        <v>0</v>
      </c>
      <c r="G15" s="313">
        <f>'[1]1.Plánovanie, manažment a kontr'!$P$32</f>
        <v>0</v>
      </c>
      <c r="H15" s="311">
        <f>SUM(I15:K15)</f>
        <v>2979.8</v>
      </c>
      <c r="I15" s="310">
        <f>'[1]1.Plánovanie, manažment a kontr'!$T$32</f>
        <v>2979.8</v>
      </c>
      <c r="J15" s="310">
        <f>'[1]1.Plánovanie, manažment a kontr'!$U$32</f>
        <v>0</v>
      </c>
      <c r="K15" s="329">
        <f>'[1]1.Plánovanie, manažment a kontr'!$V$32</f>
        <v>0</v>
      </c>
      <c r="L15" s="318">
        <f>SUM(M15:O15)</f>
        <v>4500</v>
      </c>
      <c r="M15" s="312">
        <f>'[2]1.Plánovanie, manažment a kontr'!$K$31</f>
        <v>4500</v>
      </c>
      <c r="N15" s="312">
        <f>'[2]1.Plánovanie, manažment a kontr'!$L$31</f>
        <v>0</v>
      </c>
      <c r="O15" s="345">
        <f>'[2]1.Plánovanie, manažment a kontr'!$M$31</f>
        <v>0</v>
      </c>
      <c r="P15" s="318">
        <f t="shared" si="16"/>
        <v>4000</v>
      </c>
      <c r="Q15" s="312">
        <f>'[2]1.Plánovanie, manažment a kontr'!$Q$31</f>
        <v>4000</v>
      </c>
      <c r="R15" s="312">
        <f>'[2]1.Plánovanie, manažment a kontr'!$R$31</f>
        <v>0</v>
      </c>
      <c r="S15" s="313">
        <f>'[2]1.Plánovanie, manažment a kontr'!$S$31</f>
        <v>0</v>
      </c>
      <c r="T15" s="318">
        <f>SUM(U15:W15)</f>
        <v>4500</v>
      </c>
      <c r="U15" s="312">
        <f>'[2]1.Plánovanie, manažment a kontr'!$T$31</f>
        <v>4500</v>
      </c>
      <c r="V15" s="312">
        <f>'[2]1.Plánovanie, manažment a kontr'!$U$31</f>
        <v>0</v>
      </c>
      <c r="W15" s="345">
        <f>'[2]1.Plánovanie, manažment a kontr'!$V$31</f>
        <v>0</v>
      </c>
      <c r="X15" s="318">
        <f>SUM(Y15:AA15)</f>
        <v>4500</v>
      </c>
      <c r="Y15" s="312">
        <f>'[2]1.Plánovanie, manažment a kontr'!$W$31</f>
        <v>4500</v>
      </c>
      <c r="Z15" s="312">
        <f>'[2]1.Plánovanie, manažment a kontr'!$X$31</f>
        <v>0</v>
      </c>
      <c r="AA15" s="345">
        <f>'[2]1.Plánovanie, manažment a kontr'!$Y$31</f>
        <v>0</v>
      </c>
      <c r="AB15" s="318">
        <f>SUM(AC15:AE15)</f>
        <v>4500</v>
      </c>
      <c r="AC15" s="312">
        <f>'[2]1.Plánovanie, manažment a kontr'!$Z$31</f>
        <v>4500</v>
      </c>
      <c r="AD15" s="312">
        <f>'[2]1.Plánovanie, manažment a kontr'!$AA$31</f>
        <v>0</v>
      </c>
      <c r="AE15" s="313">
        <f>'[2]1.Plánovanie, manažment a kontr'!$AB$31</f>
        <v>0</v>
      </c>
    </row>
    <row r="16" spans="1:31" ht="15.75" x14ac:dyDescent="0.25">
      <c r="A16" s="154"/>
      <c r="B16" s="354" t="s">
        <v>156</v>
      </c>
      <c r="C16" s="356" t="s">
        <v>157</v>
      </c>
      <c r="D16" s="318">
        <f>SUM(D17:D19)</f>
        <v>63707.56</v>
      </c>
      <c r="E16" s="312">
        <f>SUM(E17:E19)</f>
        <v>11093</v>
      </c>
      <c r="F16" s="312">
        <f>SUM(F17:F19)</f>
        <v>52614.559999999998</v>
      </c>
      <c r="G16" s="313">
        <f>SUM(G17:G19)</f>
        <v>0</v>
      </c>
      <c r="H16" s="311">
        <f t="shared" ref="H16:S16" si="17">SUM(H17:H19)</f>
        <v>140636.53</v>
      </c>
      <c r="I16" s="310">
        <f t="shared" si="17"/>
        <v>39444.200000000004</v>
      </c>
      <c r="J16" s="310">
        <f t="shared" si="17"/>
        <v>101192.33</v>
      </c>
      <c r="K16" s="329">
        <f t="shared" si="17"/>
        <v>0</v>
      </c>
      <c r="L16" s="318">
        <f>SUM(L17:L19)</f>
        <v>208710</v>
      </c>
      <c r="M16" s="312">
        <f t="shared" ref="M16:O16" si="18">SUM(M17:M19)</f>
        <v>51450</v>
      </c>
      <c r="N16" s="312">
        <f t="shared" si="18"/>
        <v>157260</v>
      </c>
      <c r="O16" s="345">
        <f t="shared" si="18"/>
        <v>0</v>
      </c>
      <c r="P16" s="318">
        <f t="shared" si="17"/>
        <v>173000</v>
      </c>
      <c r="Q16" s="312">
        <f t="shared" si="17"/>
        <v>23000</v>
      </c>
      <c r="R16" s="312">
        <f t="shared" si="17"/>
        <v>150000</v>
      </c>
      <c r="S16" s="313">
        <f t="shared" si="17"/>
        <v>0</v>
      </c>
      <c r="T16" s="318">
        <f>SUM(T17:T19)</f>
        <v>189950</v>
      </c>
      <c r="U16" s="312">
        <f t="shared" ref="U16:W16" si="19">SUM(U17:U19)</f>
        <v>54950</v>
      </c>
      <c r="V16" s="312">
        <f t="shared" si="19"/>
        <v>135000</v>
      </c>
      <c r="W16" s="345">
        <f t="shared" si="19"/>
        <v>0</v>
      </c>
      <c r="X16" s="318">
        <f>SUM(X17:X19)</f>
        <v>186450</v>
      </c>
      <c r="Y16" s="312">
        <f t="shared" ref="Y16:AA16" si="20">SUM(Y17:Y19)</f>
        <v>51450</v>
      </c>
      <c r="Z16" s="312">
        <f t="shared" si="20"/>
        <v>135000</v>
      </c>
      <c r="AA16" s="345">
        <f t="shared" si="20"/>
        <v>0</v>
      </c>
      <c r="AB16" s="318">
        <f>SUM(AB17:AB19)</f>
        <v>101450</v>
      </c>
      <c r="AC16" s="312">
        <f t="shared" ref="AC16:AE16" si="21">SUM(AC17:AC19)</f>
        <v>51450</v>
      </c>
      <c r="AD16" s="312">
        <f t="shared" si="21"/>
        <v>50000</v>
      </c>
      <c r="AE16" s="313">
        <f t="shared" si="21"/>
        <v>0</v>
      </c>
    </row>
    <row r="17" spans="1:31" ht="15.75" x14ac:dyDescent="0.25">
      <c r="A17" s="154"/>
      <c r="B17" s="354">
        <v>1</v>
      </c>
      <c r="C17" s="356" t="s">
        <v>158</v>
      </c>
      <c r="D17" s="318">
        <f t="shared" ref="D17:D23" si="22">SUM(E17:G17)</f>
        <v>4341</v>
      </c>
      <c r="E17" s="312">
        <f>'[1]1.Plánovanie, manažment a kontr'!$N$39</f>
        <v>4341</v>
      </c>
      <c r="F17" s="312">
        <f>'[1]1.Plánovanie, manažment a kontr'!$O$39</f>
        <v>0</v>
      </c>
      <c r="G17" s="313">
        <f>'[1]1.Plánovanie, manažment a kontr'!$P$39</f>
        <v>0</v>
      </c>
      <c r="H17" s="311">
        <f t="shared" ref="H17:H23" si="23">SUM(I17:K17)</f>
        <v>28184.91</v>
      </c>
      <c r="I17" s="310">
        <f>'[1]1.Plánovanie, manažment a kontr'!$T$39</f>
        <v>28184.91</v>
      </c>
      <c r="J17" s="310">
        <f>'[1]1.Plánovanie, manažment a kontr'!$U$39</f>
        <v>0</v>
      </c>
      <c r="K17" s="329">
        <f>'[1]1.Plánovanie, manažment a kontr'!$V$39</f>
        <v>0</v>
      </c>
      <c r="L17" s="318">
        <f>SUM(M17:O17)</f>
        <v>25300</v>
      </c>
      <c r="M17" s="312">
        <f>'[2]1.Plánovanie, manažment a kontr'!$K$38</f>
        <v>25300</v>
      </c>
      <c r="N17" s="312">
        <f>'[2]1.Plánovanie, manažment a kontr'!$L$38</f>
        <v>0</v>
      </c>
      <c r="O17" s="345">
        <f>'[2]1.Plánovanie, manažment a kontr'!$M$38</f>
        <v>0</v>
      </c>
      <c r="P17" s="318">
        <f>SUM(Q17:S17)</f>
        <v>20000</v>
      </c>
      <c r="Q17" s="312">
        <f>'[2]1.Plánovanie, manažment a kontr'!$Q$38</f>
        <v>20000</v>
      </c>
      <c r="R17" s="312">
        <f>'[2]1.Plánovanie, manažment a kontr'!$R$38</f>
        <v>0</v>
      </c>
      <c r="S17" s="313">
        <f>'[2]1.Plánovanie, manažment a kontr'!$S$38</f>
        <v>0</v>
      </c>
      <c r="T17" s="318">
        <f>SUM(U17:W17)</f>
        <v>27800</v>
      </c>
      <c r="U17" s="312">
        <f>'[2]1.Plánovanie, manažment a kontr'!$T$38</f>
        <v>27800</v>
      </c>
      <c r="V17" s="312">
        <f>'[2]1.Plánovanie, manažment a kontr'!$U$38</f>
        <v>0</v>
      </c>
      <c r="W17" s="345">
        <f>'[2]1.Plánovanie, manažment a kontr'!$V$38</f>
        <v>0</v>
      </c>
      <c r="X17" s="318">
        <f>SUM(Y17:AA17)</f>
        <v>25300</v>
      </c>
      <c r="Y17" s="312">
        <f>'[2]1.Plánovanie, manažment a kontr'!$W$38</f>
        <v>25300</v>
      </c>
      <c r="Z17" s="312">
        <f>'[2]1.Plánovanie, manažment a kontr'!$X$38</f>
        <v>0</v>
      </c>
      <c r="AA17" s="345">
        <f>'[2]1.Plánovanie, manažment a kontr'!$Y$38</f>
        <v>0</v>
      </c>
      <c r="AB17" s="318">
        <f>SUM(AC17:AE17)</f>
        <v>25300</v>
      </c>
      <c r="AC17" s="312">
        <f>'[2]1.Plánovanie, manažment a kontr'!$Z$38</f>
        <v>25300</v>
      </c>
      <c r="AD17" s="312">
        <f>'[2]1.Plánovanie, manažment a kontr'!$AA$38</f>
        <v>0</v>
      </c>
      <c r="AE17" s="313">
        <f>'[2]1.Plánovanie, manažment a kontr'!$AB$38</f>
        <v>0</v>
      </c>
    </row>
    <row r="18" spans="1:31" ht="15.75" x14ac:dyDescent="0.25">
      <c r="A18" s="154"/>
      <c r="B18" s="354">
        <v>2</v>
      </c>
      <c r="C18" s="356" t="s">
        <v>159</v>
      </c>
      <c r="D18" s="318">
        <f>SUM(E18:G18)</f>
        <v>5400</v>
      </c>
      <c r="E18" s="312">
        <f>'[1]1.Plánovanie, manažment a kontr'!$N$52</f>
        <v>5400</v>
      </c>
      <c r="F18" s="312">
        <f>'[1]1.Plánovanie, manažment a kontr'!$O$52</f>
        <v>0</v>
      </c>
      <c r="G18" s="313">
        <f>'[1]1.Plánovanie, manažment a kontr'!$P$52</f>
        <v>0</v>
      </c>
      <c r="H18" s="311">
        <f t="shared" si="23"/>
        <v>10092</v>
      </c>
      <c r="I18" s="310">
        <f>'[1]1.Plánovanie, manažment a kontr'!$T$52</f>
        <v>10092</v>
      </c>
      <c r="J18" s="310">
        <f>'[1]1.Plánovanie, manažment a kontr'!$U$52</f>
        <v>0</v>
      </c>
      <c r="K18" s="329">
        <f>'[1]1.Plánovanie, manažment a kontr'!$V$52</f>
        <v>0</v>
      </c>
      <c r="L18" s="318">
        <f>SUM(M18:O18)</f>
        <v>22500</v>
      </c>
      <c r="M18" s="312">
        <f>'[2]1.Plánovanie, manažment a kontr'!$K$51</f>
        <v>22500</v>
      </c>
      <c r="N18" s="312">
        <f>'[2]1.Plánovanie, manažment a kontr'!$L$51</f>
        <v>0</v>
      </c>
      <c r="O18" s="345">
        <f>'[2]1.Plánovanie, manažment a kontr'!$M$51</f>
        <v>0</v>
      </c>
      <c r="P18" s="318">
        <f t="shared" ref="P18:P23" si="24">SUM(Q18:S18)</f>
        <v>0</v>
      </c>
      <c r="Q18" s="312">
        <f>'[2]1.Plánovanie, manažment a kontr'!$Q$51</f>
        <v>0</v>
      </c>
      <c r="R18" s="312">
        <f>'[2]1.Plánovanie, manažment a kontr'!$R$51</f>
        <v>0</v>
      </c>
      <c r="S18" s="313">
        <f>'[2]1.Plánovanie, manažment a kontr'!$S$51</f>
        <v>0</v>
      </c>
      <c r="T18" s="318">
        <f>SUM(U18:W18)</f>
        <v>107500</v>
      </c>
      <c r="U18" s="312">
        <f>'[2]1.Plánovanie, manažment a kontr'!$T$51</f>
        <v>22500</v>
      </c>
      <c r="V18" s="312">
        <f>'[2]1.Plánovanie, manažment a kontr'!$U$51</f>
        <v>85000</v>
      </c>
      <c r="W18" s="345">
        <f>'[2]1.Plánovanie, manažment a kontr'!$V$51</f>
        <v>0</v>
      </c>
      <c r="X18" s="318">
        <f>SUM(Y18:AA18)</f>
        <v>107500</v>
      </c>
      <c r="Y18" s="312">
        <f>'[2]1.Plánovanie, manažment a kontr'!$W$51</f>
        <v>22500</v>
      </c>
      <c r="Z18" s="312">
        <f>'[2]1.Plánovanie, manažment a kontr'!$X$51</f>
        <v>85000</v>
      </c>
      <c r="AA18" s="345">
        <f>'[2]1.Plánovanie, manažment a kontr'!$Y$51</f>
        <v>0</v>
      </c>
      <c r="AB18" s="318">
        <f>SUM(AC18:AE18)</f>
        <v>22500</v>
      </c>
      <c r="AC18" s="312">
        <f>'[2]1.Plánovanie, manažment a kontr'!$Z$51</f>
        <v>22500</v>
      </c>
      <c r="AD18" s="312">
        <f>'[2]1.Plánovanie, manažment a kontr'!$AA$51</f>
        <v>0</v>
      </c>
      <c r="AE18" s="313">
        <f>'[2]1.Plánovanie, manažment a kontr'!$AB$51</f>
        <v>0</v>
      </c>
    </row>
    <row r="19" spans="1:31" ht="15.75" x14ac:dyDescent="0.25">
      <c r="A19" s="154"/>
      <c r="B19" s="354">
        <v>3</v>
      </c>
      <c r="C19" s="356" t="s">
        <v>160</v>
      </c>
      <c r="D19" s="318">
        <f t="shared" si="22"/>
        <v>53966.559999999998</v>
      </c>
      <c r="E19" s="312">
        <f>'[1]1.Plánovanie, manažment a kontr'!$N$55</f>
        <v>1352</v>
      </c>
      <c r="F19" s="312">
        <f>'[1]1.Plánovanie, manažment a kontr'!$O$55</f>
        <v>52614.559999999998</v>
      </c>
      <c r="G19" s="313">
        <f>'[1]1.Plánovanie, manažment a kontr'!$P$55</f>
        <v>0</v>
      </c>
      <c r="H19" s="311">
        <f t="shared" si="23"/>
        <v>102359.62</v>
      </c>
      <c r="I19" s="310">
        <f>'[1]1.Plánovanie, manažment a kontr'!$T$55</f>
        <v>1167.29</v>
      </c>
      <c r="J19" s="310">
        <f>'[1]1.Plánovanie, manažment a kontr'!$U$55</f>
        <v>101192.33</v>
      </c>
      <c r="K19" s="329">
        <f>'[1]1.Plánovanie, manažment a kontr'!$V$55</f>
        <v>0</v>
      </c>
      <c r="L19" s="318">
        <f t="shared" ref="L19:L23" si="25">SUM(M19:O19)</f>
        <v>160910</v>
      </c>
      <c r="M19" s="312">
        <f>'[2]1.Plánovanie, manažment a kontr'!$K$55</f>
        <v>3650</v>
      </c>
      <c r="N19" s="312">
        <f>'[2]1.Plánovanie, manažment a kontr'!$L$55</f>
        <v>157260</v>
      </c>
      <c r="O19" s="345">
        <f>'[2]1.Plánovanie, manažment a kontr'!$M$55</f>
        <v>0</v>
      </c>
      <c r="P19" s="318">
        <f t="shared" si="24"/>
        <v>153000</v>
      </c>
      <c r="Q19" s="312">
        <f>'[2]1.Plánovanie, manažment a kontr'!$Q$55</f>
        <v>3000</v>
      </c>
      <c r="R19" s="312">
        <f>'[2]1.Plánovanie, manažment a kontr'!$R$55</f>
        <v>150000</v>
      </c>
      <c r="S19" s="313">
        <f>'[2]1.Plánovanie, manažment a kontr'!$S$55</f>
        <v>0</v>
      </c>
      <c r="T19" s="318">
        <f t="shared" ref="T19:T23" si="26">SUM(U19:W19)</f>
        <v>54650</v>
      </c>
      <c r="U19" s="312">
        <f>'[2]1.Plánovanie, manažment a kontr'!$T$55</f>
        <v>4650</v>
      </c>
      <c r="V19" s="312">
        <f>'[2]1.Plánovanie, manažment a kontr'!$U$55</f>
        <v>50000</v>
      </c>
      <c r="W19" s="345">
        <f>'[2]1.Plánovanie, manažment a kontr'!$V$55</f>
        <v>0</v>
      </c>
      <c r="X19" s="318">
        <f t="shared" ref="X19:X23" si="27">SUM(Y19:AA19)</f>
        <v>53650</v>
      </c>
      <c r="Y19" s="312">
        <f>'[2]1.Plánovanie, manažment a kontr'!$W$55</f>
        <v>3650</v>
      </c>
      <c r="Z19" s="312">
        <f>'[2]1.Plánovanie, manažment a kontr'!$X$55</f>
        <v>50000</v>
      </c>
      <c r="AA19" s="345">
        <f>'[2]1.Plánovanie, manažment a kontr'!$Y$55</f>
        <v>0</v>
      </c>
      <c r="AB19" s="318">
        <f t="shared" ref="AB19:AB23" si="28">SUM(AC19:AE19)</f>
        <v>53650</v>
      </c>
      <c r="AC19" s="312">
        <f>'[2]1.Plánovanie, manažment a kontr'!$Z$55</f>
        <v>3650</v>
      </c>
      <c r="AD19" s="312">
        <f>'[2]1.Plánovanie, manažment a kontr'!$AA$55</f>
        <v>50000</v>
      </c>
      <c r="AE19" s="313">
        <f>'[2]1.Plánovanie, manažment a kontr'!$AB$55</f>
        <v>0</v>
      </c>
    </row>
    <row r="20" spans="1:31" ht="15.75" x14ac:dyDescent="0.25">
      <c r="A20" s="150"/>
      <c r="B20" s="354" t="s">
        <v>161</v>
      </c>
      <c r="C20" s="356" t="s">
        <v>162</v>
      </c>
      <c r="D20" s="318">
        <f t="shared" si="22"/>
        <v>53988</v>
      </c>
      <c r="E20" s="312">
        <f>'[1]1.Plánovanie, manažment a kontr'!$N$67</f>
        <v>53988</v>
      </c>
      <c r="F20" s="312">
        <f>'[1]1.Plánovanie, manažment a kontr'!$O$67</f>
        <v>0</v>
      </c>
      <c r="G20" s="313">
        <f>'[1]1.Plánovanie, manažment a kontr'!$P$67</f>
        <v>0</v>
      </c>
      <c r="H20" s="311">
        <f t="shared" si="23"/>
        <v>49891.97</v>
      </c>
      <c r="I20" s="310">
        <f>'[1]1.Plánovanie, manažment a kontr'!$T$67</f>
        <v>49891.97</v>
      </c>
      <c r="J20" s="310">
        <f>'[1]1.Plánovanie, manažment a kontr'!$U$67</f>
        <v>0</v>
      </c>
      <c r="K20" s="329">
        <f>'[1]1.Plánovanie, manažment a kontr'!$V$67</f>
        <v>0</v>
      </c>
      <c r="L20" s="318">
        <f t="shared" si="25"/>
        <v>66630</v>
      </c>
      <c r="M20" s="312">
        <f>'[2]1.Plánovanie, manažment a kontr'!$K$66</f>
        <v>66630</v>
      </c>
      <c r="N20" s="312">
        <f>'[2]1.Plánovanie, manažment a kontr'!$L$66</f>
        <v>0</v>
      </c>
      <c r="O20" s="345">
        <f>'[2]1.Plánovanie, manažment a kontr'!$M$66</f>
        <v>0</v>
      </c>
      <c r="P20" s="318">
        <f t="shared" si="24"/>
        <v>59100</v>
      </c>
      <c r="Q20" s="312">
        <f>'[2]1.Plánovanie, manažment a kontr'!$Q$66</f>
        <v>59100</v>
      </c>
      <c r="R20" s="312">
        <f>'[2]1.Plánovanie, manažment a kontr'!$R$66</f>
        <v>0</v>
      </c>
      <c r="S20" s="313">
        <f>'[2]1.Plánovanie, manažment a kontr'!$S$66</f>
        <v>0</v>
      </c>
      <c r="T20" s="318">
        <f t="shared" si="26"/>
        <v>70165</v>
      </c>
      <c r="U20" s="312">
        <f>'[2]1.Plánovanie, manažment a kontr'!$T$66</f>
        <v>70165</v>
      </c>
      <c r="V20" s="312">
        <f>'[2]1.Plánovanie, manažment a kontr'!$U$66</f>
        <v>0</v>
      </c>
      <c r="W20" s="345">
        <f>'[2]1.Plánovanie, manažment a kontr'!$V$66</f>
        <v>0</v>
      </c>
      <c r="X20" s="318">
        <f t="shared" si="27"/>
        <v>71170</v>
      </c>
      <c r="Y20" s="312">
        <f>'[2]1.Plánovanie, manažment a kontr'!$W$66</f>
        <v>71170</v>
      </c>
      <c r="Z20" s="312">
        <f>'[2]1.Plánovanie, manažment a kontr'!$X$66</f>
        <v>0</v>
      </c>
      <c r="AA20" s="345">
        <f>'[2]1.Plánovanie, manažment a kontr'!$Y$66</f>
        <v>0</v>
      </c>
      <c r="AB20" s="318">
        <f t="shared" si="28"/>
        <v>73170</v>
      </c>
      <c r="AC20" s="312">
        <f>'[2]1.Plánovanie, manažment a kontr'!$Z$66</f>
        <v>73170</v>
      </c>
      <c r="AD20" s="312">
        <f>'[2]1.Plánovanie, manažment a kontr'!$AA$66</f>
        <v>0</v>
      </c>
      <c r="AE20" s="313">
        <f>'[2]1.Plánovanie, manažment a kontr'!$AB$66</f>
        <v>0</v>
      </c>
    </row>
    <row r="21" spans="1:31" ht="15.75" x14ac:dyDescent="0.25">
      <c r="A21" s="148"/>
      <c r="B21" s="354" t="s">
        <v>163</v>
      </c>
      <c r="C21" s="356" t="s">
        <v>164</v>
      </c>
      <c r="D21" s="318">
        <f t="shared" si="22"/>
        <v>30700</v>
      </c>
      <c r="E21" s="312">
        <f>'[1]1.Plánovanie, manažment a kontr'!$N$74</f>
        <v>30700</v>
      </c>
      <c r="F21" s="312">
        <f>'[1]1.Plánovanie, manažment a kontr'!$O$74</f>
        <v>0</v>
      </c>
      <c r="G21" s="313">
        <f>'[1]1.Plánovanie, manažment a kontr'!$P$74</f>
        <v>0</v>
      </c>
      <c r="H21" s="311">
        <f t="shared" si="23"/>
        <v>3900</v>
      </c>
      <c r="I21" s="310">
        <f>'[1]1.Plánovanie, manažment a kontr'!$T$74</f>
        <v>3900</v>
      </c>
      <c r="J21" s="310">
        <f>'[1]1.Plánovanie, manažment a kontr'!$U$74</f>
        <v>0</v>
      </c>
      <c r="K21" s="329">
        <f>'[1]1.Plánovanie, manažment a kontr'!$V$74</f>
        <v>0</v>
      </c>
      <c r="L21" s="318">
        <f t="shared" si="25"/>
        <v>4500</v>
      </c>
      <c r="M21" s="312">
        <f>'[2]1.Plánovanie, manažment a kontr'!$K$73</f>
        <v>4500</v>
      </c>
      <c r="N21" s="312">
        <f>'[2]1.Plánovanie, manažment a kontr'!$L$73</f>
        <v>0</v>
      </c>
      <c r="O21" s="345">
        <f>'[2]1.Plánovanie, manažment a kontr'!$M$73</f>
        <v>0</v>
      </c>
      <c r="P21" s="318">
        <f t="shared" si="24"/>
        <v>4500</v>
      </c>
      <c r="Q21" s="312">
        <f>'[2]1.Plánovanie, manažment a kontr'!$Q$73</f>
        <v>4500</v>
      </c>
      <c r="R21" s="312">
        <f>'[2]1.Plánovanie, manažment a kontr'!$R$73</f>
        <v>0</v>
      </c>
      <c r="S21" s="313">
        <f>'[2]1.Plánovanie, manažment a kontr'!$S$73</f>
        <v>0</v>
      </c>
      <c r="T21" s="318">
        <f t="shared" si="26"/>
        <v>5000</v>
      </c>
      <c r="U21" s="312">
        <f>'[2]1.Plánovanie, manažment a kontr'!$T$73</f>
        <v>5000</v>
      </c>
      <c r="V21" s="312">
        <f>'[2]1.Plánovanie, manažment a kontr'!$U$73</f>
        <v>0</v>
      </c>
      <c r="W21" s="345">
        <f>'[2]1.Plánovanie, manažment a kontr'!$V$73</f>
        <v>0</v>
      </c>
      <c r="X21" s="318">
        <f t="shared" si="27"/>
        <v>5000</v>
      </c>
      <c r="Y21" s="312">
        <f>'[2]1.Plánovanie, manažment a kontr'!$W$73</f>
        <v>5000</v>
      </c>
      <c r="Z21" s="312">
        <f>'[2]1.Plánovanie, manažment a kontr'!$X$73</f>
        <v>0</v>
      </c>
      <c r="AA21" s="345">
        <f>'[2]1.Plánovanie, manažment a kontr'!$Y$73</f>
        <v>0</v>
      </c>
      <c r="AB21" s="318">
        <f t="shared" si="28"/>
        <v>5000</v>
      </c>
      <c r="AC21" s="312">
        <f>'[2]1.Plánovanie, manažment a kontr'!$Z$73</f>
        <v>5000</v>
      </c>
      <c r="AD21" s="312">
        <f>'[2]1.Plánovanie, manažment a kontr'!$AA$73</f>
        <v>0</v>
      </c>
      <c r="AE21" s="313">
        <f>'[2]1.Plánovanie, manažment a kontr'!$AB$73</f>
        <v>0</v>
      </c>
    </row>
    <row r="22" spans="1:31" ht="15.75" x14ac:dyDescent="0.25">
      <c r="A22" s="148"/>
      <c r="B22" s="354" t="s">
        <v>165</v>
      </c>
      <c r="C22" s="356" t="s">
        <v>166</v>
      </c>
      <c r="D22" s="318">
        <f t="shared" si="22"/>
        <v>8094</v>
      </c>
      <c r="E22" s="312">
        <f>'[1]1.Plánovanie, manažment a kontr'!$N$78</f>
        <v>8094</v>
      </c>
      <c r="F22" s="312">
        <f>'[1]1.Plánovanie, manažment a kontr'!$O$78</f>
        <v>0</v>
      </c>
      <c r="G22" s="313">
        <f>'[1]1.Plánovanie, manažment a kontr'!$P$78</f>
        <v>0</v>
      </c>
      <c r="H22" s="311">
        <f t="shared" si="23"/>
        <v>4920.3900000000003</v>
      </c>
      <c r="I22" s="310">
        <f>'[1]1.Plánovanie, manažment a kontr'!$T$78</f>
        <v>4920.3900000000003</v>
      </c>
      <c r="J22" s="310">
        <f>'[1]1.Plánovanie, manažment a kontr'!$U$78</f>
        <v>0</v>
      </c>
      <c r="K22" s="329">
        <f>'[1]1.Plánovanie, manažment a kontr'!$V$78</f>
        <v>0</v>
      </c>
      <c r="L22" s="318">
        <f t="shared" si="25"/>
        <v>7170</v>
      </c>
      <c r="M22" s="312">
        <f>'[2]1.Plánovanie, manažment a kontr'!$K$77</f>
        <v>7170</v>
      </c>
      <c r="N22" s="312">
        <f>'[2]1.Plánovanie, manažment a kontr'!$L$77</f>
        <v>0</v>
      </c>
      <c r="O22" s="345">
        <f>'[2]1.Plánovanie, manažment a kontr'!$M$77</f>
        <v>0</v>
      </c>
      <c r="P22" s="318">
        <f t="shared" si="24"/>
        <v>7100</v>
      </c>
      <c r="Q22" s="312">
        <f>'[2]1.Plánovanie, manažment a kontr'!$Q$77</f>
        <v>7100</v>
      </c>
      <c r="R22" s="312">
        <f>'[2]1.Plánovanie, manažment a kontr'!$R$77</f>
        <v>0</v>
      </c>
      <c r="S22" s="313">
        <f>'[2]1.Plánovanie, manažment a kontr'!$S$77</f>
        <v>0</v>
      </c>
      <c r="T22" s="318">
        <f t="shared" si="26"/>
        <v>7170</v>
      </c>
      <c r="U22" s="312">
        <f>'[2]1.Plánovanie, manažment a kontr'!$T$77</f>
        <v>7170</v>
      </c>
      <c r="V22" s="312">
        <f>'[2]1.Plánovanie, manažment a kontr'!$U$77</f>
        <v>0</v>
      </c>
      <c r="W22" s="345">
        <f>'[2]1.Plánovanie, manažment a kontr'!$V$77</f>
        <v>0</v>
      </c>
      <c r="X22" s="318">
        <f t="shared" si="27"/>
        <v>7170</v>
      </c>
      <c r="Y22" s="312">
        <f>'[2]1.Plánovanie, manažment a kontr'!$W$77</f>
        <v>7170</v>
      </c>
      <c r="Z22" s="312">
        <f>'[2]1.Plánovanie, manažment a kontr'!$X$77</f>
        <v>0</v>
      </c>
      <c r="AA22" s="345">
        <f>'[2]1.Plánovanie, manažment a kontr'!$Y$77</f>
        <v>0</v>
      </c>
      <c r="AB22" s="318">
        <f t="shared" si="28"/>
        <v>7170</v>
      </c>
      <c r="AC22" s="312">
        <f>'[2]1.Plánovanie, manažment a kontr'!$Z$77</f>
        <v>7170</v>
      </c>
      <c r="AD22" s="312">
        <f>'[2]1.Plánovanie, manažment a kontr'!$AA$77</f>
        <v>0</v>
      </c>
      <c r="AE22" s="313">
        <f>'[2]1.Plánovanie, manažment a kontr'!$AB$77</f>
        <v>0</v>
      </c>
    </row>
    <row r="23" spans="1:31" ht="16.5" outlineLevel="1" thickBot="1" x14ac:dyDescent="0.3">
      <c r="A23" s="148"/>
      <c r="B23" s="357" t="s">
        <v>167</v>
      </c>
      <c r="C23" s="358" t="s">
        <v>467</v>
      </c>
      <c r="D23" s="334">
        <f t="shared" si="22"/>
        <v>0</v>
      </c>
      <c r="E23" s="335">
        <f>'[1]1.Plánovanie, manažment a kontr'!$N$81</f>
        <v>0</v>
      </c>
      <c r="F23" s="335">
        <f>'[1]1.Plánovanie, manažment a kontr'!$O$81</f>
        <v>0</v>
      </c>
      <c r="G23" s="336">
        <f>'[1]1.Plánovanie, manažment a kontr'!$P$81</f>
        <v>0</v>
      </c>
      <c r="H23" s="315">
        <f t="shared" si="23"/>
        <v>0</v>
      </c>
      <c r="I23" s="314">
        <f>'[1]1.Plánovanie, manažment a kontr'!$T$81</f>
        <v>0</v>
      </c>
      <c r="J23" s="314">
        <f>'[1]1.Plánovanie, manažment a kontr'!$U$81</f>
        <v>0</v>
      </c>
      <c r="K23" s="333">
        <f>'[1]1.Plánovanie, manažment a kontr'!$V$81</f>
        <v>0</v>
      </c>
      <c r="L23" s="342">
        <f t="shared" si="25"/>
        <v>0</v>
      </c>
      <c r="M23" s="343">
        <f>'[2]1.Plánovanie, manažment a kontr'!$K$80</f>
        <v>0</v>
      </c>
      <c r="N23" s="343">
        <f>'[2]1.Plánovanie, manažment a kontr'!$L$80</f>
        <v>0</v>
      </c>
      <c r="O23" s="530">
        <f>'[2]1.Plánovanie, manažment a kontr'!$M$80</f>
        <v>0</v>
      </c>
      <c r="P23" s="334">
        <f t="shared" si="24"/>
        <v>0</v>
      </c>
      <c r="Q23" s="335">
        <f>'[2]1.Plánovanie, manažment a kontr'!$Q$80</f>
        <v>0</v>
      </c>
      <c r="R23" s="335">
        <f>'[2]1.Plánovanie, manažment a kontr'!$R$80</f>
        <v>0</v>
      </c>
      <c r="S23" s="336">
        <f>'[2]1.Plánovanie, manažment a kontr'!$S$80</f>
        <v>0</v>
      </c>
      <c r="T23" s="342">
        <f t="shared" si="26"/>
        <v>0</v>
      </c>
      <c r="U23" s="343">
        <f>'[2]1.Plánovanie, manažment a kontr'!$T$80</f>
        <v>0</v>
      </c>
      <c r="V23" s="343">
        <f>'[2]1.Plánovanie, manažment a kontr'!$U$80</f>
        <v>0</v>
      </c>
      <c r="W23" s="530">
        <f>'[2]1.Plánovanie, manažment a kontr'!$V$80</f>
        <v>0</v>
      </c>
      <c r="X23" s="342">
        <f t="shared" si="27"/>
        <v>0</v>
      </c>
      <c r="Y23" s="343">
        <f>'[2]1.Plánovanie, manažment a kontr'!$W$80</f>
        <v>0</v>
      </c>
      <c r="Z23" s="343">
        <f>'[2]1.Plánovanie, manažment a kontr'!$X$80</f>
        <v>0</v>
      </c>
      <c r="AA23" s="530">
        <f>'[2]1.Plánovanie, manažment a kontr'!$Y$80</f>
        <v>0</v>
      </c>
      <c r="AB23" s="342">
        <f t="shared" si="28"/>
        <v>0</v>
      </c>
      <c r="AC23" s="343">
        <f>'[2]1.Plánovanie, manažment a kontr'!$Z$80</f>
        <v>0</v>
      </c>
      <c r="AD23" s="343">
        <f>'[2]1.Plánovanie, manažment a kontr'!$AA$80</f>
        <v>0</v>
      </c>
      <c r="AE23" s="393">
        <f>'[2]1.Plánovanie, manažment a kontr'!$AB$80</f>
        <v>0</v>
      </c>
    </row>
    <row r="24" spans="1:31" s="157" customFormat="1" ht="15.75" x14ac:dyDescent="0.25">
      <c r="A24" s="154"/>
      <c r="B24" s="359" t="s">
        <v>169</v>
      </c>
      <c r="C24" s="360"/>
      <c r="D24" s="338">
        <f t="shared" ref="D24:G24" si="29">D25+D34+D37</f>
        <v>29248.77</v>
      </c>
      <c r="E24" s="339">
        <f t="shared" si="29"/>
        <v>29248.77</v>
      </c>
      <c r="F24" s="339">
        <f t="shared" si="29"/>
        <v>0</v>
      </c>
      <c r="G24" s="340">
        <f t="shared" si="29"/>
        <v>0</v>
      </c>
      <c r="H24" s="309">
        <f t="shared" ref="H24:S24" si="30">H25+H34+H37</f>
        <v>37392.01</v>
      </c>
      <c r="I24" s="308">
        <f t="shared" si="30"/>
        <v>37392.01</v>
      </c>
      <c r="J24" s="308">
        <f t="shared" si="30"/>
        <v>0</v>
      </c>
      <c r="K24" s="337">
        <f t="shared" si="30"/>
        <v>0</v>
      </c>
      <c r="L24" s="338">
        <f>L25+L34+L37</f>
        <v>60350</v>
      </c>
      <c r="M24" s="339">
        <f t="shared" ref="M24:O24" si="31">M25+M34+M37</f>
        <v>60350</v>
      </c>
      <c r="N24" s="339">
        <f t="shared" si="31"/>
        <v>0</v>
      </c>
      <c r="O24" s="340">
        <f t="shared" si="31"/>
        <v>0</v>
      </c>
      <c r="P24" s="319">
        <f t="shared" si="30"/>
        <v>55700</v>
      </c>
      <c r="Q24" s="476">
        <f t="shared" si="30"/>
        <v>55700</v>
      </c>
      <c r="R24" s="476">
        <f t="shared" si="30"/>
        <v>0</v>
      </c>
      <c r="S24" s="392">
        <f t="shared" si="30"/>
        <v>0</v>
      </c>
      <c r="T24" s="338">
        <f>T25+T34+T37</f>
        <v>62730</v>
      </c>
      <c r="U24" s="339">
        <f t="shared" ref="U24:W24" si="32">U25+U34+U37</f>
        <v>62730</v>
      </c>
      <c r="V24" s="339">
        <f t="shared" si="32"/>
        <v>0</v>
      </c>
      <c r="W24" s="340">
        <f t="shared" si="32"/>
        <v>0</v>
      </c>
      <c r="X24" s="338">
        <f>X25+X34+X37</f>
        <v>55100</v>
      </c>
      <c r="Y24" s="339">
        <f t="shared" ref="Y24:AA24" si="33">Y25+Y34+Y37</f>
        <v>55100</v>
      </c>
      <c r="Z24" s="339">
        <f t="shared" si="33"/>
        <v>0</v>
      </c>
      <c r="AA24" s="463">
        <f t="shared" si="33"/>
        <v>0</v>
      </c>
      <c r="AB24" s="338">
        <f>AB25+AB34+AB37</f>
        <v>55100</v>
      </c>
      <c r="AC24" s="339">
        <f t="shared" ref="AC24:AE24" si="34">AC25+AC34+AC37</f>
        <v>55100</v>
      </c>
      <c r="AD24" s="339">
        <f t="shared" si="34"/>
        <v>0</v>
      </c>
      <c r="AE24" s="340">
        <f t="shared" si="34"/>
        <v>0</v>
      </c>
    </row>
    <row r="25" spans="1:31" ht="15.75" x14ac:dyDescent="0.25">
      <c r="A25" s="148"/>
      <c r="B25" s="354" t="s">
        <v>170</v>
      </c>
      <c r="C25" s="356" t="s">
        <v>171</v>
      </c>
      <c r="D25" s="318">
        <f>SUM(D26:D33)</f>
        <v>16018</v>
      </c>
      <c r="E25" s="312">
        <f>SUM(E26:E33)</f>
        <v>16018</v>
      </c>
      <c r="F25" s="312">
        <f>SUM(F26:F33)</f>
        <v>0</v>
      </c>
      <c r="G25" s="313">
        <f>SUM(G26:G33)</f>
        <v>0</v>
      </c>
      <c r="H25" s="311">
        <f t="shared" ref="H25:S25" si="35">SUM(H26:H33)</f>
        <v>23458.55</v>
      </c>
      <c r="I25" s="310">
        <f t="shared" si="35"/>
        <v>23458.55</v>
      </c>
      <c r="J25" s="310">
        <f t="shared" si="35"/>
        <v>0</v>
      </c>
      <c r="K25" s="329">
        <f t="shared" si="35"/>
        <v>0</v>
      </c>
      <c r="L25" s="318">
        <f>SUM(L26:L33)</f>
        <v>42100</v>
      </c>
      <c r="M25" s="312">
        <f t="shared" ref="M25:O25" si="36">SUM(M26:M33)</f>
        <v>42100</v>
      </c>
      <c r="N25" s="312">
        <f t="shared" si="36"/>
        <v>0</v>
      </c>
      <c r="O25" s="313">
        <f t="shared" si="36"/>
        <v>0</v>
      </c>
      <c r="P25" s="320">
        <f t="shared" si="35"/>
        <v>38100</v>
      </c>
      <c r="Q25" s="310">
        <f t="shared" si="35"/>
        <v>38100</v>
      </c>
      <c r="R25" s="310">
        <f t="shared" si="35"/>
        <v>0</v>
      </c>
      <c r="S25" s="321">
        <f t="shared" si="35"/>
        <v>0</v>
      </c>
      <c r="T25" s="318">
        <f>SUM(T26:T33)</f>
        <v>37380</v>
      </c>
      <c r="U25" s="312">
        <f t="shared" ref="U25:W25" si="37">SUM(U26:U33)</f>
        <v>37380</v>
      </c>
      <c r="V25" s="312">
        <f t="shared" si="37"/>
        <v>0</v>
      </c>
      <c r="W25" s="313">
        <f t="shared" si="37"/>
        <v>0</v>
      </c>
      <c r="X25" s="318">
        <f>SUM(X26:X33)</f>
        <v>34800</v>
      </c>
      <c r="Y25" s="312">
        <f t="shared" ref="Y25:AA25" si="38">SUM(Y26:Y33)</f>
        <v>34800</v>
      </c>
      <c r="Z25" s="312">
        <f t="shared" si="38"/>
        <v>0</v>
      </c>
      <c r="AA25" s="345">
        <f t="shared" si="38"/>
        <v>0</v>
      </c>
      <c r="AB25" s="318">
        <f>SUM(AB26:AB33)</f>
        <v>34800</v>
      </c>
      <c r="AC25" s="312">
        <f t="shared" ref="AC25:AE25" si="39">SUM(AC26:AC33)</f>
        <v>34800</v>
      </c>
      <c r="AD25" s="312">
        <f t="shared" si="39"/>
        <v>0</v>
      </c>
      <c r="AE25" s="313">
        <f t="shared" si="39"/>
        <v>0</v>
      </c>
    </row>
    <row r="26" spans="1:31" ht="15.75" x14ac:dyDescent="0.25">
      <c r="A26" s="158"/>
      <c r="B26" s="354">
        <v>1</v>
      </c>
      <c r="C26" s="356" t="s">
        <v>172</v>
      </c>
      <c r="D26" s="318">
        <f>SUM(E26:G26)</f>
        <v>99</v>
      </c>
      <c r="E26" s="312">
        <f>'[1]2. Propagácia a marketing'!$N$5</f>
        <v>99</v>
      </c>
      <c r="F26" s="312">
        <f>'[1]2. Propagácia a marketing'!$O$5</f>
        <v>0</v>
      </c>
      <c r="G26" s="313">
        <f>'[1]2. Propagácia a marketing'!$P$5</f>
        <v>0</v>
      </c>
      <c r="H26" s="311">
        <f>SUM(I26:K26)</f>
        <v>99.07</v>
      </c>
      <c r="I26" s="310">
        <f>'[1]2. Propagácia a marketing'!$T$5</f>
        <v>99.07</v>
      </c>
      <c r="J26" s="310">
        <f>'[1]2. Propagácia a marketing'!$U$5</f>
        <v>0</v>
      </c>
      <c r="K26" s="329">
        <f>'[1]2. Propagácia a marketing'!$V$5</f>
        <v>0</v>
      </c>
      <c r="L26" s="318">
        <f>SUM(M26:O26)</f>
        <v>130</v>
      </c>
      <c r="M26" s="312">
        <f>'[2]2. Propagácia a marketing'!$K$5</f>
        <v>130</v>
      </c>
      <c r="N26" s="312">
        <f>'[2]2. Propagácia a marketing'!$L$5</f>
        <v>0</v>
      </c>
      <c r="O26" s="313">
        <f>'[2]2. Propagácia a marketing'!$M$5</f>
        <v>0</v>
      </c>
      <c r="P26" s="520">
        <f>SUM(Q26:S26)</f>
        <v>100</v>
      </c>
      <c r="Q26" s="526">
        <f>'[2]2. Propagácia a marketing'!$Q$5</f>
        <v>100</v>
      </c>
      <c r="R26" s="526">
        <f>'[2]2. Propagácia a marketing'!$R$5</f>
        <v>0</v>
      </c>
      <c r="S26" s="479">
        <f>'[2]2. Propagácia a marketing'!$S$5</f>
        <v>0</v>
      </c>
      <c r="T26" s="318">
        <f>SUM(U26:W26)</f>
        <v>130</v>
      </c>
      <c r="U26" s="312">
        <f>'[2]2. Propagácia a marketing'!$T$5</f>
        <v>130</v>
      </c>
      <c r="V26" s="312">
        <f>'[2]2. Propagácia a marketing'!$U$5</f>
        <v>0</v>
      </c>
      <c r="W26" s="313">
        <f>'[2]2. Propagácia a marketing'!$V$5</f>
        <v>0</v>
      </c>
      <c r="X26" s="318">
        <f>SUM(Y26:AA26)</f>
        <v>130</v>
      </c>
      <c r="Y26" s="312">
        <f>'[2]2. Propagácia a marketing'!$W$5</f>
        <v>130</v>
      </c>
      <c r="Z26" s="312">
        <f>'[2]2. Propagácia a marketing'!$X$5</f>
        <v>0</v>
      </c>
      <c r="AA26" s="345">
        <f>'[2]2. Propagácia a marketing'!$Y$5</f>
        <v>0</v>
      </c>
      <c r="AB26" s="318">
        <f>SUM(AC26:AE26)</f>
        <v>130</v>
      </c>
      <c r="AC26" s="312">
        <f>'[2]2. Propagácia a marketing'!$Z$5</f>
        <v>130</v>
      </c>
      <c r="AD26" s="312">
        <f>'[2]2. Propagácia a marketing'!$AA$5</f>
        <v>0</v>
      </c>
      <c r="AE26" s="313">
        <f>'[2]2. Propagácia a marketing'!$AB$5</f>
        <v>0</v>
      </c>
    </row>
    <row r="27" spans="1:31" ht="15.75" x14ac:dyDescent="0.25">
      <c r="A27" s="148"/>
      <c r="B27" s="354">
        <v>2</v>
      </c>
      <c r="C27" s="361" t="s">
        <v>173</v>
      </c>
      <c r="D27" s="318">
        <f>SUM(E27:G27)</f>
        <v>3142</v>
      </c>
      <c r="E27" s="312">
        <f>'[1]2. Propagácia a marketing'!$N$7</f>
        <v>3142</v>
      </c>
      <c r="F27" s="312">
        <f>'[1]2. Propagácia a marketing'!$O$7</f>
        <v>0</v>
      </c>
      <c r="G27" s="313">
        <f>'[1]2. Propagácia a marketing'!$P$7</f>
        <v>0</v>
      </c>
      <c r="H27" s="311">
        <f t="shared" ref="H27:H33" si="40">SUM(I27:K27)</f>
        <v>3913</v>
      </c>
      <c r="I27" s="310">
        <f>'[1]2. Propagácia a marketing'!$T$7</f>
        <v>3913</v>
      </c>
      <c r="J27" s="310">
        <f>'[1]2. Propagácia a marketing'!$U$7</f>
        <v>0</v>
      </c>
      <c r="K27" s="329">
        <f>'[1]2. Propagácia a marketing'!$V$7</f>
        <v>0</v>
      </c>
      <c r="L27" s="318">
        <f t="shared" ref="L27:L33" si="41">SUM(M27:O27)</f>
        <v>8620</v>
      </c>
      <c r="M27" s="312">
        <f>'[2]2. Propagácia a marketing'!$K$7</f>
        <v>8620</v>
      </c>
      <c r="N27" s="312">
        <f>'[2]2. Propagácia a marketing'!$L$7</f>
        <v>0</v>
      </c>
      <c r="O27" s="313">
        <f>'[2]2. Propagácia a marketing'!$M$7</f>
        <v>0</v>
      </c>
      <c r="P27" s="520">
        <f t="shared" ref="P27:P33" si="42">SUM(Q27:S27)</f>
        <v>8000</v>
      </c>
      <c r="Q27" s="526">
        <f>'[2]2. Propagácia a marketing'!$Q$7</f>
        <v>8000</v>
      </c>
      <c r="R27" s="526">
        <f>'[2]2. Propagácia a marketing'!$R$7</f>
        <v>0</v>
      </c>
      <c r="S27" s="479">
        <f>'[2]2. Propagácia a marketing'!$S$7</f>
        <v>0</v>
      </c>
      <c r="T27" s="318">
        <f t="shared" ref="T27:T33" si="43">SUM(U27:W27)</f>
        <v>9200</v>
      </c>
      <c r="U27" s="312">
        <f>'[2]2. Propagácia a marketing'!$T$7</f>
        <v>9200</v>
      </c>
      <c r="V27" s="312">
        <f>'[2]2. Propagácia a marketing'!$U$7</f>
        <v>0</v>
      </c>
      <c r="W27" s="313">
        <f>'[2]2. Propagácia a marketing'!$V$7</f>
        <v>0</v>
      </c>
      <c r="X27" s="318">
        <f t="shared" ref="X27:X33" si="44">SUM(Y27:AA27)</f>
        <v>8620</v>
      </c>
      <c r="Y27" s="312">
        <f>'[2]2. Propagácia a marketing'!$W$7</f>
        <v>8620</v>
      </c>
      <c r="Z27" s="312">
        <f>'[2]2. Propagácia a marketing'!$X$7</f>
        <v>0</v>
      </c>
      <c r="AA27" s="345">
        <f>'[2]2. Propagácia a marketing'!$Y$7</f>
        <v>0</v>
      </c>
      <c r="AB27" s="318">
        <f t="shared" ref="AB27:AB33" si="45">SUM(AC27:AE27)</f>
        <v>8620</v>
      </c>
      <c r="AC27" s="312">
        <f>'[2]2. Propagácia a marketing'!$Z$7</f>
        <v>8620</v>
      </c>
      <c r="AD27" s="312">
        <f>'[2]2. Propagácia a marketing'!$AA$7</f>
        <v>0</v>
      </c>
      <c r="AE27" s="313">
        <f>'[2]2. Propagácia a marketing'!$AB$7</f>
        <v>0</v>
      </c>
    </row>
    <row r="28" spans="1:31" ht="15.75" x14ac:dyDescent="0.25">
      <c r="A28" s="148"/>
      <c r="B28" s="354">
        <v>3</v>
      </c>
      <c r="C28" s="356" t="s">
        <v>174</v>
      </c>
      <c r="D28" s="318">
        <f t="shared" ref="D28:D33" si="46">SUM(E28:G28)</f>
        <v>11247</v>
      </c>
      <c r="E28" s="312">
        <f>'[1]2. Propagácia a marketing'!$N$11</f>
        <v>11247</v>
      </c>
      <c r="F28" s="312">
        <f>'[1]2. Propagácia a marketing'!$O$11</f>
        <v>0</v>
      </c>
      <c r="G28" s="313">
        <f>'[1]2. Propagácia a marketing'!$P$11</f>
        <v>0</v>
      </c>
      <c r="H28" s="311">
        <f t="shared" si="40"/>
        <v>14831.48</v>
      </c>
      <c r="I28" s="310">
        <f>'[1]2. Propagácia a marketing'!$T$11</f>
        <v>14831.48</v>
      </c>
      <c r="J28" s="310">
        <f>'[1]2. Propagácia a marketing'!$U$11</f>
        <v>0</v>
      </c>
      <c r="K28" s="329">
        <f>'[1]2. Propagácia a marketing'!$V$11</f>
        <v>0</v>
      </c>
      <c r="L28" s="318">
        <f t="shared" si="41"/>
        <v>27150</v>
      </c>
      <c r="M28" s="312">
        <f>'[2]2. Propagácia a marketing'!$K$12</f>
        <v>27150</v>
      </c>
      <c r="N28" s="312">
        <f>'[2]2. Propagácia a marketing'!$L$12</f>
        <v>0</v>
      </c>
      <c r="O28" s="313">
        <f>'[2]2. Propagácia a marketing'!$M$12</f>
        <v>0</v>
      </c>
      <c r="P28" s="520">
        <f t="shared" si="42"/>
        <v>25000</v>
      </c>
      <c r="Q28" s="526">
        <f>'[2]2. Propagácia a marketing'!$Q$12</f>
        <v>25000</v>
      </c>
      <c r="R28" s="526">
        <f>'[2]2. Propagácia a marketing'!$R$12</f>
        <v>0</v>
      </c>
      <c r="S28" s="479">
        <f>'[2]2. Propagácia a marketing'!$S$12</f>
        <v>0</v>
      </c>
      <c r="T28" s="318">
        <f t="shared" si="43"/>
        <v>21050</v>
      </c>
      <c r="U28" s="312">
        <f>'[2]2. Propagácia a marketing'!$T$12</f>
        <v>21050</v>
      </c>
      <c r="V28" s="312">
        <f>'[2]2. Propagácia a marketing'!$U$12</f>
        <v>0</v>
      </c>
      <c r="W28" s="313">
        <f>'[2]2. Propagácia a marketing'!$V$12</f>
        <v>0</v>
      </c>
      <c r="X28" s="318">
        <f t="shared" si="44"/>
        <v>21050</v>
      </c>
      <c r="Y28" s="312">
        <f>'[2]2. Propagácia a marketing'!$W$12</f>
        <v>21050</v>
      </c>
      <c r="Z28" s="312">
        <f>'[2]2. Propagácia a marketing'!$X$12</f>
        <v>0</v>
      </c>
      <c r="AA28" s="345">
        <f>'[2]2. Propagácia a marketing'!$Y$12</f>
        <v>0</v>
      </c>
      <c r="AB28" s="318">
        <f t="shared" si="45"/>
        <v>21050</v>
      </c>
      <c r="AC28" s="312">
        <f>'[2]2. Propagácia a marketing'!$Z$12</f>
        <v>21050</v>
      </c>
      <c r="AD28" s="312">
        <f>'[2]2. Propagácia a marketing'!$AA$12</f>
        <v>0</v>
      </c>
      <c r="AE28" s="313">
        <f>'[2]2. Propagácia a marketing'!$AB$12</f>
        <v>0</v>
      </c>
    </row>
    <row r="29" spans="1:31" ht="15.75" x14ac:dyDescent="0.25">
      <c r="A29" s="148"/>
      <c r="B29" s="354">
        <v>4</v>
      </c>
      <c r="C29" s="356" t="s">
        <v>175</v>
      </c>
      <c r="D29" s="318">
        <f t="shared" si="46"/>
        <v>0</v>
      </c>
      <c r="E29" s="312">
        <f>'[1]2. Propagácia a marketing'!$N$20</f>
        <v>0</v>
      </c>
      <c r="F29" s="312">
        <f>'[1]2. Propagácia a marketing'!$O$20</f>
        <v>0</v>
      </c>
      <c r="G29" s="313">
        <f>'[1]2. Propagácia a marketing'!$P$20</f>
        <v>0</v>
      </c>
      <c r="H29" s="311">
        <f t="shared" si="40"/>
        <v>0</v>
      </c>
      <c r="I29" s="310">
        <f>'[1]2. Propagácia a marketing'!$T$20</f>
        <v>0</v>
      </c>
      <c r="J29" s="310">
        <f>'[1]2. Propagácia a marketing'!$U$20</f>
        <v>0</v>
      </c>
      <c r="K29" s="329">
        <f>'[1]2. Propagácia a marketing'!$V$20</f>
        <v>0</v>
      </c>
      <c r="L29" s="318">
        <f t="shared" si="41"/>
        <v>1200</v>
      </c>
      <c r="M29" s="312">
        <f>'[2]2. Propagácia a marketing'!$K$20</f>
        <v>1200</v>
      </c>
      <c r="N29" s="312">
        <f>'[2]2. Propagácia a marketing'!$L$20</f>
        <v>0</v>
      </c>
      <c r="O29" s="313">
        <f>'[2]2. Propagácia a marketing'!$M$20</f>
        <v>0</v>
      </c>
      <c r="P29" s="520">
        <f t="shared" si="42"/>
        <v>0</v>
      </c>
      <c r="Q29" s="526">
        <f>'[2]2. Propagácia a marketing'!$Q$20</f>
        <v>0</v>
      </c>
      <c r="R29" s="526">
        <f>'[2]2. Propagácia a marketing'!$R$20</f>
        <v>0</v>
      </c>
      <c r="S29" s="479">
        <f>'[2]2. Propagácia a marketing'!$S$20</f>
        <v>0</v>
      </c>
      <c r="T29" s="318">
        <f t="shared" si="43"/>
        <v>0</v>
      </c>
      <c r="U29" s="312">
        <f>'[2]2. Propagácia a marketing'!$T$20</f>
        <v>0</v>
      </c>
      <c r="V29" s="312">
        <f>'[2]2. Propagácia a marketing'!$U$20</f>
        <v>0</v>
      </c>
      <c r="W29" s="313">
        <f>'[2]2. Propagácia a marketing'!$V$20</f>
        <v>0</v>
      </c>
      <c r="X29" s="318">
        <f t="shared" si="44"/>
        <v>0</v>
      </c>
      <c r="Y29" s="312">
        <f>'[2]2. Propagácia a marketing'!$W$20</f>
        <v>0</v>
      </c>
      <c r="Z29" s="312">
        <f>'[2]2. Propagácia a marketing'!$X$20</f>
        <v>0</v>
      </c>
      <c r="AA29" s="345">
        <f>'[2]2. Propagácia a marketing'!$Y$20</f>
        <v>0</v>
      </c>
      <c r="AB29" s="318">
        <f t="shared" si="45"/>
        <v>0</v>
      </c>
      <c r="AC29" s="312">
        <f>'[2]2. Propagácia a marketing'!$Z$20</f>
        <v>0</v>
      </c>
      <c r="AD29" s="312">
        <f>'[2]2. Propagácia a marketing'!$AA$20</f>
        <v>0</v>
      </c>
      <c r="AE29" s="313">
        <f>'[2]2. Propagácia a marketing'!$AB$20</f>
        <v>0</v>
      </c>
    </row>
    <row r="30" spans="1:31" ht="15.75" x14ac:dyDescent="0.25">
      <c r="A30" s="148"/>
      <c r="B30" s="354">
        <v>5</v>
      </c>
      <c r="C30" s="356" t="s">
        <v>176</v>
      </c>
      <c r="D30" s="318">
        <f t="shared" si="46"/>
        <v>0</v>
      </c>
      <c r="E30" s="312">
        <f>'[1]2. Propagácia a marketing'!$N$22</f>
        <v>0</v>
      </c>
      <c r="F30" s="312">
        <f>'[1]2. Propagácia a marketing'!$O$22</f>
        <v>0</v>
      </c>
      <c r="G30" s="313">
        <f>'[1]2. Propagácia a marketing'!$P$22</f>
        <v>0</v>
      </c>
      <c r="H30" s="311">
        <f t="shared" si="40"/>
        <v>0</v>
      </c>
      <c r="I30" s="310">
        <f>'[1]2. Propagácia a marketing'!$T$22</f>
        <v>0</v>
      </c>
      <c r="J30" s="310">
        <f>'[1]2. Propagácia a marketing'!$U$22</f>
        <v>0</v>
      </c>
      <c r="K30" s="329">
        <f>'[1]2. Propagácia a marketing'!$V$22</f>
        <v>0</v>
      </c>
      <c r="L30" s="318">
        <f t="shared" si="41"/>
        <v>0</v>
      </c>
      <c r="M30" s="312">
        <f>'[2]2. Propagácia a marketing'!$K$22</f>
        <v>0</v>
      </c>
      <c r="N30" s="312">
        <f>'[2]2. Propagácia a marketing'!$L$22</f>
        <v>0</v>
      </c>
      <c r="O30" s="313">
        <f>'[2]2. Propagácia a marketing'!$M$22</f>
        <v>0</v>
      </c>
      <c r="P30" s="520">
        <f t="shared" si="42"/>
        <v>0</v>
      </c>
      <c r="Q30" s="526">
        <f>'[2]2. Propagácia a marketing'!$Q$22</f>
        <v>0</v>
      </c>
      <c r="R30" s="526">
        <f>'[2]2. Propagácia a marketing'!$R$22</f>
        <v>0</v>
      </c>
      <c r="S30" s="479">
        <f>'[2]2. Propagácia a marketing'!$S$22</f>
        <v>0</v>
      </c>
      <c r="T30" s="318">
        <f t="shared" si="43"/>
        <v>0</v>
      </c>
      <c r="U30" s="312">
        <f>'[2]2. Propagácia a marketing'!$T$22</f>
        <v>0</v>
      </c>
      <c r="V30" s="312">
        <f>'[2]2. Propagácia a marketing'!$U$22</f>
        <v>0</v>
      </c>
      <c r="W30" s="313">
        <f>'[2]2. Propagácia a marketing'!$V$22</f>
        <v>0</v>
      </c>
      <c r="X30" s="318">
        <f t="shared" si="44"/>
        <v>0</v>
      </c>
      <c r="Y30" s="312">
        <f>'[2]2. Propagácia a marketing'!$W$22</f>
        <v>0</v>
      </c>
      <c r="Z30" s="312">
        <f>'[2]2. Propagácia a marketing'!$X$22</f>
        <v>0</v>
      </c>
      <c r="AA30" s="345">
        <f>'[2]2. Propagácia a marketing'!$Y$22</f>
        <v>0</v>
      </c>
      <c r="AB30" s="318">
        <f t="shared" si="45"/>
        <v>0</v>
      </c>
      <c r="AC30" s="312">
        <f>'[2]2. Propagácia a marketing'!$Z$22</f>
        <v>0</v>
      </c>
      <c r="AD30" s="312">
        <f>'[2]2. Propagácia a marketing'!$AA$22</f>
        <v>0</v>
      </c>
      <c r="AE30" s="313">
        <f>'[2]2. Propagácia a marketing'!$AB$22</f>
        <v>0</v>
      </c>
    </row>
    <row r="31" spans="1:31" ht="15.75" x14ac:dyDescent="0.25">
      <c r="A31" s="148"/>
      <c r="B31" s="354">
        <v>6</v>
      </c>
      <c r="C31" s="356" t="s">
        <v>177</v>
      </c>
      <c r="D31" s="318">
        <f t="shared" si="46"/>
        <v>0</v>
      </c>
      <c r="E31" s="312">
        <f>'[1]2. Propagácia a marketing'!$N$25</f>
        <v>0</v>
      </c>
      <c r="F31" s="312">
        <f>'[1]2. Propagácia a marketing'!$O$25</f>
        <v>0</v>
      </c>
      <c r="G31" s="313">
        <f>'[1]2. Propagácia a marketing'!$P$25</f>
        <v>0</v>
      </c>
      <c r="H31" s="311">
        <f t="shared" si="40"/>
        <v>0</v>
      </c>
      <c r="I31" s="310">
        <f>'[1]2. Propagácia a marketing'!$T$25</f>
        <v>0</v>
      </c>
      <c r="J31" s="310">
        <f>'[1]2. Propagácia a marketing'!$U$25</f>
        <v>0</v>
      </c>
      <c r="K31" s="329">
        <f>'[1]2. Propagácia a marketing'!$V$25</f>
        <v>0</v>
      </c>
      <c r="L31" s="318">
        <f t="shared" si="41"/>
        <v>0</v>
      </c>
      <c r="M31" s="312">
        <f>'[2]2. Propagácia a marketing'!$K$25</f>
        <v>0</v>
      </c>
      <c r="N31" s="312">
        <f>'[2]2. Propagácia a marketing'!$L$25</f>
        <v>0</v>
      </c>
      <c r="O31" s="313">
        <f>'[2]2. Propagácia a marketing'!$M$25</f>
        <v>0</v>
      </c>
      <c r="P31" s="520">
        <f t="shared" si="42"/>
        <v>0</v>
      </c>
      <c r="Q31" s="526">
        <f>'[2]2. Propagácia a marketing'!$Q$25</f>
        <v>0</v>
      </c>
      <c r="R31" s="526">
        <f>'[2]2. Propagácia a marketing'!$R$25</f>
        <v>0</v>
      </c>
      <c r="S31" s="479">
        <f>'[2]2. Propagácia a marketing'!$S$25</f>
        <v>0</v>
      </c>
      <c r="T31" s="318">
        <f t="shared" si="43"/>
        <v>0</v>
      </c>
      <c r="U31" s="312">
        <f>'[2]2. Propagácia a marketing'!$T$25</f>
        <v>0</v>
      </c>
      <c r="V31" s="312">
        <f>'[2]2. Propagácia a marketing'!$U$25</f>
        <v>0</v>
      </c>
      <c r="W31" s="313">
        <f>'[2]2. Propagácia a marketing'!$V$25</f>
        <v>0</v>
      </c>
      <c r="X31" s="318">
        <f t="shared" si="44"/>
        <v>0</v>
      </c>
      <c r="Y31" s="312">
        <f>'[2]2. Propagácia a marketing'!$W$25</f>
        <v>0</v>
      </c>
      <c r="Z31" s="312">
        <f>'[2]2. Propagácia a marketing'!$X$25</f>
        <v>0</v>
      </c>
      <c r="AA31" s="345">
        <f>'[2]2. Propagácia a marketing'!$Y$25</f>
        <v>0</v>
      </c>
      <c r="AB31" s="318">
        <f t="shared" si="45"/>
        <v>0</v>
      </c>
      <c r="AC31" s="312">
        <f>'[2]2. Propagácia a marketing'!$Z$25</f>
        <v>0</v>
      </c>
      <c r="AD31" s="312">
        <f>'[2]2. Propagácia a marketing'!$AA$25</f>
        <v>0</v>
      </c>
      <c r="AE31" s="313">
        <f>'[2]2. Propagácia a marketing'!$AB$25</f>
        <v>0</v>
      </c>
    </row>
    <row r="32" spans="1:31" ht="15.75" x14ac:dyDescent="0.25">
      <c r="A32" s="148"/>
      <c r="B32" s="354">
        <v>7</v>
      </c>
      <c r="C32" s="356" t="s">
        <v>178</v>
      </c>
      <c r="D32" s="318">
        <f t="shared" si="46"/>
        <v>1530</v>
      </c>
      <c r="E32" s="312">
        <f>'[1]2. Propagácia a marketing'!$N$27</f>
        <v>1530</v>
      </c>
      <c r="F32" s="312">
        <f>'[1]2. Propagácia a marketing'!$O$27</f>
        <v>0</v>
      </c>
      <c r="G32" s="313">
        <f>'[1]2. Propagácia a marketing'!$P$27</f>
        <v>0</v>
      </c>
      <c r="H32" s="311">
        <f t="shared" si="40"/>
        <v>1615</v>
      </c>
      <c r="I32" s="310">
        <f>'[1]2. Propagácia a marketing'!$T$27</f>
        <v>1615</v>
      </c>
      <c r="J32" s="310">
        <f>'[1]2. Propagácia a marketing'!$U$27</f>
        <v>0</v>
      </c>
      <c r="K32" s="329">
        <f>'[1]2. Propagácia a marketing'!$V$27</f>
        <v>0</v>
      </c>
      <c r="L32" s="318">
        <f t="shared" si="41"/>
        <v>2000</v>
      </c>
      <c r="M32" s="312">
        <f>'[2]2. Propagácia a marketing'!$K$27</f>
        <v>2000</v>
      </c>
      <c r="N32" s="312">
        <f>'[2]2. Propagácia a marketing'!$L$27</f>
        <v>0</v>
      </c>
      <c r="O32" s="313">
        <f>'[2]2. Propagácia a marketing'!$M$27</f>
        <v>0</v>
      </c>
      <c r="P32" s="520">
        <f t="shared" si="42"/>
        <v>2000</v>
      </c>
      <c r="Q32" s="526">
        <f>'[2]2. Propagácia a marketing'!$Q$27</f>
        <v>2000</v>
      </c>
      <c r="R32" s="526">
        <f>'[2]2. Propagácia a marketing'!$R$27</f>
        <v>0</v>
      </c>
      <c r="S32" s="479">
        <f>'[2]2. Propagácia a marketing'!$S$27</f>
        <v>0</v>
      </c>
      <c r="T32" s="318">
        <f t="shared" si="43"/>
        <v>4000</v>
      </c>
      <c r="U32" s="312">
        <f>'[2]2. Propagácia a marketing'!$T$27</f>
        <v>4000</v>
      </c>
      <c r="V32" s="312">
        <f>'[2]2. Propagácia a marketing'!$U$27</f>
        <v>0</v>
      </c>
      <c r="W32" s="313">
        <f>'[2]2. Propagácia a marketing'!$V$27</f>
        <v>0</v>
      </c>
      <c r="X32" s="318">
        <f t="shared" si="44"/>
        <v>2000</v>
      </c>
      <c r="Y32" s="312">
        <f>'[2]2. Propagácia a marketing'!$W$27</f>
        <v>2000</v>
      </c>
      <c r="Z32" s="312">
        <f>'[2]2. Propagácia a marketing'!$X$27</f>
        <v>0</v>
      </c>
      <c r="AA32" s="345">
        <f>'[2]2. Propagácia a marketing'!$Y$27</f>
        <v>0</v>
      </c>
      <c r="AB32" s="318">
        <f t="shared" si="45"/>
        <v>2000</v>
      </c>
      <c r="AC32" s="312">
        <f>'[2]2. Propagácia a marketing'!$Z$27</f>
        <v>2000</v>
      </c>
      <c r="AD32" s="312">
        <f>'[2]2. Propagácia a marketing'!$AA$27</f>
        <v>0</v>
      </c>
      <c r="AE32" s="313">
        <f>'[2]2. Propagácia a marketing'!$AB$27</f>
        <v>0</v>
      </c>
    </row>
    <row r="33" spans="1:31" ht="15.75" outlineLevel="1" x14ac:dyDescent="0.25">
      <c r="A33" s="148"/>
      <c r="B33" s="354">
        <v>8</v>
      </c>
      <c r="C33" s="356" t="s">
        <v>468</v>
      </c>
      <c r="D33" s="318">
        <f t="shared" si="46"/>
        <v>0</v>
      </c>
      <c r="E33" s="312">
        <f>'[1]2. Propagácia a marketing'!$N$29</f>
        <v>0</v>
      </c>
      <c r="F33" s="312">
        <f>'[1]2. Propagácia a marketing'!$O$29</f>
        <v>0</v>
      </c>
      <c r="G33" s="313">
        <f>'[1]2. Propagácia a marketing'!$P$29</f>
        <v>0</v>
      </c>
      <c r="H33" s="311">
        <f t="shared" si="40"/>
        <v>3000</v>
      </c>
      <c r="I33" s="310">
        <f>'[1]2. Propagácia a marketing'!$T$29</f>
        <v>3000</v>
      </c>
      <c r="J33" s="310">
        <f>'[1]2. Propagácia a marketing'!$U$29</f>
        <v>0</v>
      </c>
      <c r="K33" s="329">
        <f>'[1]2. Propagácia a marketing'!$V$29</f>
        <v>0</v>
      </c>
      <c r="L33" s="318">
        <f t="shared" si="41"/>
        <v>3000</v>
      </c>
      <c r="M33" s="312">
        <f>'[2]2. Propagácia a marketing'!$K$29</f>
        <v>3000</v>
      </c>
      <c r="N33" s="312">
        <f>'[2]2. Propagácia a marketing'!$L$29</f>
        <v>0</v>
      </c>
      <c r="O33" s="313">
        <f>'[2]2. Propagácia a marketing'!$M$29</f>
        <v>0</v>
      </c>
      <c r="P33" s="520">
        <f t="shared" si="42"/>
        <v>3000</v>
      </c>
      <c r="Q33" s="526">
        <f>'[2]2. Propagácia a marketing'!$Q$29</f>
        <v>3000</v>
      </c>
      <c r="R33" s="526">
        <f>'[2]2. Propagácia a marketing'!$R$29</f>
        <v>0</v>
      </c>
      <c r="S33" s="479">
        <f>'[2]2. Propagácia a marketing'!$S$29</f>
        <v>0</v>
      </c>
      <c r="T33" s="318">
        <f t="shared" si="43"/>
        <v>3000</v>
      </c>
      <c r="U33" s="312">
        <f>'[2]2. Propagácia a marketing'!$T$29</f>
        <v>3000</v>
      </c>
      <c r="V33" s="312">
        <f>'[2]2. Propagácia a marketing'!$U$29</f>
        <v>0</v>
      </c>
      <c r="W33" s="313">
        <f>'[2]2. Propagácia a marketing'!$V$29</f>
        <v>0</v>
      </c>
      <c r="X33" s="318">
        <f t="shared" si="44"/>
        <v>3000</v>
      </c>
      <c r="Y33" s="312">
        <f>'[2]2. Propagácia a marketing'!$W$29</f>
        <v>3000</v>
      </c>
      <c r="Z33" s="312">
        <f>'[2]2. Propagácia a marketing'!$X$29</f>
        <v>0</v>
      </c>
      <c r="AA33" s="345">
        <f>'[2]2. Propagácia a marketing'!$Y$29</f>
        <v>0</v>
      </c>
      <c r="AB33" s="318">
        <f t="shared" si="45"/>
        <v>3000</v>
      </c>
      <c r="AC33" s="312">
        <f>'[2]2. Propagácia a marketing'!$Z$29</f>
        <v>3000</v>
      </c>
      <c r="AD33" s="312">
        <f>'[2]2. Propagácia a marketing'!$AA$29</f>
        <v>0</v>
      </c>
      <c r="AE33" s="313">
        <f>'[2]2. Propagácia a marketing'!$AB$29</f>
        <v>0</v>
      </c>
    </row>
    <row r="34" spans="1:31" ht="15.75" x14ac:dyDescent="0.25">
      <c r="A34" s="155"/>
      <c r="B34" s="354" t="s">
        <v>180</v>
      </c>
      <c r="C34" s="356" t="s">
        <v>181</v>
      </c>
      <c r="D34" s="318">
        <f>SUM(D35:D36)</f>
        <v>3856.77</v>
      </c>
      <c r="E34" s="312">
        <f>SUM(E35:E36)</f>
        <v>3856.77</v>
      </c>
      <c r="F34" s="312">
        <f>SUM(F35:F36)</f>
        <v>0</v>
      </c>
      <c r="G34" s="313">
        <f>SUM(G35:G36)</f>
        <v>0</v>
      </c>
      <c r="H34" s="311">
        <f t="shared" ref="H34:S34" si="47">SUM(H35:H36)</f>
        <v>9821.25</v>
      </c>
      <c r="I34" s="310">
        <f t="shared" si="47"/>
        <v>9821.25</v>
      </c>
      <c r="J34" s="310">
        <f t="shared" si="47"/>
        <v>0</v>
      </c>
      <c r="K34" s="329">
        <f t="shared" si="47"/>
        <v>0</v>
      </c>
      <c r="L34" s="318">
        <f>SUM(L35:L36)</f>
        <v>12300</v>
      </c>
      <c r="M34" s="312">
        <f t="shared" ref="M34:O34" si="48">SUM(M35:M36)</f>
        <v>12300</v>
      </c>
      <c r="N34" s="312">
        <f t="shared" si="48"/>
        <v>0</v>
      </c>
      <c r="O34" s="313">
        <f t="shared" si="48"/>
        <v>0</v>
      </c>
      <c r="P34" s="320">
        <f t="shared" si="47"/>
        <v>12100</v>
      </c>
      <c r="Q34" s="310">
        <f t="shared" si="47"/>
        <v>12100</v>
      </c>
      <c r="R34" s="310">
        <f t="shared" si="47"/>
        <v>0</v>
      </c>
      <c r="S34" s="321">
        <f t="shared" si="47"/>
        <v>0</v>
      </c>
      <c r="T34" s="318">
        <f>SUM(T35:T36)</f>
        <v>14100</v>
      </c>
      <c r="U34" s="312">
        <f t="shared" ref="U34:W34" si="49">SUM(U35:U36)</f>
        <v>14100</v>
      </c>
      <c r="V34" s="312">
        <f t="shared" si="49"/>
        <v>0</v>
      </c>
      <c r="W34" s="313">
        <f t="shared" si="49"/>
        <v>0</v>
      </c>
      <c r="X34" s="318">
        <f>SUM(X35:X36)</f>
        <v>14100</v>
      </c>
      <c r="Y34" s="312">
        <f t="shared" ref="Y34:AA34" si="50">SUM(Y35:Y36)</f>
        <v>14100</v>
      </c>
      <c r="Z34" s="312">
        <f t="shared" si="50"/>
        <v>0</v>
      </c>
      <c r="AA34" s="345">
        <f t="shared" si="50"/>
        <v>0</v>
      </c>
      <c r="AB34" s="318">
        <f>SUM(AB35:AB36)</f>
        <v>14100</v>
      </c>
      <c r="AC34" s="312">
        <f t="shared" ref="AC34:AE34" si="51">SUM(AC35:AC36)</f>
        <v>14100</v>
      </c>
      <c r="AD34" s="312">
        <f t="shared" si="51"/>
        <v>0</v>
      </c>
      <c r="AE34" s="313">
        <f t="shared" si="51"/>
        <v>0</v>
      </c>
    </row>
    <row r="35" spans="1:31" ht="15.75" x14ac:dyDescent="0.25">
      <c r="A35" s="155"/>
      <c r="B35" s="354">
        <v>1</v>
      </c>
      <c r="C35" s="356" t="s">
        <v>182</v>
      </c>
      <c r="D35" s="318">
        <f>SUM(E35:G35)</f>
        <v>2661.77</v>
      </c>
      <c r="E35" s="312">
        <f>'[1]2. Propagácia a marketing'!$N$33</f>
        <v>2661.77</v>
      </c>
      <c r="F35" s="312">
        <f>'[1]2. Propagácia a marketing'!$O$33</f>
        <v>0</v>
      </c>
      <c r="G35" s="313">
        <f>'[1]2. Propagácia a marketing'!$P$33</f>
        <v>0</v>
      </c>
      <c r="H35" s="311">
        <f>SUM(I35:K35)</f>
        <v>7975.25</v>
      </c>
      <c r="I35" s="310">
        <f>'[1]2. Propagácia a marketing'!$T$33</f>
        <v>7975.25</v>
      </c>
      <c r="J35" s="310">
        <f>'[1]2. Propagácia a marketing'!$U$33</f>
        <v>0</v>
      </c>
      <c r="K35" s="329">
        <f>'[1]2. Propagácia a marketing'!$V$33</f>
        <v>0</v>
      </c>
      <c r="L35" s="318">
        <f>SUM(M35:O35)</f>
        <v>10700</v>
      </c>
      <c r="M35" s="312">
        <f>'[2]2. Propagácia a marketing'!$K$32</f>
        <v>10700</v>
      </c>
      <c r="N35" s="312">
        <f>'[2]2. Propagácia a marketing'!$L$32</f>
        <v>0</v>
      </c>
      <c r="O35" s="313">
        <f>'[2]2. Propagácia a marketing'!$M$32</f>
        <v>0</v>
      </c>
      <c r="P35" s="520">
        <f>SUM(Q35:S35)</f>
        <v>10300</v>
      </c>
      <c r="Q35" s="526">
        <f>'[2]2. Propagácia a marketing'!$Q$32</f>
        <v>10300</v>
      </c>
      <c r="R35" s="526">
        <f>'[2]2. Propagácia a marketing'!$R$32</f>
        <v>0</v>
      </c>
      <c r="S35" s="479">
        <f>'[2]2. Propagácia a marketing'!$S$32</f>
        <v>0</v>
      </c>
      <c r="T35" s="318">
        <f>SUM(U35:W35)</f>
        <v>12300</v>
      </c>
      <c r="U35" s="312">
        <f>'[2]2. Propagácia a marketing'!$T$32</f>
        <v>12300</v>
      </c>
      <c r="V35" s="312">
        <f>'[2]2. Propagácia a marketing'!$U$32</f>
        <v>0</v>
      </c>
      <c r="W35" s="313">
        <f>'[2]2. Propagácia a marketing'!$V$32</f>
        <v>0</v>
      </c>
      <c r="X35" s="318">
        <f>SUM(Y35:AA35)</f>
        <v>12300</v>
      </c>
      <c r="Y35" s="312">
        <f>'[2]2. Propagácia a marketing'!$W$32</f>
        <v>12300</v>
      </c>
      <c r="Z35" s="312">
        <f>'[2]2. Propagácia a marketing'!$X$32</f>
        <v>0</v>
      </c>
      <c r="AA35" s="345">
        <f>'[2]2. Propagácia a marketing'!$Y$32</f>
        <v>0</v>
      </c>
      <c r="AB35" s="318">
        <f>SUM(AC35:AE35)</f>
        <v>12300</v>
      </c>
      <c r="AC35" s="312">
        <f>'[2]2. Propagácia a marketing'!$Z$32</f>
        <v>12300</v>
      </c>
      <c r="AD35" s="312">
        <f>'[2]2. Propagácia a marketing'!$AA$32</f>
        <v>0</v>
      </c>
      <c r="AE35" s="313">
        <f>'[2]2. Propagácia a marketing'!$AB$32</f>
        <v>0</v>
      </c>
    </row>
    <row r="36" spans="1:31" ht="15.75" x14ac:dyDescent="0.25">
      <c r="A36" s="155"/>
      <c r="B36" s="354">
        <v>2</v>
      </c>
      <c r="C36" s="356" t="s">
        <v>183</v>
      </c>
      <c r="D36" s="318">
        <f>SUM(E36:G36)</f>
        <v>1195</v>
      </c>
      <c r="E36" s="312">
        <f>'[1]2. Propagácia a marketing'!$N$49</f>
        <v>1195</v>
      </c>
      <c r="F36" s="312">
        <f>'[1]2. Propagácia a marketing'!$O$49</f>
        <v>0</v>
      </c>
      <c r="G36" s="313">
        <f>'[1]2. Propagácia a marketing'!$P$49</f>
        <v>0</v>
      </c>
      <c r="H36" s="311">
        <f>SUM(I36:K36)</f>
        <v>1846</v>
      </c>
      <c r="I36" s="310">
        <f>'[1]2. Propagácia a marketing'!$T$49</f>
        <v>1846</v>
      </c>
      <c r="J36" s="310">
        <f>'[1]2. Propagácia a marketing'!$U$49</f>
        <v>0</v>
      </c>
      <c r="K36" s="329">
        <f>'[1]2. Propagácia a marketing'!$V$49</f>
        <v>0</v>
      </c>
      <c r="L36" s="318">
        <f t="shared" ref="L36:L37" si="52">SUM(M36:O36)</f>
        <v>1600</v>
      </c>
      <c r="M36" s="312">
        <f>'[2]2. Propagácia a marketing'!$K$46</f>
        <v>1600</v>
      </c>
      <c r="N36" s="312">
        <f>'[2]2. Propagácia a marketing'!$L$46</f>
        <v>0</v>
      </c>
      <c r="O36" s="313">
        <f>'[2]2. Propagácia a marketing'!$M$46</f>
        <v>0</v>
      </c>
      <c r="P36" s="520">
        <f t="shared" ref="P36:P37" si="53">SUM(Q36:S36)</f>
        <v>1800</v>
      </c>
      <c r="Q36" s="526">
        <f>'[2]2. Propagácia a marketing'!$Q$46</f>
        <v>1800</v>
      </c>
      <c r="R36" s="526">
        <f>'[2]2. Propagácia a marketing'!$R$46</f>
        <v>0</v>
      </c>
      <c r="S36" s="479">
        <f>'[2]2. Propagácia a marketing'!$S$46</f>
        <v>0</v>
      </c>
      <c r="T36" s="318">
        <f t="shared" ref="T36:T37" si="54">SUM(U36:W36)</f>
        <v>1800</v>
      </c>
      <c r="U36" s="312">
        <f>'[2]2. Propagácia a marketing'!$T$46</f>
        <v>1800</v>
      </c>
      <c r="V36" s="312">
        <f>'[2]2. Propagácia a marketing'!$U$46</f>
        <v>0</v>
      </c>
      <c r="W36" s="313">
        <f>'[2]2. Propagácia a marketing'!$V$46</f>
        <v>0</v>
      </c>
      <c r="X36" s="318">
        <f t="shared" ref="X36:X37" si="55">SUM(Y36:AA36)</f>
        <v>1800</v>
      </c>
      <c r="Y36" s="312">
        <f>'[2]2. Propagácia a marketing'!$W$46</f>
        <v>1800</v>
      </c>
      <c r="Z36" s="312">
        <f>'[2]2. Propagácia a marketing'!$X$46</f>
        <v>0</v>
      </c>
      <c r="AA36" s="345">
        <f>'[2]2. Propagácia a marketing'!$Y$46</f>
        <v>0</v>
      </c>
      <c r="AB36" s="318">
        <f t="shared" ref="AB36:AB37" si="56">SUM(AC36:AE36)</f>
        <v>1800</v>
      </c>
      <c r="AC36" s="312">
        <f>'[2]2. Propagácia a marketing'!$Z$46</f>
        <v>1800</v>
      </c>
      <c r="AD36" s="312">
        <f>'[2]2. Propagácia a marketing'!$AA$46</f>
        <v>0</v>
      </c>
      <c r="AE36" s="313">
        <f>'[2]2. Propagácia a marketing'!$AB$46</f>
        <v>0</v>
      </c>
    </row>
    <row r="37" spans="1:31" ht="16.5" thickBot="1" x14ac:dyDescent="0.3">
      <c r="A37" s="158"/>
      <c r="B37" s="357" t="s">
        <v>184</v>
      </c>
      <c r="C37" s="358" t="s">
        <v>185</v>
      </c>
      <c r="D37" s="334">
        <f>SUM(E37:G37)</f>
        <v>9374</v>
      </c>
      <c r="E37" s="335">
        <f>'[1]2. Propagácia a marketing'!$N$54</f>
        <v>9374</v>
      </c>
      <c r="F37" s="335">
        <f>'[1]2. Propagácia a marketing'!$O$54</f>
        <v>0</v>
      </c>
      <c r="G37" s="336">
        <f>'[1]2. Propagácia a marketing'!$P$54</f>
        <v>0</v>
      </c>
      <c r="H37" s="316">
        <f>SUM(I37:K37)</f>
        <v>4112.21</v>
      </c>
      <c r="I37" s="317">
        <f>'[1]2. Propagácia a marketing'!$T$54</f>
        <v>4112.21</v>
      </c>
      <c r="J37" s="317">
        <f>'[1]2. Propagácia a marketing'!$U$54</f>
        <v>0</v>
      </c>
      <c r="K37" s="341">
        <f>'[1]2. Propagácia a marketing'!$V$54</f>
        <v>0</v>
      </c>
      <c r="L37" s="342">
        <f t="shared" si="52"/>
        <v>5950</v>
      </c>
      <c r="M37" s="343">
        <f>'[2]2. Propagácia a marketing'!$K$51</f>
        <v>5950</v>
      </c>
      <c r="N37" s="343">
        <f>'[2]2. Propagácia a marketing'!$L$51</f>
        <v>0</v>
      </c>
      <c r="O37" s="393">
        <f>'[2]2. Propagácia a marketing'!$M$51</f>
        <v>0</v>
      </c>
      <c r="P37" s="521">
        <f t="shared" si="53"/>
        <v>5500</v>
      </c>
      <c r="Q37" s="527">
        <f>'[2]2. Propagácia a marketing'!$Q$51</f>
        <v>5500</v>
      </c>
      <c r="R37" s="527">
        <f>'[2]2. Propagácia a marketing'!$R$51</f>
        <v>0</v>
      </c>
      <c r="S37" s="506">
        <f>'[2]2. Propagácia a marketing'!$S$51</f>
        <v>0</v>
      </c>
      <c r="T37" s="342">
        <f t="shared" si="54"/>
        <v>11250</v>
      </c>
      <c r="U37" s="343">
        <f>'[2]2. Propagácia a marketing'!$T$51</f>
        <v>11250</v>
      </c>
      <c r="V37" s="343">
        <f>'[2]2. Propagácia a marketing'!$U$51</f>
        <v>0</v>
      </c>
      <c r="W37" s="393">
        <f>'[2]2. Propagácia a marketing'!$V$51</f>
        <v>0</v>
      </c>
      <c r="X37" s="342">
        <f t="shared" si="55"/>
        <v>6200</v>
      </c>
      <c r="Y37" s="343">
        <f>'[2]2. Propagácia a marketing'!$W$51</f>
        <v>6200</v>
      </c>
      <c r="Z37" s="343">
        <f>'[2]2. Propagácia a marketing'!$X$51</f>
        <v>0</v>
      </c>
      <c r="AA37" s="530">
        <f>'[2]2. Propagácia a marketing'!$Y$51</f>
        <v>0</v>
      </c>
      <c r="AB37" s="342">
        <f t="shared" si="56"/>
        <v>6200</v>
      </c>
      <c r="AC37" s="343">
        <f>'[2]2. Propagácia a marketing'!$Z$51</f>
        <v>6200</v>
      </c>
      <c r="AD37" s="343">
        <f>'[2]2. Propagácia a marketing'!$AA$51</f>
        <v>0</v>
      </c>
      <c r="AE37" s="393">
        <f>'[2]2. Propagácia a marketing'!$AB$51</f>
        <v>0</v>
      </c>
    </row>
    <row r="38" spans="1:31" s="157" customFormat="1" ht="15.75" x14ac:dyDescent="0.25">
      <c r="A38" s="156"/>
      <c r="B38" s="359" t="s">
        <v>186</v>
      </c>
      <c r="C38" s="360"/>
      <c r="D38" s="338">
        <f>D39+D40+D41+D46+D47</f>
        <v>250315.98</v>
      </c>
      <c r="E38" s="339">
        <f t="shared" ref="E38:G38" si="57">E39+E40+E41+E46+E47</f>
        <v>225782</v>
      </c>
      <c r="F38" s="339">
        <f t="shared" si="57"/>
        <v>24533.98</v>
      </c>
      <c r="G38" s="340">
        <f t="shared" si="57"/>
        <v>0</v>
      </c>
      <c r="H38" s="309">
        <f t="shared" ref="H38:S38" si="58">H39+H40+H41+H46+H47</f>
        <v>277784.24999999994</v>
      </c>
      <c r="I38" s="308">
        <f t="shared" si="58"/>
        <v>246306.02999999994</v>
      </c>
      <c r="J38" s="308">
        <f t="shared" si="58"/>
        <v>31478.22</v>
      </c>
      <c r="K38" s="337">
        <f t="shared" si="58"/>
        <v>0</v>
      </c>
      <c r="L38" s="338">
        <f>L39+L40+L41+L46+L47</f>
        <v>398070</v>
      </c>
      <c r="M38" s="339">
        <f t="shared" ref="M38:O38" si="59">M39+M40+M41+M46+M47</f>
        <v>285070</v>
      </c>
      <c r="N38" s="339">
        <f t="shared" si="59"/>
        <v>113000</v>
      </c>
      <c r="O38" s="340">
        <f t="shared" si="59"/>
        <v>0</v>
      </c>
      <c r="P38" s="319">
        <f t="shared" si="58"/>
        <v>307612</v>
      </c>
      <c r="Q38" s="476">
        <f t="shared" si="58"/>
        <v>233300</v>
      </c>
      <c r="R38" s="476">
        <f t="shared" si="58"/>
        <v>74312</v>
      </c>
      <c r="S38" s="392">
        <f t="shared" si="58"/>
        <v>0</v>
      </c>
      <c r="T38" s="338">
        <f>T39+T40+T41+T46+T47</f>
        <v>2159620</v>
      </c>
      <c r="U38" s="339">
        <f t="shared" ref="U38:W38" si="60">U39+U40+U41+U46+U47</f>
        <v>299620</v>
      </c>
      <c r="V38" s="339">
        <f t="shared" si="60"/>
        <v>1860000</v>
      </c>
      <c r="W38" s="340">
        <f t="shared" si="60"/>
        <v>0</v>
      </c>
      <c r="X38" s="338">
        <f>X39+X40+X41+X46+X47</f>
        <v>287070</v>
      </c>
      <c r="Y38" s="339">
        <f t="shared" ref="Y38:AA38" si="61">Y39+Y40+Y41+Y46+Y47</f>
        <v>267070</v>
      </c>
      <c r="Z38" s="339">
        <f t="shared" si="61"/>
        <v>20000</v>
      </c>
      <c r="AA38" s="463">
        <f t="shared" si="61"/>
        <v>0</v>
      </c>
      <c r="AB38" s="338">
        <f>AB39+AB40+AB41+AB46+AB47</f>
        <v>283170</v>
      </c>
      <c r="AC38" s="339">
        <f t="shared" ref="AC38:AE38" si="62">AC39+AC40+AC41+AC46+AC47</f>
        <v>283170</v>
      </c>
      <c r="AD38" s="339">
        <f t="shared" si="62"/>
        <v>0</v>
      </c>
      <c r="AE38" s="340">
        <f t="shared" si="62"/>
        <v>0</v>
      </c>
    </row>
    <row r="39" spans="1:31" ht="15.75" x14ac:dyDescent="0.25">
      <c r="A39" s="148"/>
      <c r="B39" s="354" t="s">
        <v>187</v>
      </c>
      <c r="C39" s="356" t="s">
        <v>188</v>
      </c>
      <c r="D39" s="318">
        <f>SUM(E39:G39)</f>
        <v>60705</v>
      </c>
      <c r="E39" s="312">
        <f>'[1]3.Interné služby'!$N$4</f>
        <v>60705</v>
      </c>
      <c r="F39" s="312">
        <f>'[1]3.Interné služby'!$O$4</f>
        <v>0</v>
      </c>
      <c r="G39" s="313">
        <f>'[1]3.Interné služby'!$P$4</f>
        <v>0</v>
      </c>
      <c r="H39" s="311">
        <f>SUM(I39:K39)</f>
        <v>46734.2</v>
      </c>
      <c r="I39" s="310">
        <f>'[1]3.Interné služby'!$T$4</f>
        <v>46734.2</v>
      </c>
      <c r="J39" s="310">
        <f>'[1]3.Interné služby'!$U$4</f>
        <v>0</v>
      </c>
      <c r="K39" s="329">
        <f>'[1]3.Interné služby'!$V$4</f>
        <v>0</v>
      </c>
      <c r="L39" s="318">
        <f>SUM(M39:O39)</f>
        <v>82312</v>
      </c>
      <c r="M39" s="312">
        <f>'[2]3.Interné služby'!$K$4</f>
        <v>58500</v>
      </c>
      <c r="N39" s="312">
        <f>'[2]3.Interné služby'!$L$4</f>
        <v>23812</v>
      </c>
      <c r="O39" s="313">
        <f>'[2]3.Interné služby'!$M$4</f>
        <v>0</v>
      </c>
      <c r="P39" s="520">
        <f>SUM(Q39:S39)</f>
        <v>73012</v>
      </c>
      <c r="Q39" s="526">
        <f>'[2]3.Interné služby'!$Q$4</f>
        <v>49200</v>
      </c>
      <c r="R39" s="526">
        <f>'[2]3.Interné služby'!$R$4</f>
        <v>23812</v>
      </c>
      <c r="S39" s="479">
        <f>'[2]3.Interné služby'!$S$4</f>
        <v>0</v>
      </c>
      <c r="T39" s="318">
        <f>SUM(U39:W39)</f>
        <v>50600</v>
      </c>
      <c r="U39" s="312">
        <f>'[2]3.Interné služby'!$T$4</f>
        <v>50600</v>
      </c>
      <c r="V39" s="312">
        <f>'[2]3.Interné služby'!$U$4</f>
        <v>0</v>
      </c>
      <c r="W39" s="313">
        <f>'[2]3.Interné služby'!$V$4</f>
        <v>0</v>
      </c>
      <c r="X39" s="318">
        <f>SUM(Y39:AA39)</f>
        <v>72500</v>
      </c>
      <c r="Y39" s="312">
        <f>'[2]3.Interné služby'!$W$4</f>
        <v>52500</v>
      </c>
      <c r="Z39" s="312">
        <f>'[2]3.Interné služby'!$X$4</f>
        <v>20000</v>
      </c>
      <c r="AA39" s="345">
        <f>'[2]3.Interné služby'!$Y$4</f>
        <v>0</v>
      </c>
      <c r="AB39" s="318">
        <f>SUM(AC39:AE39)</f>
        <v>57600</v>
      </c>
      <c r="AC39" s="312">
        <f>'[2]3.Interné služby'!$Z$4</f>
        <v>57600</v>
      </c>
      <c r="AD39" s="312">
        <f>'[2]3.Interné služby'!$AA$4</f>
        <v>0</v>
      </c>
      <c r="AE39" s="313">
        <f>'[2]3.Interné služby'!$AB$4</f>
        <v>0</v>
      </c>
    </row>
    <row r="40" spans="1:31" ht="15.75" x14ac:dyDescent="0.25">
      <c r="A40" s="158"/>
      <c r="B40" s="354" t="s">
        <v>189</v>
      </c>
      <c r="C40" s="356" t="s">
        <v>190</v>
      </c>
      <c r="D40" s="318">
        <f>SUM(E40:G40)</f>
        <v>2742</v>
      </c>
      <c r="E40" s="312">
        <f>'[1]3.Interné služby'!$N$17</f>
        <v>2742</v>
      </c>
      <c r="F40" s="312">
        <f>'[1]3.Interné služby'!$O$17</f>
        <v>0</v>
      </c>
      <c r="G40" s="313">
        <f>'[1]3.Interné služby'!$P$17</f>
        <v>0</v>
      </c>
      <c r="H40" s="311">
        <f>SUM(I40:K40)</f>
        <v>4661.9699999999993</v>
      </c>
      <c r="I40" s="310">
        <f>'[1]3.Interné služby'!$T$17</f>
        <v>4661.9699999999993</v>
      </c>
      <c r="J40" s="310">
        <f>'[1]3.Interné služby'!$U$17</f>
        <v>0</v>
      </c>
      <c r="K40" s="329">
        <f>'[1]3.Interné služby'!$V$17</f>
        <v>0</v>
      </c>
      <c r="L40" s="318">
        <f>SUM(M40:O40)</f>
        <v>7100</v>
      </c>
      <c r="M40" s="312">
        <f>'[2]3.Interné služby'!$K$18</f>
        <v>7100</v>
      </c>
      <c r="N40" s="312">
        <f>'[2]3.Interné služby'!$L$18</f>
        <v>0</v>
      </c>
      <c r="O40" s="313">
        <f>'[2]3.Interné služby'!$M$18</f>
        <v>0</v>
      </c>
      <c r="P40" s="520">
        <f>SUM(Q40:S40)</f>
        <v>7000</v>
      </c>
      <c r="Q40" s="526">
        <f>'[2]3.Interné služby'!$Q$18</f>
        <v>7000</v>
      </c>
      <c r="R40" s="526">
        <f>'[2]3.Interné služby'!$R$18</f>
        <v>0</v>
      </c>
      <c r="S40" s="479">
        <f>'[2]3.Interné služby'!$S$18</f>
        <v>0</v>
      </c>
      <c r="T40" s="318">
        <f>SUM(U40:W40)</f>
        <v>7100</v>
      </c>
      <c r="U40" s="312">
        <f>'[2]3.Interné služby'!$T$18</f>
        <v>7100</v>
      </c>
      <c r="V40" s="312">
        <f>'[2]3.Interné služby'!$U$18</f>
        <v>0</v>
      </c>
      <c r="W40" s="313">
        <f>'[2]3.Interné služby'!$V$18</f>
        <v>0</v>
      </c>
      <c r="X40" s="318">
        <f>SUM(Y40:AA40)</f>
        <v>7100</v>
      </c>
      <c r="Y40" s="312">
        <f>'[2]3.Interné služby'!$W$18</f>
        <v>7100</v>
      </c>
      <c r="Z40" s="312">
        <f>'[2]3.Interné služby'!$X$18</f>
        <v>0</v>
      </c>
      <c r="AA40" s="345">
        <f>'[2]3.Interné služby'!$Y$18</f>
        <v>0</v>
      </c>
      <c r="AB40" s="318">
        <f>SUM(AC40:AE40)</f>
        <v>7100</v>
      </c>
      <c r="AC40" s="312">
        <f>'[2]3.Interné služby'!$Z$18</f>
        <v>7100</v>
      </c>
      <c r="AD40" s="312">
        <f>'[2]3.Interné služby'!$AA$18</f>
        <v>0</v>
      </c>
      <c r="AE40" s="313">
        <f>'[2]3.Interné služby'!$AB$18</f>
        <v>0</v>
      </c>
    </row>
    <row r="41" spans="1:31" ht="15.75" x14ac:dyDescent="0.25">
      <c r="A41" s="155"/>
      <c r="B41" s="354" t="s">
        <v>191</v>
      </c>
      <c r="C41" s="356" t="s">
        <v>192</v>
      </c>
      <c r="D41" s="318">
        <f>SUM(D42:D45)</f>
        <v>184831.98</v>
      </c>
      <c r="E41" s="312">
        <f>SUM(E42:E45)</f>
        <v>160298</v>
      </c>
      <c r="F41" s="312">
        <f>SUM(F42:F45)</f>
        <v>24533.98</v>
      </c>
      <c r="G41" s="313">
        <f>SUM(G42:G45)</f>
        <v>0</v>
      </c>
      <c r="H41" s="311">
        <f t="shared" ref="H41:S41" si="63">SUM(H42:H45)</f>
        <v>219890.59999999995</v>
      </c>
      <c r="I41" s="310">
        <f t="shared" si="63"/>
        <v>188412.37999999995</v>
      </c>
      <c r="J41" s="310">
        <f t="shared" si="63"/>
        <v>31478.22</v>
      </c>
      <c r="K41" s="329">
        <f t="shared" si="63"/>
        <v>0</v>
      </c>
      <c r="L41" s="318">
        <f>SUM(L42:L45)</f>
        <v>301558</v>
      </c>
      <c r="M41" s="312">
        <f t="shared" ref="M41:O41" si="64">SUM(M42:M45)</f>
        <v>212370</v>
      </c>
      <c r="N41" s="312">
        <f t="shared" si="64"/>
        <v>89188</v>
      </c>
      <c r="O41" s="313">
        <f t="shared" si="64"/>
        <v>0</v>
      </c>
      <c r="P41" s="320">
        <f t="shared" si="63"/>
        <v>221400</v>
      </c>
      <c r="Q41" s="310">
        <f t="shared" si="63"/>
        <v>170900</v>
      </c>
      <c r="R41" s="310">
        <f t="shared" si="63"/>
        <v>50500</v>
      </c>
      <c r="S41" s="321">
        <f t="shared" si="63"/>
        <v>0</v>
      </c>
      <c r="T41" s="318">
        <f>SUM(T42:T45)</f>
        <v>2094820</v>
      </c>
      <c r="U41" s="312">
        <f t="shared" ref="U41:W41" si="65">SUM(U42:U45)</f>
        <v>234820</v>
      </c>
      <c r="V41" s="312">
        <f t="shared" si="65"/>
        <v>1860000</v>
      </c>
      <c r="W41" s="313">
        <f t="shared" si="65"/>
        <v>0</v>
      </c>
      <c r="X41" s="318">
        <f>SUM(X42:X45)</f>
        <v>200370</v>
      </c>
      <c r="Y41" s="312">
        <f t="shared" ref="Y41:AA41" si="66">SUM(Y42:Y45)</f>
        <v>200370</v>
      </c>
      <c r="Z41" s="312">
        <f t="shared" si="66"/>
        <v>0</v>
      </c>
      <c r="AA41" s="345">
        <f t="shared" si="66"/>
        <v>0</v>
      </c>
      <c r="AB41" s="318">
        <f>SUM(AB42:AB45)</f>
        <v>211370</v>
      </c>
      <c r="AC41" s="312">
        <f t="shared" ref="AC41:AE41" si="67">SUM(AC42:AC45)</f>
        <v>211370</v>
      </c>
      <c r="AD41" s="312">
        <f t="shared" si="67"/>
        <v>0</v>
      </c>
      <c r="AE41" s="313">
        <f t="shared" si="67"/>
        <v>0</v>
      </c>
    </row>
    <row r="42" spans="1:31" ht="15.75" x14ac:dyDescent="0.25">
      <c r="A42" s="155"/>
      <c r="B42" s="354">
        <v>1</v>
      </c>
      <c r="C42" s="356" t="s">
        <v>193</v>
      </c>
      <c r="D42" s="318">
        <f t="shared" ref="D42:D47" si="68">SUM(E42:G42)</f>
        <v>1668</v>
      </c>
      <c r="E42" s="312">
        <f>'[1]3.Interné služby'!$N$23</f>
        <v>1668</v>
      </c>
      <c r="F42" s="312">
        <f>'[1]3.Interné služby'!$O$23</f>
        <v>0</v>
      </c>
      <c r="G42" s="313">
        <f>'[1]3.Interné služby'!$P$23</f>
        <v>0</v>
      </c>
      <c r="H42" s="311">
        <f t="shared" ref="H42:H47" si="69">SUM(I42:K42)</f>
        <v>962.66000000000008</v>
      </c>
      <c r="I42" s="310">
        <f>'[1]3.Interné služby'!$T$23</f>
        <v>962.66000000000008</v>
      </c>
      <c r="J42" s="310">
        <f>'[1]3.Interné služby'!$U$23</f>
        <v>0</v>
      </c>
      <c r="K42" s="329">
        <f>'[1]3.Interné služby'!$V$23</f>
        <v>0</v>
      </c>
      <c r="L42" s="318">
        <f>SUM(M42:O42)</f>
        <v>1700</v>
      </c>
      <c r="M42" s="312">
        <f>'[2]3.Interné služby'!$K$24</f>
        <v>1700</v>
      </c>
      <c r="N42" s="312">
        <f>'[2]3.Interné služby'!$L$24</f>
        <v>0</v>
      </c>
      <c r="O42" s="313">
        <f>'[2]3.Interné služby'!$M$24</f>
        <v>0</v>
      </c>
      <c r="P42" s="520">
        <f>SUM(Q42:S42)</f>
        <v>2000</v>
      </c>
      <c r="Q42" s="526">
        <f>'[2]3.Interné služby'!$Q$24</f>
        <v>2000</v>
      </c>
      <c r="R42" s="526">
        <f>'[2]3.Interné služby'!$R$24</f>
        <v>0</v>
      </c>
      <c r="S42" s="479">
        <f>'[2]3.Interné služby'!$S$24</f>
        <v>0</v>
      </c>
      <c r="T42" s="318">
        <f>SUM(U42:W42)</f>
        <v>1800</v>
      </c>
      <c r="U42" s="312">
        <f>'[2]3.Interné služby'!$T$24</f>
        <v>1800</v>
      </c>
      <c r="V42" s="312">
        <f>'[2]3.Interné služby'!$U$24</f>
        <v>0</v>
      </c>
      <c r="W42" s="313">
        <f>'[2]3.Interné služby'!$V$24</f>
        <v>0</v>
      </c>
      <c r="X42" s="318">
        <f>SUM(Y42:AA42)</f>
        <v>1800</v>
      </c>
      <c r="Y42" s="312">
        <f>'[2]3.Interné služby'!$W$24</f>
        <v>1800</v>
      </c>
      <c r="Z42" s="312">
        <f>'[2]3.Interné služby'!$X$24</f>
        <v>0</v>
      </c>
      <c r="AA42" s="345">
        <f>'[2]3.Interné služby'!$Y$24</f>
        <v>0</v>
      </c>
      <c r="AB42" s="318">
        <f>SUM(AC42:AE42)</f>
        <v>1700</v>
      </c>
      <c r="AC42" s="312">
        <f>'[2]3.Interné služby'!$Z$24</f>
        <v>1700</v>
      </c>
      <c r="AD42" s="312">
        <f>'[2]3.Interné služby'!$AA$24</f>
        <v>0</v>
      </c>
      <c r="AE42" s="313">
        <f>'[2]3.Interné služby'!$AB$24</f>
        <v>0</v>
      </c>
    </row>
    <row r="43" spans="1:31" ht="15.75" x14ac:dyDescent="0.25">
      <c r="A43" s="155"/>
      <c r="B43" s="354">
        <v>2</v>
      </c>
      <c r="C43" s="356" t="s">
        <v>194</v>
      </c>
      <c r="D43" s="318">
        <f t="shared" si="68"/>
        <v>2698</v>
      </c>
      <c r="E43" s="312">
        <f>'[1]3.Interné služby'!$N$28</f>
        <v>2698</v>
      </c>
      <c r="F43" s="312">
        <f>'[1]3.Interné služby'!$O$28</f>
        <v>0</v>
      </c>
      <c r="G43" s="313">
        <f>'[1]3.Interné služby'!$P$28</f>
        <v>0</v>
      </c>
      <c r="H43" s="311">
        <f t="shared" si="69"/>
        <v>1242.18</v>
      </c>
      <c r="I43" s="310">
        <f>'[1]3.Interné služby'!$T$28</f>
        <v>1242.18</v>
      </c>
      <c r="J43" s="310">
        <f>'[1]3.Interné služby'!$U$28</f>
        <v>0</v>
      </c>
      <c r="K43" s="329">
        <f>'[1]3.Interné služby'!$V$28</f>
        <v>0</v>
      </c>
      <c r="L43" s="318">
        <f t="shared" ref="L43:L47" si="70">SUM(M43:O43)</f>
        <v>1300</v>
      </c>
      <c r="M43" s="312">
        <f>'[2]3.Interné služby'!$K$29</f>
        <v>1300</v>
      </c>
      <c r="N43" s="312">
        <f>'[2]3.Interné služby'!$L$29</f>
        <v>0</v>
      </c>
      <c r="O43" s="313">
        <f>'[2]3.Interné služby'!$M$29</f>
        <v>0</v>
      </c>
      <c r="P43" s="520">
        <f t="shared" ref="P43:P47" si="71">SUM(Q43:S43)</f>
        <v>1300</v>
      </c>
      <c r="Q43" s="526">
        <f>'[2]3.Interné služby'!$Q$29</f>
        <v>1300</v>
      </c>
      <c r="R43" s="526">
        <f>'[2]3.Interné služby'!$R$29</f>
        <v>0</v>
      </c>
      <c r="S43" s="479">
        <f>'[2]3.Interné služby'!$S$29</f>
        <v>0</v>
      </c>
      <c r="T43" s="318">
        <f t="shared" ref="T43:T45" si="72">SUM(U43:W43)</f>
        <v>2300</v>
      </c>
      <c r="U43" s="312">
        <f>'[2]3.Interné služby'!$T$29</f>
        <v>2300</v>
      </c>
      <c r="V43" s="312">
        <f>'[2]3.Interné služby'!$U$29</f>
        <v>0</v>
      </c>
      <c r="W43" s="313">
        <f>'[2]3.Interné služby'!$V$29</f>
        <v>0</v>
      </c>
      <c r="X43" s="318">
        <f t="shared" ref="X43:X45" si="73">SUM(Y43:AA43)</f>
        <v>1300</v>
      </c>
      <c r="Y43" s="312">
        <f>'[2]3.Interné služby'!$W$29</f>
        <v>1300</v>
      </c>
      <c r="Z43" s="312">
        <f>'[2]3.Interné služby'!$X$29</f>
        <v>0</v>
      </c>
      <c r="AA43" s="345">
        <f>'[2]3.Interné služby'!$Y$29</f>
        <v>0</v>
      </c>
      <c r="AB43" s="318">
        <f t="shared" ref="AB43:AB45" si="74">SUM(AC43:AE43)</f>
        <v>1300</v>
      </c>
      <c r="AC43" s="312">
        <f>'[2]3.Interné služby'!$Z$29</f>
        <v>1300</v>
      </c>
      <c r="AD43" s="312">
        <f>'[2]3.Interné služby'!$AA$29</f>
        <v>0</v>
      </c>
      <c r="AE43" s="313">
        <f>'[2]3.Interné služby'!$AB$29</f>
        <v>0</v>
      </c>
    </row>
    <row r="44" spans="1:31" ht="15.75" x14ac:dyDescent="0.25">
      <c r="A44" s="155"/>
      <c r="B44" s="354">
        <v>3</v>
      </c>
      <c r="C44" s="356" t="s">
        <v>195</v>
      </c>
      <c r="D44" s="318">
        <f t="shared" si="68"/>
        <v>171958.85</v>
      </c>
      <c r="E44" s="312">
        <f>'[1]3.Interné služby'!$N$31</f>
        <v>154585</v>
      </c>
      <c r="F44" s="312">
        <f>'[1]3.Interné služby'!$O$31</f>
        <v>17373.849999999999</v>
      </c>
      <c r="G44" s="313">
        <f>'[1]3.Interné služby'!$P$31</f>
        <v>0</v>
      </c>
      <c r="H44" s="311">
        <f t="shared" si="69"/>
        <v>207103.75999999995</v>
      </c>
      <c r="I44" s="310">
        <f>'[1]3.Interné služby'!$T$31</f>
        <v>175625.53999999995</v>
      </c>
      <c r="J44" s="310">
        <f>'[1]3.Interné služby'!$U$31</f>
        <v>31478.22</v>
      </c>
      <c r="K44" s="329">
        <f>'[1]3.Interné služby'!$V$31</f>
        <v>0</v>
      </c>
      <c r="L44" s="318">
        <f t="shared" si="70"/>
        <v>233558</v>
      </c>
      <c r="M44" s="312">
        <f>'[2]3.Interné služby'!$K$32</f>
        <v>194370</v>
      </c>
      <c r="N44" s="312">
        <f>'[2]3.Interné služby'!$L$32</f>
        <v>39188</v>
      </c>
      <c r="O44" s="313">
        <f>'[2]3.Interné služby'!$M$32</f>
        <v>0</v>
      </c>
      <c r="P44" s="520">
        <f t="shared" si="71"/>
        <v>158100</v>
      </c>
      <c r="Q44" s="526">
        <f>'[2]3.Interné služby'!$Q$32</f>
        <v>157600</v>
      </c>
      <c r="R44" s="526">
        <f>'[2]3.Interné služby'!$R$32</f>
        <v>500</v>
      </c>
      <c r="S44" s="479">
        <f>'[2]3.Interné služby'!$S$32</f>
        <v>0</v>
      </c>
      <c r="T44" s="318">
        <f t="shared" si="72"/>
        <v>2044720</v>
      </c>
      <c r="U44" s="312">
        <f>'[2]3.Interné služby'!$T$32</f>
        <v>214720</v>
      </c>
      <c r="V44" s="312">
        <f>'[2]3.Interné služby'!$U$32</f>
        <v>1830000</v>
      </c>
      <c r="W44" s="313">
        <f>'[2]3.Interné služby'!$V$32</f>
        <v>0</v>
      </c>
      <c r="X44" s="318">
        <f t="shared" si="73"/>
        <v>182270</v>
      </c>
      <c r="Y44" s="312">
        <f>'[2]3.Interné služby'!$W$32</f>
        <v>182270</v>
      </c>
      <c r="Z44" s="312">
        <f>'[2]3.Interné služby'!$X$32</f>
        <v>0</v>
      </c>
      <c r="AA44" s="345">
        <f>'[2]3.Interné služby'!$Y$32</f>
        <v>0</v>
      </c>
      <c r="AB44" s="318">
        <f t="shared" si="74"/>
        <v>193370</v>
      </c>
      <c r="AC44" s="312">
        <f>'[2]3.Interné služby'!$Z$32</f>
        <v>193370</v>
      </c>
      <c r="AD44" s="312">
        <f>'[2]3.Interné služby'!$AA$32</f>
        <v>0</v>
      </c>
      <c r="AE44" s="313">
        <f>'[2]3.Interné služby'!$AB$32</f>
        <v>0</v>
      </c>
    </row>
    <row r="45" spans="1:31" ht="15.75" x14ac:dyDescent="0.25">
      <c r="A45" s="155"/>
      <c r="B45" s="354">
        <v>4</v>
      </c>
      <c r="C45" s="356" t="s">
        <v>196</v>
      </c>
      <c r="D45" s="318">
        <f t="shared" si="68"/>
        <v>8507.130000000001</v>
      </c>
      <c r="E45" s="312">
        <f>'[1]3.Interné služby'!$N$76</f>
        <v>1347</v>
      </c>
      <c r="F45" s="312">
        <f>'[1]3.Interné služby'!$O$76</f>
        <v>7160.13</v>
      </c>
      <c r="G45" s="313">
        <f>'[1]3.Interné služby'!$P$76</f>
        <v>0</v>
      </c>
      <c r="H45" s="311">
        <f t="shared" si="69"/>
        <v>10582</v>
      </c>
      <c r="I45" s="310">
        <f>'[1]3.Interné služby'!$T$76</f>
        <v>10582</v>
      </c>
      <c r="J45" s="310">
        <f>'[1]3.Interné služby'!$U$76</f>
        <v>0</v>
      </c>
      <c r="K45" s="329">
        <f>'[1]3.Interné služby'!$V$76</f>
        <v>0</v>
      </c>
      <c r="L45" s="318">
        <f t="shared" si="70"/>
        <v>65000</v>
      </c>
      <c r="M45" s="312">
        <f>'[2]3.Interné služby'!$K$80</f>
        <v>15000</v>
      </c>
      <c r="N45" s="312">
        <f>'[2]3.Interné služby'!$L$80</f>
        <v>50000</v>
      </c>
      <c r="O45" s="313">
        <f>'[2]3.Interné služby'!$M$80</f>
        <v>0</v>
      </c>
      <c r="P45" s="520">
        <f t="shared" si="71"/>
        <v>60000</v>
      </c>
      <c r="Q45" s="526">
        <f>'[2]3.Interné služby'!$Q$80</f>
        <v>10000</v>
      </c>
      <c r="R45" s="526">
        <f>'[2]3.Interné služby'!$R$80</f>
        <v>50000</v>
      </c>
      <c r="S45" s="479">
        <f>'[2]3.Interné služby'!$S$80</f>
        <v>0</v>
      </c>
      <c r="T45" s="318">
        <f t="shared" si="72"/>
        <v>46000</v>
      </c>
      <c r="U45" s="312">
        <f>'[2]3.Interné služby'!$T$80</f>
        <v>16000</v>
      </c>
      <c r="V45" s="312">
        <f>'[2]3.Interné služby'!$U$80</f>
        <v>30000</v>
      </c>
      <c r="W45" s="313">
        <f>'[2]3.Interné služby'!$V$80</f>
        <v>0</v>
      </c>
      <c r="X45" s="318">
        <f t="shared" si="73"/>
        <v>15000</v>
      </c>
      <c r="Y45" s="312">
        <f>'[2]3.Interné služby'!$W$80</f>
        <v>15000</v>
      </c>
      <c r="Z45" s="312">
        <f>'[2]3.Interné služby'!$X$80</f>
        <v>0</v>
      </c>
      <c r="AA45" s="345">
        <f>'[2]3.Interné služby'!$Y$80</f>
        <v>0</v>
      </c>
      <c r="AB45" s="318">
        <f t="shared" si="74"/>
        <v>15000</v>
      </c>
      <c r="AC45" s="312">
        <f>'[2]3.Interné služby'!$Z$80</f>
        <v>15000</v>
      </c>
      <c r="AD45" s="312">
        <f>'[2]3.Interné služby'!$AA$80</f>
        <v>0</v>
      </c>
      <c r="AE45" s="313">
        <f>'[2]3.Interné služby'!$AB$80</f>
        <v>0</v>
      </c>
    </row>
    <row r="46" spans="1:31" ht="15.75" x14ac:dyDescent="0.25">
      <c r="A46" s="155"/>
      <c r="B46" s="354" t="s">
        <v>197</v>
      </c>
      <c r="C46" s="356" t="s">
        <v>198</v>
      </c>
      <c r="D46" s="318">
        <f t="shared" si="68"/>
        <v>1890</v>
      </c>
      <c r="E46" s="312">
        <f>'[1]3.Interné služby'!$N$79</f>
        <v>1890</v>
      </c>
      <c r="F46" s="312">
        <f>'[1]3.Interné služby'!$O$79</f>
        <v>0</v>
      </c>
      <c r="G46" s="313">
        <f>'[1]3.Interné služby'!$P$79</f>
        <v>0</v>
      </c>
      <c r="H46" s="311">
        <f t="shared" si="69"/>
        <v>6497.48</v>
      </c>
      <c r="I46" s="310">
        <f>'[1]3.Interné služby'!$T$79</f>
        <v>6497.48</v>
      </c>
      <c r="J46" s="310">
        <f>'[1]3.Interné služby'!$U$79</f>
        <v>0</v>
      </c>
      <c r="K46" s="329">
        <f>'[1]3.Interné služby'!$V$79</f>
        <v>0</v>
      </c>
      <c r="L46" s="318">
        <f>SUM(M46:O46)</f>
        <v>6500</v>
      </c>
      <c r="M46" s="312">
        <f>'[2]3.Interné služby'!$K$84</f>
        <v>6500</v>
      </c>
      <c r="N46" s="312">
        <f>'[2]3.Interné služby'!$L$84</f>
        <v>0</v>
      </c>
      <c r="O46" s="313">
        <f>'[2]3.Interné služby'!$M$84</f>
        <v>0</v>
      </c>
      <c r="P46" s="520">
        <f t="shared" si="71"/>
        <v>6000</v>
      </c>
      <c r="Q46" s="526">
        <f>'[2]3.Interné služby'!$Q$84</f>
        <v>6000</v>
      </c>
      <c r="R46" s="526">
        <f>'[2]3.Interné služby'!$R$84</f>
        <v>0</v>
      </c>
      <c r="S46" s="479">
        <f>'[2]3.Interné služby'!$S$84</f>
        <v>0</v>
      </c>
      <c r="T46" s="318">
        <f>SUM(U46:W46)</f>
        <v>6500</v>
      </c>
      <c r="U46" s="312">
        <f>'[2]3.Interné služby'!$T$84</f>
        <v>6500</v>
      </c>
      <c r="V46" s="312">
        <f>'[2]3.Interné služby'!$U$84</f>
        <v>0</v>
      </c>
      <c r="W46" s="313">
        <f>'[2]3.Interné služby'!$V$84</f>
        <v>0</v>
      </c>
      <c r="X46" s="318">
        <f>SUM(Y46:AA46)</f>
        <v>6500</v>
      </c>
      <c r="Y46" s="312">
        <f>'[2]3.Interné služby'!$W$84</f>
        <v>6500</v>
      </c>
      <c r="Z46" s="312">
        <f>'[2]3.Interné služby'!$X$84</f>
        <v>0</v>
      </c>
      <c r="AA46" s="345">
        <f>'[2]3.Interné služby'!$Y$84</f>
        <v>0</v>
      </c>
      <c r="AB46" s="318">
        <f>SUM(AC46:AE46)</f>
        <v>6500</v>
      </c>
      <c r="AC46" s="312">
        <f>'[2]3.Interné služby'!$Z$84</f>
        <v>6500</v>
      </c>
      <c r="AD46" s="312">
        <f>'[2]3.Interné služby'!$AA$84</f>
        <v>0</v>
      </c>
      <c r="AE46" s="313">
        <f>'[2]3.Interné služby'!$AB$84</f>
        <v>0</v>
      </c>
    </row>
    <row r="47" spans="1:31" ht="16.5" thickBot="1" x14ac:dyDescent="0.3">
      <c r="A47" s="155"/>
      <c r="B47" s="362" t="s">
        <v>199</v>
      </c>
      <c r="C47" s="358" t="s">
        <v>200</v>
      </c>
      <c r="D47" s="334">
        <f t="shared" si="68"/>
        <v>147</v>
      </c>
      <c r="E47" s="335">
        <f>'[1]3.Interné služby'!$N$85</f>
        <v>147</v>
      </c>
      <c r="F47" s="335">
        <f>'[1]3.Interné služby'!$O$85</f>
        <v>0</v>
      </c>
      <c r="G47" s="336">
        <f>'[1]3.Interné služby'!$P$85</f>
        <v>0</v>
      </c>
      <c r="H47" s="316">
        <f t="shared" si="69"/>
        <v>0</v>
      </c>
      <c r="I47" s="317">
        <f>'[1]3.Interné služby'!$T$85</f>
        <v>0</v>
      </c>
      <c r="J47" s="317">
        <f>'[1]3.Interné služby'!$U$85</f>
        <v>0</v>
      </c>
      <c r="K47" s="341">
        <f>'[1]3.Interné služby'!$V$85</f>
        <v>0</v>
      </c>
      <c r="L47" s="342">
        <f t="shared" si="70"/>
        <v>600</v>
      </c>
      <c r="M47" s="343">
        <f>'[2]3.Interné služby'!$K$90</f>
        <v>600</v>
      </c>
      <c r="N47" s="343">
        <f>'[2]3.Interné služby'!$L$90</f>
        <v>0</v>
      </c>
      <c r="O47" s="393">
        <f>'[2]3.Interné služby'!$M$90</f>
        <v>0</v>
      </c>
      <c r="P47" s="521">
        <f t="shared" si="71"/>
        <v>200</v>
      </c>
      <c r="Q47" s="527">
        <f>'[2]3.Interné služby'!$Q$90</f>
        <v>200</v>
      </c>
      <c r="R47" s="527">
        <f>'[2]3.Interné služby'!$R$90</f>
        <v>0</v>
      </c>
      <c r="S47" s="506">
        <f>'[2]3.Interné služby'!$S$90</f>
        <v>0</v>
      </c>
      <c r="T47" s="342">
        <f t="shared" ref="T47" si="75">SUM(U47:W47)</f>
        <v>600</v>
      </c>
      <c r="U47" s="343">
        <f>'[2]3.Interné služby'!$T$90</f>
        <v>600</v>
      </c>
      <c r="V47" s="343">
        <f>'[2]3.Interné služby'!$U$90</f>
        <v>0</v>
      </c>
      <c r="W47" s="393">
        <f>'[2]3.Interné služby'!$V$90</f>
        <v>0</v>
      </c>
      <c r="X47" s="342">
        <f t="shared" ref="X47" si="76">SUM(Y47:AA47)</f>
        <v>600</v>
      </c>
      <c r="Y47" s="343">
        <f>'[2]3.Interné služby'!$W$90</f>
        <v>600</v>
      </c>
      <c r="Z47" s="343">
        <f>'[2]3.Interné služby'!$X$90</f>
        <v>0</v>
      </c>
      <c r="AA47" s="530">
        <f>'[2]3.Interné služby'!$Y$90</f>
        <v>0</v>
      </c>
      <c r="AB47" s="342">
        <f t="shared" ref="AB47" si="77">SUM(AC47:AE47)</f>
        <v>600</v>
      </c>
      <c r="AC47" s="343">
        <f>'[2]3.Interné služby'!$Z$90</f>
        <v>600</v>
      </c>
      <c r="AD47" s="343">
        <f>'[2]3.Interné služby'!$AA$90</f>
        <v>0</v>
      </c>
      <c r="AE47" s="393">
        <f>'[2]3.Interné služby'!$AB$90</f>
        <v>0</v>
      </c>
    </row>
    <row r="48" spans="1:31" s="157" customFormat="1" ht="15.75" x14ac:dyDescent="0.25">
      <c r="B48" s="363" t="s">
        <v>201</v>
      </c>
      <c r="C48" s="364"/>
      <c r="D48" s="338">
        <f t="shared" ref="D48:G48" si="78">D49+D50+D53</f>
        <v>32943.61</v>
      </c>
      <c r="E48" s="339">
        <f t="shared" si="78"/>
        <v>32943.61</v>
      </c>
      <c r="F48" s="339">
        <f t="shared" si="78"/>
        <v>0</v>
      </c>
      <c r="G48" s="340">
        <f t="shared" si="78"/>
        <v>0</v>
      </c>
      <c r="H48" s="309">
        <f t="shared" ref="H48:S48" si="79">H49+H50+H53</f>
        <v>40172.03</v>
      </c>
      <c r="I48" s="308">
        <f t="shared" si="79"/>
        <v>40172.03</v>
      </c>
      <c r="J48" s="308">
        <f t="shared" si="79"/>
        <v>0</v>
      </c>
      <c r="K48" s="337">
        <f t="shared" si="79"/>
        <v>0</v>
      </c>
      <c r="L48" s="338">
        <f>L49+L50+L53</f>
        <v>49785</v>
      </c>
      <c r="M48" s="339">
        <f t="shared" ref="M48:O48" si="80">M49+M50+M53</f>
        <v>49785</v>
      </c>
      <c r="N48" s="339">
        <f t="shared" si="80"/>
        <v>0</v>
      </c>
      <c r="O48" s="463">
        <f t="shared" si="80"/>
        <v>0</v>
      </c>
      <c r="P48" s="319">
        <f t="shared" si="79"/>
        <v>44800</v>
      </c>
      <c r="Q48" s="476">
        <f t="shared" si="79"/>
        <v>44800</v>
      </c>
      <c r="R48" s="476">
        <f t="shared" si="79"/>
        <v>0</v>
      </c>
      <c r="S48" s="392">
        <f t="shared" si="79"/>
        <v>0</v>
      </c>
      <c r="T48" s="338">
        <f>T49+T50+T53</f>
        <v>48935</v>
      </c>
      <c r="U48" s="339">
        <f t="shared" ref="U48:W48" si="81">U49+U50+U53</f>
        <v>48935</v>
      </c>
      <c r="V48" s="339">
        <f t="shared" si="81"/>
        <v>0</v>
      </c>
      <c r="W48" s="463">
        <f t="shared" si="81"/>
        <v>0</v>
      </c>
      <c r="X48" s="338">
        <f>X49+X50+X53</f>
        <v>49785</v>
      </c>
      <c r="Y48" s="339">
        <f t="shared" ref="Y48:AA48" si="82">Y49+Y50+Y53</f>
        <v>49785</v>
      </c>
      <c r="Z48" s="339">
        <f t="shared" si="82"/>
        <v>0</v>
      </c>
      <c r="AA48" s="463">
        <f t="shared" si="82"/>
        <v>0</v>
      </c>
      <c r="AB48" s="338">
        <f>AB49+AB50+AB53</f>
        <v>49785</v>
      </c>
      <c r="AC48" s="339">
        <f t="shared" ref="AC48:AE48" si="83">AC49+AC50+AC53</f>
        <v>49785</v>
      </c>
      <c r="AD48" s="339">
        <f t="shared" si="83"/>
        <v>0</v>
      </c>
      <c r="AE48" s="340">
        <f t="shared" si="83"/>
        <v>0</v>
      </c>
    </row>
    <row r="49" spans="1:31" ht="15.75" x14ac:dyDescent="0.25">
      <c r="A49" s="155"/>
      <c r="B49" s="354" t="s">
        <v>202</v>
      </c>
      <c r="C49" s="356" t="s">
        <v>203</v>
      </c>
      <c r="D49" s="318">
        <f>SUM(E49:G49)</f>
        <v>13921.4</v>
      </c>
      <c r="E49" s="312">
        <f>'[1]4.Služby občanov'!$N$4</f>
        <v>13921.4</v>
      </c>
      <c r="F49" s="312">
        <f>'[1]4.Služby občanov'!$O$4</f>
        <v>0</v>
      </c>
      <c r="G49" s="313">
        <f>'[1]4.Služby občanov'!$P$4</f>
        <v>0</v>
      </c>
      <c r="H49" s="311">
        <f>SUM(I49:K49)</f>
        <v>20510.77</v>
      </c>
      <c r="I49" s="310">
        <f>'[1]4.Služby občanov'!$T$4</f>
        <v>20510.77</v>
      </c>
      <c r="J49" s="310">
        <f>'[1]4.Služby občanov'!$U$4</f>
        <v>0</v>
      </c>
      <c r="K49" s="329">
        <f>'[1]4.Služby občanov'!$V$4</f>
        <v>0</v>
      </c>
      <c r="L49" s="318">
        <f>SUM(M49:O49)</f>
        <v>27750</v>
      </c>
      <c r="M49" s="312">
        <f>'[2]4.Služby občanov'!$K$4</f>
        <v>27750</v>
      </c>
      <c r="N49" s="312">
        <f>'[2]4.Služby občanov'!$L$4</f>
        <v>0</v>
      </c>
      <c r="O49" s="345">
        <f>'[2]4.Služby občanov'!$M$4</f>
        <v>0</v>
      </c>
      <c r="P49" s="520">
        <f>SUM(Q49:S49)</f>
        <v>23900</v>
      </c>
      <c r="Q49" s="526">
        <f>'[2]4.Služby občanov'!$Q$4</f>
        <v>23900</v>
      </c>
      <c r="R49" s="526">
        <f>'[2]4.Služby občanov'!$R$4</f>
        <v>0</v>
      </c>
      <c r="S49" s="479">
        <f>'[2]4.Služby občanov'!$S$4</f>
        <v>0</v>
      </c>
      <c r="T49" s="318">
        <f>SUM(U49:W49)</f>
        <v>27750</v>
      </c>
      <c r="U49" s="312">
        <f>'[2]4.Služby občanov'!$T$4</f>
        <v>27750</v>
      </c>
      <c r="V49" s="312">
        <f>'[2]4.Služby občanov'!$U$4</f>
        <v>0</v>
      </c>
      <c r="W49" s="345">
        <f>'[2]4.Služby občanov'!$V$4</f>
        <v>0</v>
      </c>
      <c r="X49" s="318">
        <f>SUM(Y49:AA49)</f>
        <v>27750</v>
      </c>
      <c r="Y49" s="312">
        <f>'[2]4.Služby občanov'!$W$4</f>
        <v>27750</v>
      </c>
      <c r="Z49" s="312">
        <f>'[2]4.Služby občanov'!$X$4</f>
        <v>0</v>
      </c>
      <c r="AA49" s="345">
        <f>'[2]4.Služby občanov'!$Y$4</f>
        <v>0</v>
      </c>
      <c r="AB49" s="318">
        <f>SUM(AC49:AE49)</f>
        <v>27750</v>
      </c>
      <c r="AC49" s="312">
        <f>'[2]4.Služby občanov'!$Z$4</f>
        <v>27750</v>
      </c>
      <c r="AD49" s="312">
        <f>'[2]4.Služby občanov'!$AA$4</f>
        <v>0</v>
      </c>
      <c r="AE49" s="313">
        <f>'[2]4.Služby občanov'!$AB$4</f>
        <v>0</v>
      </c>
    </row>
    <row r="50" spans="1:31" ht="15.75" x14ac:dyDescent="0.25">
      <c r="A50" s="159"/>
      <c r="B50" s="354" t="s">
        <v>204</v>
      </c>
      <c r="C50" s="356" t="s">
        <v>205</v>
      </c>
      <c r="D50" s="318">
        <f>SUM(D51:D52)</f>
        <v>19022.21</v>
      </c>
      <c r="E50" s="312">
        <f>SUM(E51:E52)</f>
        <v>19022.21</v>
      </c>
      <c r="F50" s="312">
        <f>SUM(F51:F52)</f>
        <v>0</v>
      </c>
      <c r="G50" s="313">
        <f>SUM(G51:G52)</f>
        <v>0</v>
      </c>
      <c r="H50" s="311">
        <f t="shared" ref="H50:S50" si="84">SUM(H51:H52)</f>
        <v>19661.259999999998</v>
      </c>
      <c r="I50" s="310">
        <f t="shared" si="84"/>
        <v>19661.259999999998</v>
      </c>
      <c r="J50" s="310">
        <f t="shared" si="84"/>
        <v>0</v>
      </c>
      <c r="K50" s="329">
        <f t="shared" si="84"/>
        <v>0</v>
      </c>
      <c r="L50" s="318">
        <f>SUM(L51:L52)</f>
        <v>22035</v>
      </c>
      <c r="M50" s="312">
        <f t="shared" ref="M50:O50" si="85">SUM(M51:M52)</f>
        <v>22035</v>
      </c>
      <c r="N50" s="312">
        <f t="shared" si="85"/>
        <v>0</v>
      </c>
      <c r="O50" s="345">
        <f t="shared" si="85"/>
        <v>0</v>
      </c>
      <c r="P50" s="320">
        <f t="shared" si="84"/>
        <v>20900</v>
      </c>
      <c r="Q50" s="310">
        <f t="shared" si="84"/>
        <v>20900</v>
      </c>
      <c r="R50" s="310">
        <f t="shared" si="84"/>
        <v>0</v>
      </c>
      <c r="S50" s="321">
        <f t="shared" si="84"/>
        <v>0</v>
      </c>
      <c r="T50" s="318">
        <f>SUM(T51:T52)</f>
        <v>21185</v>
      </c>
      <c r="U50" s="312">
        <f t="shared" ref="U50:W50" si="86">SUM(U51:U52)</f>
        <v>21185</v>
      </c>
      <c r="V50" s="312">
        <f t="shared" si="86"/>
        <v>0</v>
      </c>
      <c r="W50" s="345">
        <f t="shared" si="86"/>
        <v>0</v>
      </c>
      <c r="X50" s="318">
        <f>SUM(X51:X52)</f>
        <v>22035</v>
      </c>
      <c r="Y50" s="312">
        <f t="shared" ref="Y50:AA50" si="87">SUM(Y51:Y52)</f>
        <v>22035</v>
      </c>
      <c r="Z50" s="312">
        <f t="shared" si="87"/>
        <v>0</v>
      </c>
      <c r="AA50" s="345">
        <f t="shared" si="87"/>
        <v>0</v>
      </c>
      <c r="AB50" s="318">
        <f>SUM(AB51:AB52)</f>
        <v>22035</v>
      </c>
      <c r="AC50" s="312">
        <f t="shared" ref="AC50:AE50" si="88">SUM(AC51:AC52)</f>
        <v>22035</v>
      </c>
      <c r="AD50" s="312">
        <f t="shared" si="88"/>
        <v>0</v>
      </c>
      <c r="AE50" s="313">
        <f t="shared" si="88"/>
        <v>0</v>
      </c>
    </row>
    <row r="51" spans="1:31" ht="15.75" x14ac:dyDescent="0.25">
      <c r="A51" s="159"/>
      <c r="B51" s="354">
        <v>1</v>
      </c>
      <c r="C51" s="356" t="s">
        <v>206</v>
      </c>
      <c r="D51" s="318">
        <f>SUM(E51:G51)</f>
        <v>19022.21</v>
      </c>
      <c r="E51" s="312">
        <f>'[1]4.Služby občanov'!$N$17</f>
        <v>19022.21</v>
      </c>
      <c r="F51" s="312">
        <f>'[1]4.Služby občanov'!$O$17</f>
        <v>0</v>
      </c>
      <c r="G51" s="313">
        <f>'[1]4.Služby občanov'!$P$17</f>
        <v>0</v>
      </c>
      <c r="H51" s="311">
        <f>SUM(I51:K51)</f>
        <v>19661.259999999998</v>
      </c>
      <c r="I51" s="310">
        <f>'[1]4.Služby občanov'!$T$17</f>
        <v>19661.259999999998</v>
      </c>
      <c r="J51" s="310">
        <f>'[1]4.Služby občanov'!$U$17</f>
        <v>0</v>
      </c>
      <c r="K51" s="329">
        <f>'[1]4.Služby občanov'!$V$17</f>
        <v>0</v>
      </c>
      <c r="L51" s="318">
        <f>SUM(M51:O51)</f>
        <v>22035</v>
      </c>
      <c r="M51" s="312">
        <f>'[2]4.Služby občanov'!$K$17</f>
        <v>22035</v>
      </c>
      <c r="N51" s="312">
        <f>'[2]4.Služby občanov'!$L$17</f>
        <v>0</v>
      </c>
      <c r="O51" s="345">
        <f>'[2]4.Služby občanov'!$M$17</f>
        <v>0</v>
      </c>
      <c r="P51" s="520">
        <f>SUM(Q51:S51)</f>
        <v>20900</v>
      </c>
      <c r="Q51" s="526">
        <f>'[2]4.Služby občanov'!$Q$17</f>
        <v>20900</v>
      </c>
      <c r="R51" s="526">
        <f>'[2]4.Služby občanov'!$R$17</f>
        <v>0</v>
      </c>
      <c r="S51" s="479">
        <f>'[2]4.Služby občanov'!$S$17</f>
        <v>0</v>
      </c>
      <c r="T51" s="318">
        <f>SUM(U51:W51)</f>
        <v>21185</v>
      </c>
      <c r="U51" s="312">
        <f>'[2]4.Služby občanov'!$T$17</f>
        <v>21185</v>
      </c>
      <c r="V51" s="312">
        <f>'[2]4.Služby občanov'!$U$17</f>
        <v>0</v>
      </c>
      <c r="W51" s="345">
        <f>'[2]4.Služby občanov'!$V$17</f>
        <v>0</v>
      </c>
      <c r="X51" s="318">
        <f>SUM(Y51:AA51)</f>
        <v>22035</v>
      </c>
      <c r="Y51" s="312">
        <f>'[2]4.Služby občanov'!$W$17</f>
        <v>22035</v>
      </c>
      <c r="Z51" s="312">
        <f>'[2]4.Služby občanov'!$X$17</f>
        <v>0</v>
      </c>
      <c r="AA51" s="345">
        <f>'[2]4.Služby občanov'!$Y$17</f>
        <v>0</v>
      </c>
      <c r="AB51" s="318">
        <f>SUM(AC51:AE51)</f>
        <v>22035</v>
      </c>
      <c r="AC51" s="312">
        <f>'[2]4.Služby občanov'!$Z$17</f>
        <v>22035</v>
      </c>
      <c r="AD51" s="312">
        <f>'[2]4.Služby občanov'!$AA$17</f>
        <v>0</v>
      </c>
      <c r="AE51" s="313">
        <f>'[2]4.Služby občanov'!$AB$17</f>
        <v>0</v>
      </c>
    </row>
    <row r="52" spans="1:31" ht="15.75" x14ac:dyDescent="0.25">
      <c r="A52" s="159"/>
      <c r="B52" s="354">
        <v>2</v>
      </c>
      <c r="C52" s="356" t="s">
        <v>207</v>
      </c>
      <c r="D52" s="318">
        <f>SUM(E52:G52)</f>
        <v>0</v>
      </c>
      <c r="E52" s="312">
        <f>'[1]4.Služby občanov'!$N$27</f>
        <v>0</v>
      </c>
      <c r="F52" s="312">
        <f>'[1]4.Služby občanov'!$O$27</f>
        <v>0</v>
      </c>
      <c r="G52" s="313">
        <f>'[1]4.Služby občanov'!$P$27</f>
        <v>0</v>
      </c>
      <c r="H52" s="311">
        <f>SUM(I52:K52)</f>
        <v>0</v>
      </c>
      <c r="I52" s="310">
        <f>'[1]4.Služby občanov'!$T$27</f>
        <v>0</v>
      </c>
      <c r="J52" s="310">
        <f>'[1]4.Služby občanov'!$U$27</f>
        <v>0</v>
      </c>
      <c r="K52" s="329">
        <f>'[1]4.Služby občanov'!$V$27</f>
        <v>0</v>
      </c>
      <c r="L52" s="318">
        <f t="shared" ref="L52:L53" si="89">SUM(M52:O52)</f>
        <v>0</v>
      </c>
      <c r="M52" s="312">
        <f>'[2]4.Služby občanov'!$K$27</f>
        <v>0</v>
      </c>
      <c r="N52" s="312">
        <f>'[2]4.Služby občanov'!$L$27</f>
        <v>0</v>
      </c>
      <c r="O52" s="345">
        <f>'[2]4.Služby občanov'!$M$27</f>
        <v>0</v>
      </c>
      <c r="P52" s="520">
        <f t="shared" ref="P52:P53" si="90">SUM(Q52:S52)</f>
        <v>0</v>
      </c>
      <c r="Q52" s="526">
        <f>'[2]4.Služby občanov'!$Q$27</f>
        <v>0</v>
      </c>
      <c r="R52" s="526">
        <f>'[2]4.Služby občanov'!$R$27</f>
        <v>0</v>
      </c>
      <c r="S52" s="479">
        <f>'[2]4.Služby občanov'!$S$27</f>
        <v>0</v>
      </c>
      <c r="T52" s="318">
        <f t="shared" ref="T52:T53" si="91">SUM(U52:W52)</f>
        <v>0</v>
      </c>
      <c r="U52" s="312">
        <f>'[2]4.Služby občanov'!$T$27</f>
        <v>0</v>
      </c>
      <c r="V52" s="312">
        <f>'[2]4.Služby občanov'!$U$27</f>
        <v>0</v>
      </c>
      <c r="W52" s="345">
        <f>'[2]4.Služby občanov'!$V$27</f>
        <v>0</v>
      </c>
      <c r="X52" s="318">
        <f t="shared" ref="X52:X53" si="92">SUM(Y52:AA52)</f>
        <v>0</v>
      </c>
      <c r="Y52" s="312">
        <f>'[2]4.Služby občanov'!$W$27</f>
        <v>0</v>
      </c>
      <c r="Z52" s="312">
        <f>'[2]4.Služby občanov'!$X$27</f>
        <v>0</v>
      </c>
      <c r="AA52" s="345">
        <f>'[2]4.Služby občanov'!$Y$27</f>
        <v>0</v>
      </c>
      <c r="AB52" s="318">
        <f t="shared" ref="AB52:AB53" si="93">SUM(AC52:AE52)</f>
        <v>0</v>
      </c>
      <c r="AC52" s="312">
        <f>'[2]4.Služby občanov'!$Z$27</f>
        <v>0</v>
      </c>
      <c r="AD52" s="312">
        <f>'[2]4.Služby občanov'!$AA$27</f>
        <v>0</v>
      </c>
      <c r="AE52" s="313">
        <f>'[2]4.Služby občanov'!$AB$27</f>
        <v>0</v>
      </c>
    </row>
    <row r="53" spans="1:31" ht="16.5" outlineLevel="1" thickBot="1" x14ac:dyDescent="0.3">
      <c r="A53" s="159"/>
      <c r="B53" s="365" t="s">
        <v>208</v>
      </c>
      <c r="C53" s="358" t="s">
        <v>209</v>
      </c>
      <c r="D53" s="334">
        <f>SUM(E53:G53)</f>
        <v>0</v>
      </c>
      <c r="E53" s="335">
        <f>'[1]4.Služby občanov'!$N$29</f>
        <v>0</v>
      </c>
      <c r="F53" s="335">
        <f>'[1]4.Služby občanov'!$O$29</f>
        <v>0</v>
      </c>
      <c r="G53" s="336">
        <f>'[1]4.Služby občanov'!$P$29</f>
        <v>0</v>
      </c>
      <c r="H53" s="316">
        <f>SUM(I53:K53)</f>
        <v>0</v>
      </c>
      <c r="I53" s="317">
        <f>'[1]4.Služby občanov'!$T$29</f>
        <v>0</v>
      </c>
      <c r="J53" s="317">
        <f>'[1]4.Služby občanov'!$U$29</f>
        <v>0</v>
      </c>
      <c r="K53" s="341">
        <f>'[1]4.Služby občanov'!$V$29</f>
        <v>0</v>
      </c>
      <c r="L53" s="342">
        <f t="shared" si="89"/>
        <v>0</v>
      </c>
      <c r="M53" s="343">
        <f>'[2]4.Služby občanov'!$K$29</f>
        <v>0</v>
      </c>
      <c r="N53" s="343">
        <f>'[2]4.Služby občanov'!$L$29</f>
        <v>0</v>
      </c>
      <c r="O53" s="530">
        <f>'[2]4.Služby občanov'!$M$29</f>
        <v>0</v>
      </c>
      <c r="P53" s="521">
        <f t="shared" si="90"/>
        <v>0</v>
      </c>
      <c r="Q53" s="527">
        <f>'[2]4.Služby občanov'!$Q$29</f>
        <v>0</v>
      </c>
      <c r="R53" s="527">
        <f>'[2]4.Služby občanov'!$R$29</f>
        <v>0</v>
      </c>
      <c r="S53" s="506">
        <f>'[2]4.Služby občanov'!$S$29</f>
        <v>0</v>
      </c>
      <c r="T53" s="342">
        <f t="shared" si="91"/>
        <v>0</v>
      </c>
      <c r="U53" s="343">
        <f>'[2]4.Služby občanov'!$T$29</f>
        <v>0</v>
      </c>
      <c r="V53" s="343">
        <f>'[2]4.Služby občanov'!$U$29</f>
        <v>0</v>
      </c>
      <c r="W53" s="530">
        <f>'[2]4.Služby občanov'!$V$29</f>
        <v>0</v>
      </c>
      <c r="X53" s="342">
        <f t="shared" si="92"/>
        <v>0</v>
      </c>
      <c r="Y53" s="343">
        <f>'[2]4.Služby občanov'!$W$29</f>
        <v>0</v>
      </c>
      <c r="Z53" s="343">
        <f>'[2]4.Služby občanov'!$X$29</f>
        <v>0</v>
      </c>
      <c r="AA53" s="530">
        <f>'[2]4.Služby občanov'!$Y$29</f>
        <v>0</v>
      </c>
      <c r="AB53" s="342">
        <f t="shared" si="93"/>
        <v>0</v>
      </c>
      <c r="AC53" s="343">
        <f>'[2]4.Služby občanov'!$Z$29</f>
        <v>0</v>
      </c>
      <c r="AD53" s="343">
        <f>'[2]4.Služby občanov'!$AA$29</f>
        <v>0</v>
      </c>
      <c r="AE53" s="393">
        <f>'[2]4.Služby občanov'!$AB$29</f>
        <v>0</v>
      </c>
    </row>
    <row r="54" spans="1:31" s="157" customFormat="1" ht="15.75" x14ac:dyDescent="0.25">
      <c r="A54" s="159"/>
      <c r="B54" s="359" t="s">
        <v>210</v>
      </c>
      <c r="C54" s="366"/>
      <c r="D54" s="338">
        <f t="shared" ref="D54:G54" si="94">D55+D60+D61+D62+D67</f>
        <v>1676180.56</v>
      </c>
      <c r="E54" s="339">
        <f t="shared" si="94"/>
        <v>770380</v>
      </c>
      <c r="F54" s="339">
        <f t="shared" si="94"/>
        <v>896255.6</v>
      </c>
      <c r="G54" s="340">
        <f t="shared" si="94"/>
        <v>9544.9599999999991</v>
      </c>
      <c r="H54" s="309">
        <f t="shared" ref="H54:S54" si="95">H55+H60+H61+H62+H67</f>
        <v>1396446.2799999998</v>
      </c>
      <c r="I54" s="308">
        <f t="shared" si="95"/>
        <v>793760.63999999978</v>
      </c>
      <c r="J54" s="308">
        <f t="shared" si="95"/>
        <v>4125</v>
      </c>
      <c r="K54" s="337">
        <f t="shared" si="95"/>
        <v>598560.64</v>
      </c>
      <c r="L54" s="338">
        <f>L55+L60+L62+L61+L67</f>
        <v>1167131</v>
      </c>
      <c r="M54" s="339">
        <f>M55+M60+M62+M61+M67</f>
        <v>855720</v>
      </c>
      <c r="N54" s="339">
        <f t="shared" ref="N54:O54" si="96">N55+N60+N62+N61+N67</f>
        <v>296411</v>
      </c>
      <c r="O54" s="339">
        <f t="shared" si="96"/>
        <v>15000</v>
      </c>
      <c r="P54" s="319">
        <f t="shared" si="95"/>
        <v>1113890</v>
      </c>
      <c r="Q54" s="476">
        <f t="shared" si="95"/>
        <v>820000</v>
      </c>
      <c r="R54" s="476">
        <f t="shared" si="95"/>
        <v>279890</v>
      </c>
      <c r="S54" s="392">
        <f t="shared" si="95"/>
        <v>14000</v>
      </c>
      <c r="T54" s="338">
        <f>T55+T60+T62+T61+T67</f>
        <v>1106560</v>
      </c>
      <c r="U54" s="339">
        <f>U55+U60+U62+U61+U67</f>
        <v>839560</v>
      </c>
      <c r="V54" s="339">
        <f t="shared" ref="V54:W54" si="97">V55+V60+V62+V61+V67</f>
        <v>252000</v>
      </c>
      <c r="W54" s="339">
        <f t="shared" si="97"/>
        <v>15000</v>
      </c>
      <c r="X54" s="338">
        <f>X55+X60+X62+X61+X67</f>
        <v>978860</v>
      </c>
      <c r="Y54" s="339">
        <f>Y55+Y60+Y62+Y61+Y67</f>
        <v>848860</v>
      </c>
      <c r="Z54" s="339">
        <f t="shared" ref="Z54:AA54" si="98">Z55+Z60+Z62+Z61+Z67</f>
        <v>115000</v>
      </c>
      <c r="AA54" s="463">
        <f t="shared" si="98"/>
        <v>15000</v>
      </c>
      <c r="AB54" s="338">
        <f>AB55+AB60+AB62+AB61+AB67</f>
        <v>997860</v>
      </c>
      <c r="AC54" s="339">
        <f>AC55+AC60+AC62+AC61+AC67</f>
        <v>867860</v>
      </c>
      <c r="AD54" s="339">
        <f t="shared" ref="AD54:AE54" si="99">AD55+AD60+AD62+AD61+AD67</f>
        <v>115000</v>
      </c>
      <c r="AE54" s="340">
        <f t="shared" si="99"/>
        <v>15000</v>
      </c>
    </row>
    <row r="55" spans="1:31" ht="15.75" x14ac:dyDescent="0.25">
      <c r="A55" s="159"/>
      <c r="B55" s="367" t="s">
        <v>211</v>
      </c>
      <c r="C55" s="355" t="s">
        <v>212</v>
      </c>
      <c r="D55" s="318">
        <f>SUM(D56:D59)</f>
        <v>561117.16</v>
      </c>
      <c r="E55" s="312">
        <f>SUM(E56:E59)</f>
        <v>536901</v>
      </c>
      <c r="F55" s="312">
        <f>SUM(F56:F59)</f>
        <v>14671.2</v>
      </c>
      <c r="G55" s="313">
        <f>SUM(G56:G59)</f>
        <v>9544.9599999999991</v>
      </c>
      <c r="H55" s="311">
        <f t="shared" ref="H55:S55" si="100">SUM(H56:H59)</f>
        <v>587771.59999999986</v>
      </c>
      <c r="I55" s="310">
        <f t="shared" si="100"/>
        <v>570024.71999999986</v>
      </c>
      <c r="J55" s="310">
        <f t="shared" si="100"/>
        <v>4125</v>
      </c>
      <c r="K55" s="329">
        <f t="shared" si="100"/>
        <v>13621.88</v>
      </c>
      <c r="L55" s="318">
        <f>SUM(L56:L60)</f>
        <v>710410</v>
      </c>
      <c r="M55" s="312">
        <f>SUM(M56:M60)</f>
        <v>659920</v>
      </c>
      <c r="N55" s="312">
        <f t="shared" ref="N55:O55" si="101">SUM(N56:N60)</f>
        <v>35490</v>
      </c>
      <c r="O55" s="312">
        <f t="shared" si="101"/>
        <v>15000</v>
      </c>
      <c r="P55" s="320">
        <f t="shared" si="100"/>
        <v>672700</v>
      </c>
      <c r="Q55" s="310">
        <f t="shared" si="100"/>
        <v>639700</v>
      </c>
      <c r="R55" s="310">
        <f t="shared" si="100"/>
        <v>19000</v>
      </c>
      <c r="S55" s="321">
        <f t="shared" si="100"/>
        <v>14000</v>
      </c>
      <c r="T55" s="318">
        <f>SUM(T56:T60)</f>
        <v>698760</v>
      </c>
      <c r="U55" s="312">
        <f>SUM(U56:U60)</f>
        <v>683760</v>
      </c>
      <c r="V55" s="312">
        <f t="shared" ref="V55:W55" si="102">SUM(V56:V60)</f>
        <v>0</v>
      </c>
      <c r="W55" s="312">
        <f t="shared" si="102"/>
        <v>15000</v>
      </c>
      <c r="X55" s="318">
        <f>SUM(X56:X60)</f>
        <v>707660</v>
      </c>
      <c r="Y55" s="312">
        <f>SUM(Y56:Y60)</f>
        <v>692660</v>
      </c>
      <c r="Z55" s="312">
        <f t="shared" ref="Z55:AA55" si="103">SUM(Z56:Z60)</f>
        <v>0</v>
      </c>
      <c r="AA55" s="345">
        <f t="shared" si="103"/>
        <v>15000</v>
      </c>
      <c r="AB55" s="318">
        <f>SUM(AB56:AB60)</f>
        <v>726660</v>
      </c>
      <c r="AC55" s="312">
        <f>SUM(AC56:AC60)</f>
        <v>711660</v>
      </c>
      <c r="AD55" s="312">
        <f t="shared" ref="AD55:AE55" si="104">SUM(AD56:AD60)</f>
        <v>0</v>
      </c>
      <c r="AE55" s="313">
        <f t="shared" si="104"/>
        <v>15000</v>
      </c>
    </row>
    <row r="56" spans="1:31" ht="15.75" x14ac:dyDescent="0.25">
      <c r="A56" s="159"/>
      <c r="B56" s="354">
        <v>1</v>
      </c>
      <c r="C56" s="356" t="s">
        <v>213</v>
      </c>
      <c r="D56" s="318">
        <f t="shared" ref="D56:D61" si="105">SUM(E56:G56)</f>
        <v>386118.96</v>
      </c>
      <c r="E56" s="312">
        <f>'[1]5.Bezpečnosť, právo a por.'!$N$5</f>
        <v>376574</v>
      </c>
      <c r="F56" s="312">
        <f>'[1]5.Bezpečnosť, právo a por.'!$O$5</f>
        <v>0</v>
      </c>
      <c r="G56" s="313">
        <f>'[1]5.Bezpečnosť, právo a por.'!$P$5</f>
        <v>9544.9599999999991</v>
      </c>
      <c r="H56" s="311">
        <f t="shared" ref="H56:H61" si="106">SUM(I56:K56)</f>
        <v>422552.23999999987</v>
      </c>
      <c r="I56" s="310">
        <f>'[1]5.Bezpečnosť, právo a por.'!$T$5</f>
        <v>404805.35999999987</v>
      </c>
      <c r="J56" s="310">
        <f>'[1]5.Bezpečnosť, právo a por.'!$U$5</f>
        <v>4125</v>
      </c>
      <c r="K56" s="329">
        <f>'[1]5.Bezpečnosť, právo a por.'!$V$5</f>
        <v>13621.88</v>
      </c>
      <c r="L56" s="318">
        <f>SUM(M56:O56)</f>
        <v>501720</v>
      </c>
      <c r="M56" s="312">
        <f>'[2]5.Bezpečnosť, právo a por.'!$K$5</f>
        <v>470160</v>
      </c>
      <c r="N56" s="312">
        <f>'[2]5.Bezpečnosť, právo a por.'!$L$5</f>
        <v>16560</v>
      </c>
      <c r="O56" s="313">
        <f>'[2]5.Bezpečnosť, právo a por.'!$M$5</f>
        <v>15000</v>
      </c>
      <c r="P56" s="520">
        <f>SUM(Q56:S56)</f>
        <v>470650</v>
      </c>
      <c r="Q56" s="526">
        <f>'[2]5.Bezpečnosť, právo a por.'!$Q$5</f>
        <v>456650</v>
      </c>
      <c r="R56" s="526">
        <f>'[2]5.Bezpečnosť, právo a por.'!$R$5</f>
        <v>0</v>
      </c>
      <c r="S56" s="479">
        <f>'[2]5.Bezpečnosť, právo a por.'!$S$5</f>
        <v>14000</v>
      </c>
      <c r="T56" s="318">
        <f>SUM(U56:W56)</f>
        <v>505860</v>
      </c>
      <c r="U56" s="312">
        <f>'[2]5.Bezpečnosť, právo a por.'!$T$5</f>
        <v>490860</v>
      </c>
      <c r="V56" s="312">
        <f>'[2]5.Bezpečnosť, právo a por.'!$U$5</f>
        <v>0</v>
      </c>
      <c r="W56" s="313">
        <f>'[2]5.Bezpečnosť, právo a por.'!$V$5</f>
        <v>15000</v>
      </c>
      <c r="X56" s="318">
        <f>SUM(Y56:AA56)</f>
        <v>506160</v>
      </c>
      <c r="Y56" s="312">
        <f>'[2]5.Bezpečnosť, právo a por.'!$W$5</f>
        <v>491160</v>
      </c>
      <c r="Z56" s="312">
        <f>'[2]5.Bezpečnosť, právo a por.'!$X$5</f>
        <v>0</v>
      </c>
      <c r="AA56" s="345">
        <f>'[2]5.Bezpečnosť, právo a por.'!$Y$5</f>
        <v>15000</v>
      </c>
      <c r="AB56" s="318">
        <f>SUM(AC56:AE56)</f>
        <v>521160</v>
      </c>
      <c r="AC56" s="312">
        <f>'[2]5.Bezpečnosť, právo a por.'!$Z$5</f>
        <v>506160</v>
      </c>
      <c r="AD56" s="312">
        <f>'[2]5.Bezpečnosť, právo a por.'!$AA$5</f>
        <v>0</v>
      </c>
      <c r="AE56" s="313">
        <f>'[2]5.Bezpečnosť, právo a por.'!$AB$5</f>
        <v>15000</v>
      </c>
    </row>
    <row r="57" spans="1:31" ht="15.75" x14ac:dyDescent="0.25">
      <c r="A57" s="155"/>
      <c r="B57" s="354">
        <v>2</v>
      </c>
      <c r="C57" s="356" t="s">
        <v>214</v>
      </c>
      <c r="D57" s="318">
        <f t="shared" si="105"/>
        <v>98245.2</v>
      </c>
      <c r="E57" s="312">
        <f>'[1]5.Bezpečnosť, právo a por.'!$N$52</f>
        <v>83574</v>
      </c>
      <c r="F57" s="312">
        <f>'[1]5.Bezpečnosť, právo a por.'!$O$52</f>
        <v>14671.2</v>
      </c>
      <c r="G57" s="313">
        <f>'[1]5.Bezpečnosť, právo a por.'!$P$52</f>
        <v>0</v>
      </c>
      <c r="H57" s="311">
        <f t="shared" si="106"/>
        <v>78615.479999999981</v>
      </c>
      <c r="I57" s="310">
        <f>'[1]5.Bezpečnosť, právo a por.'!$T$52</f>
        <v>78615.479999999981</v>
      </c>
      <c r="J57" s="310">
        <f>'[1]5.Bezpečnosť, právo a por.'!$U$52</f>
        <v>0</v>
      </c>
      <c r="K57" s="329">
        <f>'[1]5.Bezpečnosť, právo a por.'!$V$52</f>
        <v>0</v>
      </c>
      <c r="L57" s="318">
        <f t="shared" ref="L57:L60" si="107">SUM(M57:O57)</f>
        <v>113690</v>
      </c>
      <c r="M57" s="312">
        <f>'[2]5.Bezpečnosť, právo a por.'!$K$54</f>
        <v>94760</v>
      </c>
      <c r="N57" s="312">
        <f>'[2]5.Bezpečnosť, právo a por.'!$L$54</f>
        <v>18930</v>
      </c>
      <c r="O57" s="313">
        <f>'[2]5.Bezpečnosť, právo a por.'!$M$54</f>
        <v>0</v>
      </c>
      <c r="P57" s="520">
        <f t="shared" ref="P57:P61" si="108">SUM(Q57:S57)</f>
        <v>108950</v>
      </c>
      <c r="Q57" s="526">
        <f>'[2]5.Bezpečnosť, právo a por.'!$Q$54</f>
        <v>89950</v>
      </c>
      <c r="R57" s="526">
        <f>'[2]5.Bezpečnosť, právo a por.'!$R$54</f>
        <v>19000</v>
      </c>
      <c r="S57" s="479">
        <f>'[2]5.Bezpečnosť, právo a por.'!$S$54</f>
        <v>0</v>
      </c>
      <c r="T57" s="318">
        <f t="shared" ref="T57:T60" si="109">SUM(U57:W57)</f>
        <v>97900</v>
      </c>
      <c r="U57" s="312">
        <f>'[2]5.Bezpečnosť, právo a por.'!$T$54</f>
        <v>97900</v>
      </c>
      <c r="V57" s="312">
        <f>'[2]5.Bezpečnosť, právo a por.'!$U$54</f>
        <v>0</v>
      </c>
      <c r="W57" s="313">
        <f>'[2]5.Bezpečnosť, právo a por.'!$V$54</f>
        <v>0</v>
      </c>
      <c r="X57" s="318">
        <f t="shared" ref="X57:X60" si="110">SUM(Y57:AA57)</f>
        <v>101900</v>
      </c>
      <c r="Y57" s="312">
        <f>'[2]5.Bezpečnosť, právo a por.'!$W$54</f>
        <v>101900</v>
      </c>
      <c r="Z57" s="312">
        <f>'[2]5.Bezpečnosť, právo a por.'!$X$54</f>
        <v>0</v>
      </c>
      <c r="AA57" s="345">
        <f>'[2]5.Bezpečnosť, právo a por.'!$Y$54</f>
        <v>0</v>
      </c>
      <c r="AB57" s="318">
        <f t="shared" ref="AB57:AB60" si="111">SUM(AC57:AE57)</f>
        <v>105900</v>
      </c>
      <c r="AC57" s="312">
        <f>'[2]5.Bezpečnosť, právo a por.'!$Z$54</f>
        <v>105900</v>
      </c>
      <c r="AD57" s="312">
        <f>'[2]5.Bezpečnosť, právo a por.'!$AA$54</f>
        <v>0</v>
      </c>
      <c r="AE57" s="313">
        <f>'[2]5.Bezpečnosť, právo a por.'!$AB$54</f>
        <v>0</v>
      </c>
    </row>
    <row r="58" spans="1:31" ht="15.75" x14ac:dyDescent="0.25">
      <c r="A58" s="158"/>
      <c r="B58" s="354">
        <v>3</v>
      </c>
      <c r="C58" s="356" t="s">
        <v>215</v>
      </c>
      <c r="D58" s="318">
        <f t="shared" si="105"/>
        <v>37257</v>
      </c>
      <c r="E58" s="312">
        <f>'[1]5.Bezpečnosť, právo a por.'!$N$72</f>
        <v>37257</v>
      </c>
      <c r="F58" s="312">
        <f>'[1]5.Bezpečnosť, právo a por.'!$O$72</f>
        <v>0</v>
      </c>
      <c r="G58" s="313">
        <f>'[1]5.Bezpečnosť, právo a por.'!$P$72</f>
        <v>0</v>
      </c>
      <c r="H58" s="311">
        <f t="shared" si="106"/>
        <v>41127.019999999997</v>
      </c>
      <c r="I58" s="310">
        <f>'[1]5.Bezpečnosť, právo a por.'!$T$72</f>
        <v>41127.019999999997</v>
      </c>
      <c r="J58" s="310">
        <f>'[1]5.Bezpečnosť, právo a por.'!$U$72</f>
        <v>0</v>
      </c>
      <c r="K58" s="329">
        <f>'[1]5.Bezpečnosť, právo a por.'!$V$72</f>
        <v>0</v>
      </c>
      <c r="L58" s="318">
        <f t="shared" si="107"/>
        <v>46700</v>
      </c>
      <c r="M58" s="312">
        <f>'[2]5.Bezpečnosť, právo a por.'!$K$74</f>
        <v>46700</v>
      </c>
      <c r="N58" s="312">
        <f>'[2]5.Bezpečnosť, právo a por.'!$L$74</f>
        <v>0</v>
      </c>
      <c r="O58" s="313">
        <f>'[2]5.Bezpečnosť, právo a por.'!$M$74</f>
        <v>0</v>
      </c>
      <c r="P58" s="520">
        <f t="shared" si="108"/>
        <v>45800</v>
      </c>
      <c r="Q58" s="526">
        <f>'[2]5.Bezpečnosť, právo a por.'!$Q$74</f>
        <v>45800</v>
      </c>
      <c r="R58" s="526">
        <f>'[2]5.Bezpečnosť, právo a por.'!$R$74</f>
        <v>0</v>
      </c>
      <c r="S58" s="479">
        <f>'[2]5.Bezpečnosť, právo a por.'!$S$74</f>
        <v>0</v>
      </c>
      <c r="T58" s="318">
        <f t="shared" si="109"/>
        <v>46700</v>
      </c>
      <c r="U58" s="312">
        <f>'[2]5.Bezpečnosť, právo a por.'!$T$74</f>
        <v>46700</v>
      </c>
      <c r="V58" s="312">
        <f>'[2]5.Bezpečnosť, právo a por.'!$U$74</f>
        <v>0</v>
      </c>
      <c r="W58" s="313">
        <f>'[2]5.Bezpečnosť, právo a por.'!$V$74</f>
        <v>0</v>
      </c>
      <c r="X58" s="318">
        <f t="shared" si="110"/>
        <v>49000</v>
      </c>
      <c r="Y58" s="312">
        <f>'[2]5.Bezpečnosť, právo a por.'!$W$74</f>
        <v>49000</v>
      </c>
      <c r="Z58" s="312">
        <f>'[2]5.Bezpečnosť, právo a por.'!$X$74</f>
        <v>0</v>
      </c>
      <c r="AA58" s="345">
        <f>'[2]5.Bezpečnosť, právo a por.'!$Y$74</f>
        <v>0</v>
      </c>
      <c r="AB58" s="318">
        <f t="shared" si="111"/>
        <v>49000</v>
      </c>
      <c r="AC58" s="312">
        <f>'[2]5.Bezpečnosť, právo a por.'!$Z$74</f>
        <v>49000</v>
      </c>
      <c r="AD58" s="312">
        <f>'[2]5.Bezpečnosť, právo a por.'!$AA$74</f>
        <v>0</v>
      </c>
      <c r="AE58" s="313">
        <f>'[2]5.Bezpečnosť, právo a por.'!$AB$74</f>
        <v>0</v>
      </c>
    </row>
    <row r="59" spans="1:31" ht="15.75" x14ac:dyDescent="0.25">
      <c r="A59" s="158"/>
      <c r="B59" s="354">
        <v>4</v>
      </c>
      <c r="C59" s="356" t="s">
        <v>216</v>
      </c>
      <c r="D59" s="318">
        <f t="shared" si="105"/>
        <v>39496</v>
      </c>
      <c r="E59" s="312">
        <f>'[1]5.Bezpečnosť, právo a por.'!$N$75</f>
        <v>39496</v>
      </c>
      <c r="F59" s="312">
        <f>'[1]5.Bezpečnosť, právo a por.'!$O$75</f>
        <v>0</v>
      </c>
      <c r="G59" s="313">
        <f>'[1]5.Bezpečnosť, právo a por.'!$P$75</f>
        <v>0</v>
      </c>
      <c r="H59" s="311">
        <f t="shared" si="106"/>
        <v>45476.86</v>
      </c>
      <c r="I59" s="310">
        <f>'[1]5.Bezpečnosť, právo a por.'!$T$75</f>
        <v>45476.86</v>
      </c>
      <c r="J59" s="310">
        <f>'[1]5.Bezpečnosť, právo a por.'!$U$75</f>
        <v>0</v>
      </c>
      <c r="K59" s="329">
        <f>'[1]5.Bezpečnosť, právo a por.'!$V$75</f>
        <v>0</v>
      </c>
      <c r="L59" s="318">
        <f t="shared" si="107"/>
        <v>48300</v>
      </c>
      <c r="M59" s="312">
        <f>'[2]5.Bezpečnosť, právo a por.'!$K$77</f>
        <v>48300</v>
      </c>
      <c r="N59" s="312">
        <f>'[2]5.Bezpečnosť, právo a por.'!$L$77</f>
        <v>0</v>
      </c>
      <c r="O59" s="313">
        <f>'[2]5.Bezpečnosť, právo a por.'!$M$77</f>
        <v>0</v>
      </c>
      <c r="P59" s="520">
        <f t="shared" si="108"/>
        <v>47300</v>
      </c>
      <c r="Q59" s="526">
        <f>'[2]5.Bezpečnosť, právo a por.'!$Q$77</f>
        <v>47300</v>
      </c>
      <c r="R59" s="526">
        <f>'[2]5.Bezpečnosť, právo a por.'!$R$77</f>
        <v>0</v>
      </c>
      <c r="S59" s="479">
        <f>'[2]5.Bezpečnosť, právo a por.'!$S$77</f>
        <v>0</v>
      </c>
      <c r="T59" s="318">
        <f t="shared" si="109"/>
        <v>48300</v>
      </c>
      <c r="U59" s="312">
        <f>'[2]5.Bezpečnosť, právo a por.'!$T$77</f>
        <v>48300</v>
      </c>
      <c r="V59" s="312">
        <f>'[2]5.Bezpečnosť, právo a por.'!$U$77</f>
        <v>0</v>
      </c>
      <c r="W59" s="313">
        <f>'[2]5.Bezpečnosť, právo a por.'!$V$77</f>
        <v>0</v>
      </c>
      <c r="X59" s="318">
        <f t="shared" si="110"/>
        <v>50600</v>
      </c>
      <c r="Y59" s="312">
        <f>'[2]5.Bezpečnosť, právo a por.'!$W$77</f>
        <v>50600</v>
      </c>
      <c r="Z59" s="312">
        <f>'[2]5.Bezpečnosť, právo a por.'!$X$77</f>
        <v>0</v>
      </c>
      <c r="AA59" s="345">
        <f>'[2]5.Bezpečnosť, právo a por.'!$Y$77</f>
        <v>0</v>
      </c>
      <c r="AB59" s="318">
        <f t="shared" si="111"/>
        <v>50600</v>
      </c>
      <c r="AC59" s="312">
        <f>'[2]5.Bezpečnosť, právo a por.'!$Z$77</f>
        <v>50600</v>
      </c>
      <c r="AD59" s="312">
        <f>'[2]5.Bezpečnosť, právo a por.'!$AA$77</f>
        <v>0</v>
      </c>
      <c r="AE59" s="313">
        <f>'[2]5.Bezpečnosť, právo a por.'!$AB$77</f>
        <v>0</v>
      </c>
    </row>
    <row r="60" spans="1:31" ht="15.75" x14ac:dyDescent="0.25">
      <c r="A60" s="155"/>
      <c r="B60" s="367" t="s">
        <v>217</v>
      </c>
      <c r="C60" s="356" t="s">
        <v>218</v>
      </c>
      <c r="D60" s="318">
        <f t="shared" si="105"/>
        <v>0</v>
      </c>
      <c r="E60" s="312">
        <f>'[1]5.Bezpečnosť, právo a por.'!$N$82</f>
        <v>0</v>
      </c>
      <c r="F60" s="312">
        <f>'[1]5.Bezpečnosť, právo a por.'!$O$82</f>
        <v>0</v>
      </c>
      <c r="G60" s="313">
        <f>'[1]5.Bezpečnosť, právo a por.'!$P$82</f>
        <v>0</v>
      </c>
      <c r="H60" s="311">
        <f t="shared" si="106"/>
        <v>0</v>
      </c>
      <c r="I60" s="310">
        <f>'[1]5.Bezpečnosť, právo a por.'!$T$82</f>
        <v>0</v>
      </c>
      <c r="J60" s="310">
        <f>'[1]5.Bezpečnosť, právo a por.'!$U$82</f>
        <v>0</v>
      </c>
      <c r="K60" s="329">
        <f>'[1]5.Bezpečnosť, právo a por.'!$V$82</f>
        <v>0</v>
      </c>
      <c r="L60" s="318">
        <f t="shared" si="107"/>
        <v>0</v>
      </c>
      <c r="M60" s="312">
        <f>'[2]5.Bezpečnosť, právo a por.'!$K$84</f>
        <v>0</v>
      </c>
      <c r="N60" s="312">
        <f>'[2]5.Bezpečnosť, právo a por.'!$L$84</f>
        <v>0</v>
      </c>
      <c r="O60" s="313">
        <f>'[2]5.Bezpečnosť, právo a por.'!$M$84</f>
        <v>0</v>
      </c>
      <c r="P60" s="520">
        <f t="shared" si="108"/>
        <v>0</v>
      </c>
      <c r="Q60" s="526">
        <f>'[2]5.Bezpečnosť, právo a por.'!$Q$84</f>
        <v>0</v>
      </c>
      <c r="R60" s="526">
        <f>'[2]5.Bezpečnosť, právo a por.'!$R$84</f>
        <v>0</v>
      </c>
      <c r="S60" s="479">
        <f>'[2]5.Bezpečnosť, právo a por.'!$S$84</f>
        <v>0</v>
      </c>
      <c r="T60" s="318">
        <f t="shared" si="109"/>
        <v>0</v>
      </c>
      <c r="U60" s="312">
        <f>'[2]5.Bezpečnosť, právo a por.'!$T$84</f>
        <v>0</v>
      </c>
      <c r="V60" s="312">
        <f>'[2]5.Bezpečnosť, právo a por.'!$U$84</f>
        <v>0</v>
      </c>
      <c r="W60" s="313">
        <f>'[2]5.Bezpečnosť, právo a por.'!$V$84</f>
        <v>0</v>
      </c>
      <c r="X60" s="318">
        <f t="shared" si="110"/>
        <v>0</v>
      </c>
      <c r="Y60" s="312">
        <f>'[2]5.Bezpečnosť, právo a por.'!$W$84</f>
        <v>0</v>
      </c>
      <c r="Z60" s="312">
        <f>'[2]5.Bezpečnosť, právo a por.'!$X$84</f>
        <v>0</v>
      </c>
      <c r="AA60" s="345">
        <f>'[2]5.Bezpečnosť, právo a por.'!$Y$84</f>
        <v>0</v>
      </c>
      <c r="AB60" s="318">
        <f t="shared" si="111"/>
        <v>0</v>
      </c>
      <c r="AC60" s="312">
        <f>'[2]5.Bezpečnosť, právo a por.'!$Z$84</f>
        <v>0</v>
      </c>
      <c r="AD60" s="312">
        <f>'[2]5.Bezpečnosť, právo a por.'!$AA$84</f>
        <v>0</v>
      </c>
      <c r="AE60" s="313">
        <f>'[2]5.Bezpečnosť, právo a por.'!$AB$84</f>
        <v>0</v>
      </c>
    </row>
    <row r="61" spans="1:31" ht="15.75" x14ac:dyDescent="0.25">
      <c r="A61" s="155"/>
      <c r="B61" s="367" t="s">
        <v>219</v>
      </c>
      <c r="C61" s="356" t="s">
        <v>220</v>
      </c>
      <c r="D61" s="318">
        <f t="shared" si="105"/>
        <v>9540</v>
      </c>
      <c r="E61" s="312">
        <f>'[1]5.Bezpečnosť, právo a por.'!$N$84</f>
        <v>9540</v>
      </c>
      <c r="F61" s="312">
        <f>'[1]5.Bezpečnosť, právo a por.'!$O$84</f>
        <v>0</v>
      </c>
      <c r="G61" s="313">
        <f>'[1]5.Bezpečnosť, právo a por.'!$P$84</f>
        <v>0</v>
      </c>
      <c r="H61" s="311">
        <f t="shared" si="106"/>
        <v>3572.69</v>
      </c>
      <c r="I61" s="310">
        <f>'[1]5.Bezpečnosť, právo a por.'!$T$84</f>
        <v>3572.69</v>
      </c>
      <c r="J61" s="310">
        <f>'[1]5.Bezpečnosť, právo a por.'!$U$84</f>
        <v>0</v>
      </c>
      <c r="K61" s="329">
        <f>'[1]5.Bezpečnosť, právo a por.'!$V$84</f>
        <v>0</v>
      </c>
      <c r="L61" s="318">
        <f>SUM(M61:O61)</f>
        <v>6321</v>
      </c>
      <c r="M61" s="312">
        <f>'[2]5.Bezpečnosť, právo a por.'!$K$86</f>
        <v>5400</v>
      </c>
      <c r="N61" s="312">
        <f>'[2]5.Bezpečnosť, právo a por.'!$L$86</f>
        <v>921</v>
      </c>
      <c r="O61" s="313">
        <f>'[2]5.Bezpečnosť, právo a por.'!$M$86</f>
        <v>0</v>
      </c>
      <c r="P61" s="520">
        <f t="shared" si="108"/>
        <v>5890</v>
      </c>
      <c r="Q61" s="526">
        <f>'[2]5.Bezpečnosť, právo a por.'!$Q$86</f>
        <v>5000</v>
      </c>
      <c r="R61" s="526">
        <f>'[2]5.Bezpečnosť, právo a por.'!$R$86</f>
        <v>890</v>
      </c>
      <c r="S61" s="479">
        <f>'[2]5.Bezpečnosť, právo a por.'!$S$86</f>
        <v>0</v>
      </c>
      <c r="T61" s="318">
        <f>SUM(U61:W61)</f>
        <v>4000</v>
      </c>
      <c r="U61" s="312">
        <f>'[2]5.Bezpečnosť, právo a por.'!$T$86</f>
        <v>4000</v>
      </c>
      <c r="V61" s="312">
        <f>'[2]5.Bezpečnosť, právo a por.'!$U$86</f>
        <v>0</v>
      </c>
      <c r="W61" s="313">
        <f>'[2]5.Bezpečnosť, právo a por.'!$V$86</f>
        <v>0</v>
      </c>
      <c r="X61" s="318">
        <f>SUM(Y61:AA61)</f>
        <v>5400</v>
      </c>
      <c r="Y61" s="312">
        <f>'[2]5.Bezpečnosť, právo a por.'!$W$86</f>
        <v>5400</v>
      </c>
      <c r="Z61" s="312">
        <f>'[2]5.Bezpečnosť, právo a por.'!$X$86</f>
        <v>0</v>
      </c>
      <c r="AA61" s="345">
        <f>'[2]5.Bezpečnosť, právo a por.'!$Y$86</f>
        <v>0</v>
      </c>
      <c r="AB61" s="318">
        <f>SUM(AC61:AE61)</f>
        <v>5400</v>
      </c>
      <c r="AC61" s="312">
        <f>'[2]5.Bezpečnosť, právo a por.'!$Z$86</f>
        <v>5400</v>
      </c>
      <c r="AD61" s="312">
        <f>'[2]5.Bezpečnosť, právo a por.'!$AA$86</f>
        <v>0</v>
      </c>
      <c r="AE61" s="313">
        <f>'[2]5.Bezpečnosť, právo a por.'!$AB$86</f>
        <v>0</v>
      </c>
    </row>
    <row r="62" spans="1:31" ht="15.75" x14ac:dyDescent="0.25">
      <c r="A62" s="155"/>
      <c r="B62" s="367" t="s">
        <v>221</v>
      </c>
      <c r="C62" s="356" t="s">
        <v>222</v>
      </c>
      <c r="D62" s="318">
        <f>SUM(D63:D66)</f>
        <v>1098273.3999999999</v>
      </c>
      <c r="E62" s="312">
        <f>SUM(E63:E66)</f>
        <v>216689</v>
      </c>
      <c r="F62" s="312">
        <f>SUM(F63:F66)</f>
        <v>881584.4</v>
      </c>
      <c r="G62" s="313">
        <f>SUM(G63:G66)</f>
        <v>0</v>
      </c>
      <c r="H62" s="311">
        <f t="shared" ref="H62:S62" si="112">SUM(H63:H66)</f>
        <v>798501.99</v>
      </c>
      <c r="I62" s="310">
        <f t="shared" si="112"/>
        <v>213563.22999999998</v>
      </c>
      <c r="J62" s="310">
        <f t="shared" si="112"/>
        <v>0</v>
      </c>
      <c r="K62" s="329">
        <f t="shared" si="112"/>
        <v>584938.76</v>
      </c>
      <c r="L62" s="318">
        <f>SUM(L63:L66)</f>
        <v>443400</v>
      </c>
      <c r="M62" s="312">
        <f t="shared" ref="M62:O62" si="113">SUM(M63:M66)</f>
        <v>183400</v>
      </c>
      <c r="N62" s="312">
        <f t="shared" si="113"/>
        <v>260000</v>
      </c>
      <c r="O62" s="313">
        <f t="shared" si="113"/>
        <v>0</v>
      </c>
      <c r="P62" s="320">
        <f t="shared" si="112"/>
        <v>428300</v>
      </c>
      <c r="Q62" s="310">
        <f t="shared" si="112"/>
        <v>168300</v>
      </c>
      <c r="R62" s="310">
        <f t="shared" si="112"/>
        <v>260000</v>
      </c>
      <c r="S62" s="321">
        <f t="shared" si="112"/>
        <v>0</v>
      </c>
      <c r="T62" s="318">
        <f>SUM(T63:T66)</f>
        <v>396800</v>
      </c>
      <c r="U62" s="312">
        <f t="shared" ref="U62:W62" si="114">SUM(U63:U66)</f>
        <v>144800</v>
      </c>
      <c r="V62" s="312">
        <f t="shared" si="114"/>
        <v>252000</v>
      </c>
      <c r="W62" s="313">
        <f t="shared" si="114"/>
        <v>0</v>
      </c>
      <c r="X62" s="318">
        <f>SUM(X63:X66)</f>
        <v>258800</v>
      </c>
      <c r="Y62" s="312">
        <f t="shared" ref="Y62:AA62" si="115">SUM(Y63:Y66)</f>
        <v>143800</v>
      </c>
      <c r="Z62" s="312">
        <f t="shared" si="115"/>
        <v>115000</v>
      </c>
      <c r="AA62" s="345">
        <f t="shared" si="115"/>
        <v>0</v>
      </c>
      <c r="AB62" s="318">
        <f>SUM(AB63:AB66)</f>
        <v>258800</v>
      </c>
      <c r="AC62" s="312">
        <f t="shared" ref="AC62:AE62" si="116">SUM(AC63:AC66)</f>
        <v>143800</v>
      </c>
      <c r="AD62" s="312">
        <f t="shared" si="116"/>
        <v>115000</v>
      </c>
      <c r="AE62" s="313">
        <f t="shared" si="116"/>
        <v>0</v>
      </c>
    </row>
    <row r="63" spans="1:31" ht="15.75" x14ac:dyDescent="0.25">
      <c r="A63" s="155"/>
      <c r="B63" s="354">
        <v>1</v>
      </c>
      <c r="C63" s="356" t="s">
        <v>223</v>
      </c>
      <c r="D63" s="318">
        <f>SUM(E63:G63)</f>
        <v>891003.4</v>
      </c>
      <c r="E63" s="312">
        <f>'[1]5.Bezpečnosť, právo a por.'!$N$99</f>
        <v>9419</v>
      </c>
      <c r="F63" s="312">
        <f>'[1]5.Bezpečnosť, právo a por.'!$O$99</f>
        <v>881584.4</v>
      </c>
      <c r="G63" s="313">
        <f>'[1]5.Bezpečnosť, právo a por.'!$P$99</f>
        <v>0</v>
      </c>
      <c r="H63" s="311">
        <f>SUM(I63:K63)</f>
        <v>587476.1</v>
      </c>
      <c r="I63" s="310">
        <f>'[1]5.Bezpečnosť, právo a por.'!$T$99</f>
        <v>2537.34</v>
      </c>
      <c r="J63" s="310">
        <f>'[1]5.Bezpečnosť, právo a por.'!$U$99</f>
        <v>0</v>
      </c>
      <c r="K63" s="329">
        <f>'[1]5.Bezpečnosť, právo a por.'!$V$99</f>
        <v>584938.76</v>
      </c>
      <c r="L63" s="318">
        <f>SUM(M63:O63)</f>
        <v>265400</v>
      </c>
      <c r="M63" s="312">
        <f>'[2]5.Bezpečnosť, právo a por.'!$K$102</f>
        <v>5400</v>
      </c>
      <c r="N63" s="312">
        <f>'[2]5.Bezpečnosť, právo a por.'!$L$102</f>
        <v>260000</v>
      </c>
      <c r="O63" s="313">
        <f>'[2]5.Bezpečnosť, právo a por.'!$M$102</f>
        <v>0</v>
      </c>
      <c r="P63" s="520">
        <f>SUM(Q63:S63)</f>
        <v>261500</v>
      </c>
      <c r="Q63" s="526">
        <f>'[2]5.Bezpečnosť, právo a por.'!$Q$102</f>
        <v>1500</v>
      </c>
      <c r="R63" s="526">
        <f>'[2]5.Bezpečnosť, právo a por.'!$R$102</f>
        <v>260000</v>
      </c>
      <c r="S63" s="479">
        <f>'[2]5.Bezpečnosť, právo a por.'!$S$102</f>
        <v>0</v>
      </c>
      <c r="T63" s="318">
        <f>SUM(U63:W63)</f>
        <v>257000</v>
      </c>
      <c r="U63" s="312">
        <f>'[2]5.Bezpečnosť, právo a por.'!$T$102</f>
        <v>5000</v>
      </c>
      <c r="V63" s="312">
        <f>'[2]5.Bezpečnosť, právo a por.'!$U$102</f>
        <v>252000</v>
      </c>
      <c r="W63" s="313">
        <f>'[2]5.Bezpečnosť, právo a por.'!$V$102</f>
        <v>0</v>
      </c>
      <c r="X63" s="318">
        <f>SUM(Y63:AA63)</f>
        <v>121000</v>
      </c>
      <c r="Y63" s="312">
        <f>'[2]5.Bezpečnosť, právo a por.'!$W$102</f>
        <v>6000</v>
      </c>
      <c r="Z63" s="312">
        <f>'[2]5.Bezpečnosť, právo a por.'!$X$102</f>
        <v>115000</v>
      </c>
      <c r="AA63" s="345">
        <f>'[2]5.Bezpečnosť, právo a por.'!$Y$102</f>
        <v>0</v>
      </c>
      <c r="AB63" s="318">
        <f>SUM(AC63:AE63)</f>
        <v>121000</v>
      </c>
      <c r="AC63" s="312">
        <f>'[2]5.Bezpečnosť, právo a por.'!$Z$102</f>
        <v>6000</v>
      </c>
      <c r="AD63" s="312">
        <f>'[2]5.Bezpečnosť, právo a por.'!$AA$102</f>
        <v>115000</v>
      </c>
      <c r="AE63" s="313">
        <f>'[2]5.Bezpečnosť, právo a por.'!$AB$102</f>
        <v>0</v>
      </c>
    </row>
    <row r="64" spans="1:31" ht="15.75" x14ac:dyDescent="0.25">
      <c r="A64" s="155"/>
      <c r="B64" s="354">
        <v>2</v>
      </c>
      <c r="C64" s="356" t="s">
        <v>224</v>
      </c>
      <c r="D64" s="318">
        <f>SUM(E64:G64)</f>
        <v>78637</v>
      </c>
      <c r="E64" s="312">
        <f>'[1]5.Bezpečnosť, právo a por.'!$N$106</f>
        <v>78637</v>
      </c>
      <c r="F64" s="312">
        <f>'[1]5.Bezpečnosť, právo a por.'!$O$106</f>
        <v>0</v>
      </c>
      <c r="G64" s="313">
        <f>'[1]5.Bezpečnosť, právo a por.'!$P$106</f>
        <v>0</v>
      </c>
      <c r="H64" s="311">
        <f>SUM(I64:K64)</f>
        <v>99936.01</v>
      </c>
      <c r="I64" s="310">
        <f>'[1]5.Bezpečnosť, právo a por.'!$T$106</f>
        <v>99936.01</v>
      </c>
      <c r="J64" s="310">
        <f>'[1]5.Bezpečnosť, právo a por.'!$U$106</f>
        <v>0</v>
      </c>
      <c r="K64" s="329">
        <f>'[1]5.Bezpečnosť, právo a por.'!$V$106</f>
        <v>0</v>
      </c>
      <c r="L64" s="318">
        <f t="shared" ref="L64:L66" si="117">SUM(M64:O64)</f>
        <v>67800</v>
      </c>
      <c r="M64" s="312">
        <f>'[2]5.Bezpečnosť, právo a por.'!$K$109</f>
        <v>67800</v>
      </c>
      <c r="N64" s="312">
        <f>'[2]5.Bezpečnosť, právo a por.'!$L$109</f>
        <v>0</v>
      </c>
      <c r="O64" s="313">
        <f>'[2]5.Bezpečnosť, právo a por.'!$M$109</f>
        <v>0</v>
      </c>
      <c r="P64" s="520">
        <f t="shared" ref="P64:P66" si="118">SUM(Q64:S64)</f>
        <v>61800</v>
      </c>
      <c r="Q64" s="526">
        <f>'[2]5.Bezpečnosť, právo a por.'!$Q$109</f>
        <v>61800</v>
      </c>
      <c r="R64" s="526">
        <f>'[2]5.Bezpečnosť, právo a por.'!$R$109</f>
        <v>0</v>
      </c>
      <c r="S64" s="479">
        <f>'[2]5.Bezpečnosť, právo a por.'!$S$109</f>
        <v>0</v>
      </c>
      <c r="T64" s="318">
        <f t="shared" ref="T64:T66" si="119">SUM(U64:W64)</f>
        <v>41800</v>
      </c>
      <c r="U64" s="312">
        <f>'[2]5.Bezpečnosť, právo a por.'!$T$109</f>
        <v>41800</v>
      </c>
      <c r="V64" s="312">
        <f>'[2]5.Bezpečnosť, právo a por.'!$U$109</f>
        <v>0</v>
      </c>
      <c r="W64" s="313">
        <f>'[2]5.Bezpečnosť, právo a por.'!$V$109</f>
        <v>0</v>
      </c>
      <c r="X64" s="318">
        <f t="shared" ref="X64:X66" si="120">SUM(Y64:AA64)</f>
        <v>42800</v>
      </c>
      <c r="Y64" s="312">
        <f>'[2]5.Bezpečnosť, právo a por.'!$W$109</f>
        <v>42800</v>
      </c>
      <c r="Z64" s="312">
        <f>'[2]5.Bezpečnosť, právo a por.'!$X$109</f>
        <v>0</v>
      </c>
      <c r="AA64" s="345">
        <f>'[2]5.Bezpečnosť, právo a por.'!$Y$109</f>
        <v>0</v>
      </c>
      <c r="AB64" s="318">
        <f t="shared" ref="AB64:AB66" si="121">SUM(AC64:AE64)</f>
        <v>42800</v>
      </c>
      <c r="AC64" s="312">
        <f>'[2]5.Bezpečnosť, právo a por.'!$Z$109</f>
        <v>42800</v>
      </c>
      <c r="AD64" s="312">
        <f>'[2]5.Bezpečnosť, právo a por.'!$AA$109</f>
        <v>0</v>
      </c>
      <c r="AE64" s="313">
        <f>'[2]5.Bezpečnosť, právo a por.'!$AB$109</f>
        <v>0</v>
      </c>
    </row>
    <row r="65" spans="1:31" ht="15.75" x14ac:dyDescent="0.25">
      <c r="A65" s="155"/>
      <c r="B65" s="354">
        <v>3</v>
      </c>
      <c r="C65" s="356" t="s">
        <v>225</v>
      </c>
      <c r="D65" s="318">
        <f>SUM(E65:G65)</f>
        <v>128633</v>
      </c>
      <c r="E65" s="312">
        <f>'[1]5.Bezpečnosť, právo a por.'!$N$109</f>
        <v>128633</v>
      </c>
      <c r="F65" s="312">
        <f>'[1]5.Bezpečnosť, právo a por.'!$O$109</f>
        <v>0</v>
      </c>
      <c r="G65" s="313">
        <f>'[1]5.Bezpečnosť, právo a por.'!$P$109</f>
        <v>0</v>
      </c>
      <c r="H65" s="311">
        <f>SUM(I65:K65)</f>
        <v>111089.88</v>
      </c>
      <c r="I65" s="310">
        <f>'[1]5.Bezpečnosť, právo a por.'!$T$109</f>
        <v>111089.88</v>
      </c>
      <c r="J65" s="310">
        <f>'[1]5.Bezpečnosť, právo a por.'!$U$109</f>
        <v>0</v>
      </c>
      <c r="K65" s="329">
        <f>'[1]5.Bezpečnosť, právo a por.'!$V$109</f>
        <v>0</v>
      </c>
      <c r="L65" s="318">
        <f t="shared" si="117"/>
        <v>110200</v>
      </c>
      <c r="M65" s="312">
        <f>'[2]5.Bezpečnosť, právo a por.'!$K$112</f>
        <v>110200</v>
      </c>
      <c r="N65" s="312">
        <f>'[2]5.Bezpečnosť, právo a por.'!$L$112</f>
        <v>0</v>
      </c>
      <c r="O65" s="313">
        <f>'[2]5.Bezpečnosť, právo a por.'!$M$112</f>
        <v>0</v>
      </c>
      <c r="P65" s="520">
        <f t="shared" si="118"/>
        <v>105000</v>
      </c>
      <c r="Q65" s="526">
        <f>'[2]5.Bezpečnosť, právo a por.'!$Q$112</f>
        <v>105000</v>
      </c>
      <c r="R65" s="526">
        <f>'[2]5.Bezpečnosť, právo a por.'!$R$112</f>
        <v>0</v>
      </c>
      <c r="S65" s="479">
        <f>'[2]5.Bezpečnosť, právo a por.'!$S$112</f>
        <v>0</v>
      </c>
      <c r="T65" s="318">
        <f t="shared" si="119"/>
        <v>98000</v>
      </c>
      <c r="U65" s="312">
        <f>'[2]5.Bezpečnosť, právo a por.'!$T$112</f>
        <v>98000</v>
      </c>
      <c r="V65" s="312">
        <f>'[2]5.Bezpečnosť, právo a por.'!$U$112</f>
        <v>0</v>
      </c>
      <c r="W65" s="313">
        <f>'[2]5.Bezpečnosť, právo a por.'!$V$112</f>
        <v>0</v>
      </c>
      <c r="X65" s="318">
        <f t="shared" si="120"/>
        <v>95000</v>
      </c>
      <c r="Y65" s="312">
        <f>'[2]5.Bezpečnosť, právo a por.'!$W$112</f>
        <v>95000</v>
      </c>
      <c r="Z65" s="312">
        <f>'[2]5.Bezpečnosť, právo a por.'!$X$112</f>
        <v>0</v>
      </c>
      <c r="AA65" s="345">
        <f>'[2]5.Bezpečnosť, právo a por.'!$Y$112</f>
        <v>0</v>
      </c>
      <c r="AB65" s="318">
        <f t="shared" si="121"/>
        <v>95000</v>
      </c>
      <c r="AC65" s="312">
        <f>'[2]5.Bezpečnosť, právo a por.'!$Z$112</f>
        <v>95000</v>
      </c>
      <c r="AD65" s="312">
        <f>'[2]5.Bezpečnosť, právo a por.'!$AA$112</f>
        <v>0</v>
      </c>
      <c r="AE65" s="313">
        <f>'[2]5.Bezpečnosť, právo a por.'!$AB$112</f>
        <v>0</v>
      </c>
    </row>
    <row r="66" spans="1:31" ht="15.75" x14ac:dyDescent="0.25">
      <c r="A66" s="155"/>
      <c r="B66" s="354">
        <v>4</v>
      </c>
      <c r="C66" s="356" t="s">
        <v>226</v>
      </c>
      <c r="D66" s="318">
        <f>SUM(E66:G66)</f>
        <v>0</v>
      </c>
      <c r="E66" s="312">
        <f>'[1]5.Bezpečnosť, právo a por.'!$N$112</f>
        <v>0</v>
      </c>
      <c r="F66" s="312">
        <f>'[1]5.Bezpečnosť, právo a por.'!$O$112</f>
        <v>0</v>
      </c>
      <c r="G66" s="313">
        <f>'[1]5.Bezpečnosť, právo a por.'!$P$112</f>
        <v>0</v>
      </c>
      <c r="H66" s="311">
        <f>SUM(I66:K66)</f>
        <v>0</v>
      </c>
      <c r="I66" s="310">
        <f>'[1]5.Bezpečnosť, právo a por.'!$T$112</f>
        <v>0</v>
      </c>
      <c r="J66" s="310">
        <f>'[1]5.Bezpečnosť, právo a por.'!$U$112</f>
        <v>0</v>
      </c>
      <c r="K66" s="329">
        <f>'[1]5.Bezpečnosť, právo a por.'!$V$112</f>
        <v>0</v>
      </c>
      <c r="L66" s="318">
        <f t="shared" si="117"/>
        <v>0</v>
      </c>
      <c r="M66" s="312">
        <f>'[2]5.Bezpečnosť, právo a por.'!$K$115</f>
        <v>0</v>
      </c>
      <c r="N66" s="312">
        <f>'[2]5.Bezpečnosť, právo a por.'!$L$115</f>
        <v>0</v>
      </c>
      <c r="O66" s="313">
        <f>'[2]5.Bezpečnosť, právo a por.'!$M$115</f>
        <v>0</v>
      </c>
      <c r="P66" s="520">
        <f t="shared" si="118"/>
        <v>0</v>
      </c>
      <c r="Q66" s="526">
        <f>'[2]5.Bezpečnosť, právo a por.'!$Q$115</f>
        <v>0</v>
      </c>
      <c r="R66" s="526">
        <f>'[2]5.Bezpečnosť, právo a por.'!$R$115</f>
        <v>0</v>
      </c>
      <c r="S66" s="479">
        <f>'[2]5.Bezpečnosť, právo a por.'!$S$115</f>
        <v>0</v>
      </c>
      <c r="T66" s="318">
        <f t="shared" si="119"/>
        <v>0</v>
      </c>
      <c r="U66" s="312">
        <f>'[2]5.Bezpečnosť, právo a por.'!$T$115</f>
        <v>0</v>
      </c>
      <c r="V66" s="312">
        <f>'[2]5.Bezpečnosť, právo a por.'!$U$115</f>
        <v>0</v>
      </c>
      <c r="W66" s="313">
        <f>'[2]5.Bezpečnosť, právo a por.'!$V$115</f>
        <v>0</v>
      </c>
      <c r="X66" s="318">
        <f t="shared" si="120"/>
        <v>0</v>
      </c>
      <c r="Y66" s="312">
        <f>'[2]5.Bezpečnosť, právo a por.'!$W$115</f>
        <v>0</v>
      </c>
      <c r="Z66" s="312">
        <f>'[2]5.Bezpečnosť, právo a por.'!$X$115</f>
        <v>0</v>
      </c>
      <c r="AA66" s="345">
        <f>'[2]5.Bezpečnosť, právo a por.'!$Y$115</f>
        <v>0</v>
      </c>
      <c r="AB66" s="318">
        <f t="shared" si="121"/>
        <v>0</v>
      </c>
      <c r="AC66" s="312">
        <f>'[2]5.Bezpečnosť, právo a por.'!$Z$115</f>
        <v>0</v>
      </c>
      <c r="AD66" s="312">
        <f>'[2]5.Bezpečnosť, právo a por.'!$AA$115</f>
        <v>0</v>
      </c>
      <c r="AE66" s="313">
        <f>'[2]5.Bezpečnosť, právo a por.'!$AB$115</f>
        <v>0</v>
      </c>
    </row>
    <row r="67" spans="1:31" ht="15.75" x14ac:dyDescent="0.25">
      <c r="A67" s="159"/>
      <c r="B67" s="367" t="s">
        <v>227</v>
      </c>
      <c r="C67" s="368" t="s">
        <v>228</v>
      </c>
      <c r="D67" s="318">
        <f>SUM(D68:D69)</f>
        <v>7250</v>
      </c>
      <c r="E67" s="312">
        <f>SUM(E68:E69)</f>
        <v>7250</v>
      </c>
      <c r="F67" s="312">
        <f>SUM(F68:F69)</f>
        <v>0</v>
      </c>
      <c r="G67" s="313">
        <f>SUM(G68:G69)</f>
        <v>0</v>
      </c>
      <c r="H67" s="311">
        <f t="shared" ref="H67:S67" si="122">SUM(H68:H69)</f>
        <v>6600</v>
      </c>
      <c r="I67" s="310">
        <f t="shared" si="122"/>
        <v>6600</v>
      </c>
      <c r="J67" s="310">
        <f t="shared" si="122"/>
        <v>0</v>
      </c>
      <c r="K67" s="329">
        <f t="shared" si="122"/>
        <v>0</v>
      </c>
      <c r="L67" s="318">
        <f>SUM(L68:L69)</f>
        <v>7000</v>
      </c>
      <c r="M67" s="312">
        <f t="shared" ref="M67:O67" si="123">SUM(M68:M69)</f>
        <v>7000</v>
      </c>
      <c r="N67" s="312">
        <f t="shared" si="123"/>
        <v>0</v>
      </c>
      <c r="O67" s="313">
        <f t="shared" si="123"/>
        <v>0</v>
      </c>
      <c r="P67" s="320">
        <f t="shared" si="122"/>
        <v>7000</v>
      </c>
      <c r="Q67" s="310">
        <f t="shared" si="122"/>
        <v>7000</v>
      </c>
      <c r="R67" s="310">
        <f t="shared" si="122"/>
        <v>0</v>
      </c>
      <c r="S67" s="321">
        <f t="shared" si="122"/>
        <v>0</v>
      </c>
      <c r="T67" s="318">
        <f>SUM(T68:T69)</f>
        <v>7000</v>
      </c>
      <c r="U67" s="312">
        <f t="shared" ref="U67:W67" si="124">SUM(U68:U69)</f>
        <v>7000</v>
      </c>
      <c r="V67" s="312">
        <f t="shared" si="124"/>
        <v>0</v>
      </c>
      <c r="W67" s="313">
        <f t="shared" si="124"/>
        <v>0</v>
      </c>
      <c r="X67" s="318">
        <f>SUM(X68:X69)</f>
        <v>7000</v>
      </c>
      <c r="Y67" s="312">
        <f t="shared" ref="Y67:AA67" si="125">SUM(Y68:Y69)</f>
        <v>7000</v>
      </c>
      <c r="Z67" s="312">
        <f t="shared" si="125"/>
        <v>0</v>
      </c>
      <c r="AA67" s="345">
        <f t="shared" si="125"/>
        <v>0</v>
      </c>
      <c r="AB67" s="318">
        <f>SUM(AB68:AB69)</f>
        <v>7000</v>
      </c>
      <c r="AC67" s="312">
        <f t="shared" ref="AC67:AE67" si="126">SUM(AC68:AC69)</f>
        <v>7000</v>
      </c>
      <c r="AD67" s="312">
        <f t="shared" si="126"/>
        <v>0</v>
      </c>
      <c r="AE67" s="313">
        <f t="shared" si="126"/>
        <v>0</v>
      </c>
    </row>
    <row r="68" spans="1:31" ht="15.75" x14ac:dyDescent="0.25">
      <c r="A68" s="159"/>
      <c r="B68" s="354">
        <v>1</v>
      </c>
      <c r="C68" s="356" t="s">
        <v>229</v>
      </c>
      <c r="D68" s="318">
        <f>SUM(E68:G68)</f>
        <v>250</v>
      </c>
      <c r="E68" s="312">
        <f>'[1]5.Bezpečnosť, právo a por.'!$N$116</f>
        <v>250</v>
      </c>
      <c r="F68" s="312">
        <f>'[1]5.Bezpečnosť, právo a por.'!$O$116</f>
        <v>0</v>
      </c>
      <c r="G68" s="313">
        <f>'[1]5.Bezpečnosť, právo a por.'!$P$116</f>
        <v>0</v>
      </c>
      <c r="H68" s="311">
        <f>SUM(I68:K68)</f>
        <v>0</v>
      </c>
      <c r="I68" s="310">
        <f>'[1]5.Bezpečnosť, právo a por.'!$T$116</f>
        <v>0</v>
      </c>
      <c r="J68" s="310">
        <f>'[1]5.Bezpečnosť, právo a por.'!$U$116</f>
        <v>0</v>
      </c>
      <c r="K68" s="329">
        <f>'[1]5.Bezpečnosť, právo a por.'!$V$116</f>
        <v>0</v>
      </c>
      <c r="L68" s="318">
        <f>SUM(M68:O68)</f>
        <v>0</v>
      </c>
      <c r="M68" s="312">
        <f>'[2]5.Bezpečnosť, právo a por.'!$K$119</f>
        <v>0</v>
      </c>
      <c r="N68" s="312">
        <f>'[2]5.Bezpečnosť, právo a por.'!$L$119</f>
        <v>0</v>
      </c>
      <c r="O68" s="313">
        <f>'[2]5.Bezpečnosť, právo a por.'!$M$119</f>
        <v>0</v>
      </c>
      <c r="P68" s="520">
        <f>SUM(Q68:S68)</f>
        <v>0</v>
      </c>
      <c r="Q68" s="526">
        <f>'[2]5.Bezpečnosť, právo a por.'!$Q$119</f>
        <v>0</v>
      </c>
      <c r="R68" s="526">
        <f>'[2]5.Bezpečnosť, právo a por.'!$R$119</f>
        <v>0</v>
      </c>
      <c r="S68" s="479">
        <f>'[2]5.Bezpečnosť, právo a por.'!$S$119</f>
        <v>0</v>
      </c>
      <c r="T68" s="318">
        <f>SUM(U68:W68)</f>
        <v>0</v>
      </c>
      <c r="U68" s="312">
        <f>'[2]5.Bezpečnosť, právo a por.'!$T$119</f>
        <v>0</v>
      </c>
      <c r="V68" s="312">
        <f>'[2]5.Bezpečnosť, právo a por.'!$U$119</f>
        <v>0</v>
      </c>
      <c r="W68" s="313">
        <f>'[2]5.Bezpečnosť, právo a por.'!$V$119</f>
        <v>0</v>
      </c>
      <c r="X68" s="318">
        <f>SUM(Y68:AA68)</f>
        <v>0</v>
      </c>
      <c r="Y68" s="312">
        <f>'[2]5.Bezpečnosť, právo a por.'!$W$119</f>
        <v>0</v>
      </c>
      <c r="Z68" s="312">
        <f>'[2]5.Bezpečnosť, právo a por.'!$X$119</f>
        <v>0</v>
      </c>
      <c r="AA68" s="345">
        <f>'[2]5.Bezpečnosť, právo a por.'!$Y$119</f>
        <v>0</v>
      </c>
      <c r="AB68" s="318">
        <f>SUM(AC68:AE68)</f>
        <v>0</v>
      </c>
      <c r="AC68" s="312">
        <f>'[2]5.Bezpečnosť, právo a por.'!$Z$119</f>
        <v>0</v>
      </c>
      <c r="AD68" s="312">
        <f>'[2]5.Bezpečnosť, právo a por.'!$AA$119</f>
        <v>0</v>
      </c>
      <c r="AE68" s="313">
        <f>'[2]5.Bezpečnosť, právo a por.'!$AB$119</f>
        <v>0</v>
      </c>
    </row>
    <row r="69" spans="1:31" ht="16.5" thickBot="1" x14ac:dyDescent="0.3">
      <c r="A69" s="159"/>
      <c r="B69" s="357">
        <v>2</v>
      </c>
      <c r="C69" s="531" t="s">
        <v>446</v>
      </c>
      <c r="D69" s="334">
        <f>SUM(E69:G69)</f>
        <v>7000</v>
      </c>
      <c r="E69" s="335">
        <f>'[1]5.Bezpečnosť, právo a por.'!$N$118</f>
        <v>7000</v>
      </c>
      <c r="F69" s="335">
        <f>'[1]5.Bezpečnosť, právo a por.'!$O$118</f>
        <v>0</v>
      </c>
      <c r="G69" s="336">
        <f>'[1]5.Bezpečnosť, právo a por.'!$P$118</f>
        <v>0</v>
      </c>
      <c r="H69" s="316">
        <f>SUM(I69:K69)</f>
        <v>6600</v>
      </c>
      <c r="I69" s="317">
        <f>'[1]5.Bezpečnosť, právo a por.'!$T$118</f>
        <v>6600</v>
      </c>
      <c r="J69" s="317">
        <f>'[1]5.Bezpečnosť, právo a por.'!$U$118</f>
        <v>0</v>
      </c>
      <c r="K69" s="341">
        <f>'[1]5.Bezpečnosť, právo a por.'!$V$118</f>
        <v>0</v>
      </c>
      <c r="L69" s="342">
        <f>SUM(M69:O69)</f>
        <v>7000</v>
      </c>
      <c r="M69" s="343">
        <f>'[2]5.Bezpečnosť, právo a por.'!$K$121</f>
        <v>7000</v>
      </c>
      <c r="N69" s="343">
        <f>'[2]5.Bezpečnosť, právo a por.'!$L$121</f>
        <v>0</v>
      </c>
      <c r="O69" s="393">
        <f>'[2]5.Bezpečnosť, právo a por.'!$M$121</f>
        <v>0</v>
      </c>
      <c r="P69" s="521">
        <f>SUM(Q69:S69)</f>
        <v>7000</v>
      </c>
      <c r="Q69" s="527">
        <f>'[2]5.Bezpečnosť, právo a por.'!$Q$121</f>
        <v>7000</v>
      </c>
      <c r="R69" s="527">
        <f>'[2]5.Bezpečnosť, právo a por.'!$R$121</f>
        <v>0</v>
      </c>
      <c r="S69" s="506">
        <f>'[2]5.Bezpečnosť, právo a por.'!$S$121</f>
        <v>0</v>
      </c>
      <c r="T69" s="342">
        <f>SUM(U69:W69)</f>
        <v>7000</v>
      </c>
      <c r="U69" s="343">
        <f>'[2]5.Bezpečnosť, právo a por.'!$T$121</f>
        <v>7000</v>
      </c>
      <c r="V69" s="343">
        <f>'[2]5.Bezpečnosť, právo a por.'!$U$121</f>
        <v>0</v>
      </c>
      <c r="W69" s="393">
        <f>'[2]5.Bezpečnosť, právo a por.'!$V$121</f>
        <v>0</v>
      </c>
      <c r="X69" s="342">
        <f>SUM(Y69:AA69)</f>
        <v>7000</v>
      </c>
      <c r="Y69" s="343">
        <f>'[2]5.Bezpečnosť, právo a por.'!$W$121</f>
        <v>7000</v>
      </c>
      <c r="Z69" s="343">
        <f>'[2]5.Bezpečnosť, právo a por.'!$X$121</f>
        <v>0</v>
      </c>
      <c r="AA69" s="530">
        <f>'[2]5.Bezpečnosť, právo a por.'!$Y$121</f>
        <v>0</v>
      </c>
      <c r="AB69" s="342">
        <f>SUM(AC69:AE69)</f>
        <v>7000</v>
      </c>
      <c r="AC69" s="343">
        <f>'[2]5.Bezpečnosť, právo a por.'!$Z$121</f>
        <v>7000</v>
      </c>
      <c r="AD69" s="343">
        <f>'[2]5.Bezpečnosť, právo a por.'!$AA$121</f>
        <v>0</v>
      </c>
      <c r="AE69" s="393">
        <f>'[2]5.Bezpečnosť, právo a por.'!$AB$121</f>
        <v>0</v>
      </c>
    </row>
    <row r="70" spans="1:31" s="157" customFormat="1" ht="15.75" x14ac:dyDescent="0.25">
      <c r="A70" s="159"/>
      <c r="B70" s="359" t="s">
        <v>231</v>
      </c>
      <c r="C70" s="360"/>
      <c r="D70" s="338">
        <f t="shared" ref="D70:G70" si="127">D71+D74+D77</f>
        <v>742626</v>
      </c>
      <c r="E70" s="339">
        <f t="shared" si="127"/>
        <v>741777.71000000008</v>
      </c>
      <c r="F70" s="339">
        <f t="shared" si="127"/>
        <v>848.29</v>
      </c>
      <c r="G70" s="340">
        <f t="shared" si="127"/>
        <v>0</v>
      </c>
      <c r="H70" s="309">
        <f t="shared" ref="H70:S70" si="128">H71+H74+H77</f>
        <v>735271.7300000001</v>
      </c>
      <c r="I70" s="308">
        <f t="shared" si="128"/>
        <v>732271.7300000001</v>
      </c>
      <c r="J70" s="308">
        <f t="shared" si="128"/>
        <v>3000</v>
      </c>
      <c r="K70" s="337">
        <f t="shared" si="128"/>
        <v>0</v>
      </c>
      <c r="L70" s="338">
        <f>L71+L74+L77</f>
        <v>679300</v>
      </c>
      <c r="M70" s="339">
        <f t="shared" ref="M70:O70" si="129">M71+M74+M77</f>
        <v>629300</v>
      </c>
      <c r="N70" s="339">
        <f t="shared" si="129"/>
        <v>50000</v>
      </c>
      <c r="O70" s="463">
        <f t="shared" si="129"/>
        <v>0</v>
      </c>
      <c r="P70" s="319">
        <f t="shared" si="128"/>
        <v>631500</v>
      </c>
      <c r="Q70" s="476">
        <f t="shared" si="128"/>
        <v>616500</v>
      </c>
      <c r="R70" s="476">
        <f t="shared" si="128"/>
        <v>15000</v>
      </c>
      <c r="S70" s="392">
        <f t="shared" si="128"/>
        <v>0</v>
      </c>
      <c r="T70" s="338">
        <f>T71+T74+T77</f>
        <v>875200</v>
      </c>
      <c r="U70" s="339">
        <f t="shared" ref="U70:W70" si="130">U71+U74+U77</f>
        <v>625200</v>
      </c>
      <c r="V70" s="339">
        <f t="shared" si="130"/>
        <v>250000</v>
      </c>
      <c r="W70" s="463">
        <f t="shared" si="130"/>
        <v>0</v>
      </c>
      <c r="X70" s="338">
        <f>X71+X74+X77</f>
        <v>951000</v>
      </c>
      <c r="Y70" s="339">
        <f t="shared" ref="Y70:AA70" si="131">Y71+Y74+Y77</f>
        <v>651000</v>
      </c>
      <c r="Z70" s="339">
        <f t="shared" si="131"/>
        <v>300000</v>
      </c>
      <c r="AA70" s="463">
        <f t="shared" si="131"/>
        <v>0</v>
      </c>
      <c r="AB70" s="338">
        <f>AB71+AB74+AB77</f>
        <v>956000</v>
      </c>
      <c r="AC70" s="339">
        <f t="shared" ref="AC70:AE70" si="132">AC71+AC74+AC77</f>
        <v>656000</v>
      </c>
      <c r="AD70" s="339">
        <f t="shared" si="132"/>
        <v>300000</v>
      </c>
      <c r="AE70" s="340">
        <f t="shared" si="132"/>
        <v>0</v>
      </c>
    </row>
    <row r="71" spans="1:31" ht="15.75" x14ac:dyDescent="0.25">
      <c r="A71" s="158"/>
      <c r="B71" s="367" t="s">
        <v>232</v>
      </c>
      <c r="C71" s="368" t="s">
        <v>233</v>
      </c>
      <c r="D71" s="318">
        <f>SUM(D72:D73)</f>
        <v>519500.53</v>
      </c>
      <c r="E71" s="312">
        <f>SUM(E72:E73)</f>
        <v>518652.24000000005</v>
      </c>
      <c r="F71" s="312">
        <f>SUM(F72:F73)</f>
        <v>848.29</v>
      </c>
      <c r="G71" s="313">
        <f>SUM(G72:G73)</f>
        <v>0</v>
      </c>
      <c r="H71" s="311">
        <f t="shared" ref="H71:S71" si="133">SUM(H72:H73)</f>
        <v>520980.27</v>
      </c>
      <c r="I71" s="310">
        <f t="shared" si="133"/>
        <v>517980.27</v>
      </c>
      <c r="J71" s="310">
        <f t="shared" si="133"/>
        <v>3000</v>
      </c>
      <c r="K71" s="329">
        <f t="shared" si="133"/>
        <v>0</v>
      </c>
      <c r="L71" s="318">
        <f>SUM(L72:L73)</f>
        <v>568000</v>
      </c>
      <c r="M71" s="312">
        <f t="shared" ref="M71:O71" si="134">SUM(M72:M73)</f>
        <v>518000</v>
      </c>
      <c r="N71" s="312">
        <f t="shared" si="134"/>
        <v>50000</v>
      </c>
      <c r="O71" s="345">
        <f t="shared" si="134"/>
        <v>0</v>
      </c>
      <c r="P71" s="320">
        <f t="shared" si="133"/>
        <v>520500</v>
      </c>
      <c r="Q71" s="310">
        <f t="shared" si="133"/>
        <v>505500</v>
      </c>
      <c r="R71" s="310">
        <f t="shared" si="133"/>
        <v>15000</v>
      </c>
      <c r="S71" s="321">
        <f t="shared" si="133"/>
        <v>0</v>
      </c>
      <c r="T71" s="318">
        <f>SUM(T72:T73)</f>
        <v>765000</v>
      </c>
      <c r="U71" s="312">
        <f t="shared" ref="U71:W71" si="135">SUM(U72:U73)</f>
        <v>515000</v>
      </c>
      <c r="V71" s="312">
        <f t="shared" si="135"/>
        <v>250000</v>
      </c>
      <c r="W71" s="345">
        <f t="shared" si="135"/>
        <v>0</v>
      </c>
      <c r="X71" s="318">
        <f>SUM(X72:X73)</f>
        <v>838000</v>
      </c>
      <c r="Y71" s="312">
        <f t="shared" ref="Y71:AA71" si="136">SUM(Y72:Y73)</f>
        <v>538000</v>
      </c>
      <c r="Z71" s="312">
        <f t="shared" si="136"/>
        <v>300000</v>
      </c>
      <c r="AA71" s="345">
        <f t="shared" si="136"/>
        <v>0</v>
      </c>
      <c r="AB71" s="318">
        <f>SUM(AB72:AB73)</f>
        <v>843000</v>
      </c>
      <c r="AC71" s="312">
        <f t="shared" ref="AC71:AE71" si="137">SUM(AC72:AC73)</f>
        <v>543000</v>
      </c>
      <c r="AD71" s="312">
        <f t="shared" si="137"/>
        <v>300000</v>
      </c>
      <c r="AE71" s="313">
        <f t="shared" si="137"/>
        <v>0</v>
      </c>
    </row>
    <row r="72" spans="1:31" ht="15.75" x14ac:dyDescent="0.25">
      <c r="A72" s="155"/>
      <c r="B72" s="354">
        <v>1</v>
      </c>
      <c r="C72" s="368" t="s">
        <v>234</v>
      </c>
      <c r="D72" s="318">
        <f>SUM(E72:G72)</f>
        <v>1212.44</v>
      </c>
      <c r="E72" s="312">
        <f>'[1]6.Odpadové hospodárstvo'!$N$5</f>
        <v>364.15</v>
      </c>
      <c r="F72" s="312">
        <f>'[1]6.Odpadové hospodárstvo'!$O$5</f>
        <v>848.29</v>
      </c>
      <c r="G72" s="313">
        <f>'[1]6.Odpadové hospodárstvo'!$P$5</f>
        <v>0</v>
      </c>
      <c r="H72" s="311">
        <f>SUM(I72:K72)</f>
        <v>1532.03</v>
      </c>
      <c r="I72" s="310">
        <f>'[1]6.Odpadové hospodárstvo'!$T$5</f>
        <v>1532.03</v>
      </c>
      <c r="J72" s="310">
        <f>'[1]6.Odpadové hospodárstvo'!$U$5</f>
        <v>0</v>
      </c>
      <c r="K72" s="329">
        <f>'[1]6.Odpadové hospodárstvo'!$V$5</f>
        <v>0</v>
      </c>
      <c r="L72" s="318">
        <f>SUM(M72:O72)</f>
        <v>53000</v>
      </c>
      <c r="M72" s="312">
        <f>'[2]6.Odpadové hospodárstvo'!$K$5</f>
        <v>3000</v>
      </c>
      <c r="N72" s="312">
        <f>'[2]6.Odpadové hospodárstvo'!$L$5</f>
        <v>50000</v>
      </c>
      <c r="O72" s="345">
        <f>'[2]6.Odpadové hospodárstvo'!$M$5</f>
        <v>0</v>
      </c>
      <c r="P72" s="520">
        <f>SUM(Q72:S72)</f>
        <v>3000</v>
      </c>
      <c r="Q72" s="526">
        <f>'[2]6.Odpadové hospodárstvo'!$Q$5</f>
        <v>3000</v>
      </c>
      <c r="R72" s="526">
        <f>'[2]6.Odpadové hospodárstvo'!$R$5</f>
        <v>0</v>
      </c>
      <c r="S72" s="479">
        <f>'[2]6.Odpadové hospodárstvo'!$S$5</f>
        <v>0</v>
      </c>
      <c r="T72" s="318">
        <f>SUM(U72:W72)</f>
        <v>252000</v>
      </c>
      <c r="U72" s="312">
        <f>'[2]6.Odpadové hospodárstvo'!$T$5</f>
        <v>2000</v>
      </c>
      <c r="V72" s="312">
        <f>'[2]6.Odpadové hospodárstvo'!$U$5</f>
        <v>250000</v>
      </c>
      <c r="W72" s="345">
        <f>'[2]6.Odpadové hospodárstvo'!$V$5</f>
        <v>0</v>
      </c>
      <c r="X72" s="318">
        <f>SUM(Y72:AA72)</f>
        <v>303000</v>
      </c>
      <c r="Y72" s="312">
        <f>'[2]6.Odpadové hospodárstvo'!$W$5</f>
        <v>3000</v>
      </c>
      <c r="Z72" s="312">
        <f>'[2]6.Odpadové hospodárstvo'!$X$5</f>
        <v>300000</v>
      </c>
      <c r="AA72" s="345">
        <f>'[2]6.Odpadové hospodárstvo'!$Y$5</f>
        <v>0</v>
      </c>
      <c r="AB72" s="318">
        <f>SUM(AC72:AE72)</f>
        <v>303000</v>
      </c>
      <c r="AC72" s="312">
        <f>'[2]6.Odpadové hospodárstvo'!$Z$5</f>
        <v>3000</v>
      </c>
      <c r="AD72" s="312">
        <f>'[2]6.Odpadové hospodárstvo'!$AA$5</f>
        <v>300000</v>
      </c>
      <c r="AE72" s="313">
        <f>'[2]6.Odpadové hospodárstvo'!$AB$5</f>
        <v>0</v>
      </c>
    </row>
    <row r="73" spans="1:31" ht="15.75" x14ac:dyDescent="0.25">
      <c r="A73" s="155"/>
      <c r="B73" s="354">
        <v>2</v>
      </c>
      <c r="C73" s="356" t="s">
        <v>235</v>
      </c>
      <c r="D73" s="318">
        <f>SUM(E73:G73)</f>
        <v>518288.09</v>
      </c>
      <c r="E73" s="312">
        <f>'[1]6.Odpadové hospodárstvo'!$N$10</f>
        <v>518288.09</v>
      </c>
      <c r="F73" s="312">
        <f>'[1]6.Odpadové hospodárstvo'!$O$10</f>
        <v>0</v>
      </c>
      <c r="G73" s="313">
        <f>'[1]6.Odpadové hospodárstvo'!$P$10</f>
        <v>0</v>
      </c>
      <c r="H73" s="311">
        <f>SUM(I73:K73)</f>
        <v>519448.24</v>
      </c>
      <c r="I73" s="310">
        <f>'[1]6.Odpadové hospodárstvo'!$T$10</f>
        <v>516448.24</v>
      </c>
      <c r="J73" s="310">
        <f>'[1]6.Odpadové hospodárstvo'!$U$10</f>
        <v>3000</v>
      </c>
      <c r="K73" s="329">
        <f>'[1]6.Odpadové hospodárstvo'!$V$10</f>
        <v>0</v>
      </c>
      <c r="L73" s="318">
        <f>SUM(M73:O73)</f>
        <v>515000</v>
      </c>
      <c r="M73" s="312">
        <f>'[2]6.Odpadové hospodárstvo'!$K$10</f>
        <v>515000</v>
      </c>
      <c r="N73" s="312">
        <f>'[2]6.Odpadové hospodárstvo'!$L$10</f>
        <v>0</v>
      </c>
      <c r="O73" s="345">
        <f>'[2]6.Odpadové hospodárstvo'!$M$10</f>
        <v>0</v>
      </c>
      <c r="P73" s="520">
        <f>SUM(Q73:S73)</f>
        <v>517500</v>
      </c>
      <c r="Q73" s="526">
        <f>'[2]6.Odpadové hospodárstvo'!$Q$10</f>
        <v>502500</v>
      </c>
      <c r="R73" s="526">
        <f>'[2]6.Odpadové hospodárstvo'!$R$10</f>
        <v>15000</v>
      </c>
      <c r="S73" s="479">
        <f>'[2]6.Odpadové hospodárstvo'!$S$10</f>
        <v>0</v>
      </c>
      <c r="T73" s="318">
        <f>SUM(U73:W73)</f>
        <v>513000</v>
      </c>
      <c r="U73" s="312">
        <f>'[2]6.Odpadové hospodárstvo'!$T$10</f>
        <v>513000</v>
      </c>
      <c r="V73" s="312">
        <f>'[2]6.Odpadové hospodárstvo'!$U$10</f>
        <v>0</v>
      </c>
      <c r="W73" s="345">
        <f>'[2]6.Odpadové hospodárstvo'!$V$10</f>
        <v>0</v>
      </c>
      <c r="X73" s="318">
        <f>SUM(Y73:AA73)</f>
        <v>535000</v>
      </c>
      <c r="Y73" s="312">
        <f>'[2]6.Odpadové hospodárstvo'!$W$10</f>
        <v>535000</v>
      </c>
      <c r="Z73" s="312">
        <f>'[2]6.Odpadové hospodárstvo'!$X$10</f>
        <v>0</v>
      </c>
      <c r="AA73" s="345">
        <f>'[2]6.Odpadové hospodárstvo'!$Y$10</f>
        <v>0</v>
      </c>
      <c r="AB73" s="318">
        <f>SUM(AC73:AE73)</f>
        <v>540000</v>
      </c>
      <c r="AC73" s="312">
        <f>'[2]6.Odpadové hospodárstvo'!$Z$10</f>
        <v>540000</v>
      </c>
      <c r="AD73" s="312">
        <f>'[2]6.Odpadové hospodárstvo'!$AA$10</f>
        <v>0</v>
      </c>
      <c r="AE73" s="313">
        <f>'[2]6.Odpadové hospodárstvo'!$AB$10</f>
        <v>0</v>
      </c>
    </row>
    <row r="74" spans="1:31" ht="15.75" x14ac:dyDescent="0.25">
      <c r="A74" s="155"/>
      <c r="B74" s="367" t="s">
        <v>236</v>
      </c>
      <c r="C74" s="356" t="s">
        <v>237</v>
      </c>
      <c r="D74" s="318">
        <f>SUM(D75:D76)</f>
        <v>109495.47</v>
      </c>
      <c r="E74" s="312">
        <f>SUM(E75:E76)</f>
        <v>109495.47</v>
      </c>
      <c r="F74" s="312">
        <f>SUM(F75:F76)</f>
        <v>0</v>
      </c>
      <c r="G74" s="313">
        <f>SUM(G75:G76)</f>
        <v>0</v>
      </c>
      <c r="H74" s="311">
        <f t="shared" ref="H74:S74" si="138">SUM(H75:H76)</f>
        <v>105220.78</v>
      </c>
      <c r="I74" s="310">
        <f t="shared" si="138"/>
        <v>105220.78</v>
      </c>
      <c r="J74" s="310">
        <f t="shared" si="138"/>
        <v>0</v>
      </c>
      <c r="K74" s="329">
        <f t="shared" si="138"/>
        <v>0</v>
      </c>
      <c r="L74" s="318">
        <f>SUM(L75:L76)</f>
        <v>0</v>
      </c>
      <c r="M74" s="312">
        <f t="shared" ref="M74:O74" si="139">SUM(M75:M76)</f>
        <v>0</v>
      </c>
      <c r="N74" s="312">
        <f t="shared" si="139"/>
        <v>0</v>
      </c>
      <c r="O74" s="345">
        <f t="shared" si="139"/>
        <v>0</v>
      </c>
      <c r="P74" s="320">
        <f t="shared" si="138"/>
        <v>0</v>
      </c>
      <c r="Q74" s="310">
        <f t="shared" si="138"/>
        <v>0</v>
      </c>
      <c r="R74" s="310">
        <f t="shared" si="138"/>
        <v>0</v>
      </c>
      <c r="S74" s="321">
        <f t="shared" si="138"/>
        <v>0</v>
      </c>
      <c r="T74" s="318">
        <f>SUM(T75:T76)</f>
        <v>0</v>
      </c>
      <c r="U74" s="312">
        <f t="shared" ref="U74:W74" si="140">SUM(U75:U76)</f>
        <v>0</v>
      </c>
      <c r="V74" s="312">
        <f t="shared" si="140"/>
        <v>0</v>
      </c>
      <c r="W74" s="345">
        <f t="shared" si="140"/>
        <v>0</v>
      </c>
      <c r="X74" s="318">
        <f>SUM(X75:X76)</f>
        <v>0</v>
      </c>
      <c r="Y74" s="312">
        <f t="shared" ref="Y74:AA74" si="141">SUM(Y75:Y76)</f>
        <v>0</v>
      </c>
      <c r="Z74" s="312">
        <f t="shared" si="141"/>
        <v>0</v>
      </c>
      <c r="AA74" s="345">
        <f t="shared" si="141"/>
        <v>0</v>
      </c>
      <c r="AB74" s="318">
        <f>SUM(AB75:AB76)</f>
        <v>0</v>
      </c>
      <c r="AC74" s="312">
        <f t="shared" ref="AC74:AE74" si="142">SUM(AC75:AC76)</f>
        <v>0</v>
      </c>
      <c r="AD74" s="312">
        <f t="shared" si="142"/>
        <v>0</v>
      </c>
      <c r="AE74" s="313">
        <f t="shared" si="142"/>
        <v>0</v>
      </c>
    </row>
    <row r="75" spans="1:31" ht="15.75" x14ac:dyDescent="0.25">
      <c r="A75" s="155"/>
      <c r="B75" s="354">
        <v>1</v>
      </c>
      <c r="C75" s="356" t="s">
        <v>238</v>
      </c>
      <c r="D75" s="318">
        <f>SUM(E75:G75)</f>
        <v>92072.38</v>
      </c>
      <c r="E75" s="312">
        <f>'[1]6.Odpadové hospodárstvo'!$N$21</f>
        <v>92072.38</v>
      </c>
      <c r="F75" s="312">
        <f>'[1]6.Odpadové hospodárstvo'!$O$21</f>
        <v>0</v>
      </c>
      <c r="G75" s="313">
        <f>'[1]6.Odpadové hospodárstvo'!$P$21</f>
        <v>0</v>
      </c>
      <c r="H75" s="311">
        <f>SUM(I75:K75)</f>
        <v>89620.93</v>
      </c>
      <c r="I75" s="310">
        <f>'[1]6.Odpadové hospodárstvo'!$T$21</f>
        <v>89620.93</v>
      </c>
      <c r="J75" s="310">
        <f>'[1]6.Odpadové hospodárstvo'!$U$21</f>
        <v>0</v>
      </c>
      <c r="K75" s="329">
        <f>'[1]6.Odpadové hospodárstvo'!$V$21</f>
        <v>0</v>
      </c>
      <c r="L75" s="318">
        <f>SUM(M75:O75)</f>
        <v>0</v>
      </c>
      <c r="M75" s="312">
        <f>'[2]6.Odpadové hospodárstvo'!$K$24</f>
        <v>0</v>
      </c>
      <c r="N75" s="312">
        <f>'[2]6.Odpadové hospodárstvo'!$L$24</f>
        <v>0</v>
      </c>
      <c r="O75" s="345">
        <f>'[2]6.Odpadové hospodárstvo'!$M$24</f>
        <v>0</v>
      </c>
      <c r="P75" s="520">
        <f>SUM(Q75:S75)</f>
        <v>0</v>
      </c>
      <c r="Q75" s="526">
        <f>'[2]6.Odpadové hospodárstvo'!$Q$24</f>
        <v>0</v>
      </c>
      <c r="R75" s="526">
        <f>'[2]6.Odpadové hospodárstvo'!$R$24</f>
        <v>0</v>
      </c>
      <c r="S75" s="479">
        <f>'[2]6.Odpadové hospodárstvo'!$S$24</f>
        <v>0</v>
      </c>
      <c r="T75" s="318">
        <f>SUM(U75:W75)</f>
        <v>0</v>
      </c>
      <c r="U75" s="312">
        <f>'[2]6.Odpadové hospodárstvo'!$T$24</f>
        <v>0</v>
      </c>
      <c r="V75" s="312">
        <f>'[2]6.Odpadové hospodárstvo'!$U$24</f>
        <v>0</v>
      </c>
      <c r="W75" s="345">
        <f>'[2]6.Odpadové hospodárstvo'!$V$24</f>
        <v>0</v>
      </c>
      <c r="X75" s="318">
        <f>SUM(Y75:AA75)</f>
        <v>0</v>
      </c>
      <c r="Y75" s="312">
        <f>'[2]6.Odpadové hospodárstvo'!$W$24</f>
        <v>0</v>
      </c>
      <c r="Z75" s="312">
        <f>'[2]6.Odpadové hospodárstvo'!$X$24</f>
        <v>0</v>
      </c>
      <c r="AA75" s="345">
        <f>'[2]6.Odpadové hospodárstvo'!$Y$24</f>
        <v>0</v>
      </c>
      <c r="AB75" s="318">
        <f>SUM(AC75:AE75)</f>
        <v>0</v>
      </c>
      <c r="AC75" s="312">
        <f>'[2]6.Odpadové hospodárstvo'!$Z$24</f>
        <v>0</v>
      </c>
      <c r="AD75" s="312">
        <f>'[2]6.Odpadové hospodárstvo'!$AA$24</f>
        <v>0</v>
      </c>
      <c r="AE75" s="313">
        <f>'[2]6.Odpadové hospodárstvo'!$AB$24</f>
        <v>0</v>
      </c>
    </row>
    <row r="76" spans="1:31" ht="15.75" x14ac:dyDescent="0.25">
      <c r="A76" s="155"/>
      <c r="B76" s="354">
        <v>2</v>
      </c>
      <c r="C76" s="368" t="s">
        <v>239</v>
      </c>
      <c r="D76" s="318">
        <f>SUM(E76:G76)</f>
        <v>17423.09</v>
      </c>
      <c r="E76" s="312">
        <f>'[1]6.Odpadové hospodárstvo'!$N$24</f>
        <v>17423.09</v>
      </c>
      <c r="F76" s="312">
        <f>'[1]6.Odpadové hospodárstvo'!$O$24</f>
        <v>0</v>
      </c>
      <c r="G76" s="313">
        <f>'[1]6.Odpadové hospodárstvo'!$P$24</f>
        <v>0</v>
      </c>
      <c r="H76" s="311">
        <f>SUM(I76:K76)</f>
        <v>15599.85</v>
      </c>
      <c r="I76" s="310">
        <f>'[1]6.Odpadové hospodárstvo'!$T$24</f>
        <v>15599.85</v>
      </c>
      <c r="J76" s="310">
        <f>'[1]6.Odpadové hospodárstvo'!$U$24</f>
        <v>0</v>
      </c>
      <c r="K76" s="329">
        <f>'[1]6.Odpadové hospodárstvo'!$V$24</f>
        <v>0</v>
      </c>
      <c r="L76" s="318">
        <f t="shared" ref="L76:L77" si="143">SUM(M76:O76)</f>
        <v>0</v>
      </c>
      <c r="M76" s="312">
        <f>'[2]6.Odpadové hospodárstvo'!$K$27</f>
        <v>0</v>
      </c>
      <c r="N76" s="312">
        <f>'[2]6.Odpadové hospodárstvo'!$L$27</f>
        <v>0</v>
      </c>
      <c r="O76" s="345">
        <f>'[2]6.Odpadové hospodárstvo'!$M$27</f>
        <v>0</v>
      </c>
      <c r="P76" s="520">
        <f t="shared" ref="P76:P77" si="144">SUM(Q76:S76)</f>
        <v>0</v>
      </c>
      <c r="Q76" s="526">
        <f>'[2]6.Odpadové hospodárstvo'!$Q$27</f>
        <v>0</v>
      </c>
      <c r="R76" s="526">
        <f>'[2]6.Odpadové hospodárstvo'!$R$27</f>
        <v>0</v>
      </c>
      <c r="S76" s="479">
        <f>'[2]6.Odpadové hospodárstvo'!$S$27</f>
        <v>0</v>
      </c>
      <c r="T76" s="318">
        <f t="shared" ref="T76:T77" si="145">SUM(U76:W76)</f>
        <v>0</v>
      </c>
      <c r="U76" s="312">
        <f>'[2]6.Odpadové hospodárstvo'!$T$27</f>
        <v>0</v>
      </c>
      <c r="V76" s="312">
        <f>'[2]6.Odpadové hospodárstvo'!$U$27</f>
        <v>0</v>
      </c>
      <c r="W76" s="345">
        <f>'[2]6.Odpadové hospodárstvo'!$V$27</f>
        <v>0</v>
      </c>
      <c r="X76" s="318">
        <f t="shared" ref="X76:X77" si="146">SUM(Y76:AA76)</f>
        <v>0</v>
      </c>
      <c r="Y76" s="312">
        <f>'[2]6.Odpadové hospodárstvo'!$W$27</f>
        <v>0</v>
      </c>
      <c r="Z76" s="312">
        <f>'[2]6.Odpadové hospodárstvo'!$X$27</f>
        <v>0</v>
      </c>
      <c r="AA76" s="345">
        <f>'[2]6.Odpadové hospodárstvo'!$Y$27</f>
        <v>0</v>
      </c>
      <c r="AB76" s="318">
        <f t="shared" ref="AB76:AB77" si="147">SUM(AC76:AE76)</f>
        <v>0</v>
      </c>
      <c r="AC76" s="312">
        <f>'[2]6.Odpadové hospodárstvo'!$Z$27</f>
        <v>0</v>
      </c>
      <c r="AD76" s="312">
        <f>'[2]6.Odpadové hospodárstvo'!$AA$27</f>
        <v>0</v>
      </c>
      <c r="AE76" s="313">
        <f>'[2]6.Odpadové hospodárstvo'!$AB$27</f>
        <v>0</v>
      </c>
    </row>
    <row r="77" spans="1:31" ht="16.5" thickBot="1" x14ac:dyDescent="0.3">
      <c r="A77" s="155"/>
      <c r="B77" s="369" t="s">
        <v>240</v>
      </c>
      <c r="C77" s="370" t="s">
        <v>241</v>
      </c>
      <c r="D77" s="334">
        <f>SUM(E77:G77)</f>
        <v>113630</v>
      </c>
      <c r="E77" s="335">
        <f>'[1]6.Odpadové hospodárstvo'!$N$26</f>
        <v>113630</v>
      </c>
      <c r="F77" s="335">
        <f>'[1]6.Odpadové hospodárstvo'!$O$26</f>
        <v>0</v>
      </c>
      <c r="G77" s="336">
        <f>'[1]6.Odpadové hospodárstvo'!$P$26</f>
        <v>0</v>
      </c>
      <c r="H77" s="316">
        <f>SUM(I77:K77)</f>
        <v>109070.68000000001</v>
      </c>
      <c r="I77" s="317">
        <f>'[1]6.Odpadové hospodárstvo'!$T$26</f>
        <v>109070.68000000001</v>
      </c>
      <c r="J77" s="317">
        <f>'[1]6.Odpadové hospodárstvo'!$U$26</f>
        <v>0</v>
      </c>
      <c r="K77" s="341">
        <f>'[1]6.Odpadové hospodárstvo'!$V$26</f>
        <v>0</v>
      </c>
      <c r="L77" s="342">
        <f t="shared" si="143"/>
        <v>111300</v>
      </c>
      <c r="M77" s="343">
        <f>'[2]6.Odpadové hospodárstvo'!$K$29</f>
        <v>111300</v>
      </c>
      <c r="N77" s="343">
        <f>'[2]6.Odpadové hospodárstvo'!$L$29</f>
        <v>0</v>
      </c>
      <c r="O77" s="530">
        <f>'[2]6.Odpadové hospodárstvo'!$M$29</f>
        <v>0</v>
      </c>
      <c r="P77" s="521">
        <f t="shared" si="144"/>
        <v>111000</v>
      </c>
      <c r="Q77" s="527">
        <f>'[2]6.Odpadové hospodárstvo'!$Q$29</f>
        <v>111000</v>
      </c>
      <c r="R77" s="527">
        <f>'[2]6.Odpadové hospodárstvo'!$R$29</f>
        <v>0</v>
      </c>
      <c r="S77" s="506">
        <f>'[2]6.Odpadové hospodárstvo'!$S$29</f>
        <v>0</v>
      </c>
      <c r="T77" s="342">
        <f t="shared" si="145"/>
        <v>110200</v>
      </c>
      <c r="U77" s="343">
        <f>'[2]6.Odpadové hospodárstvo'!$T$29</f>
        <v>110200</v>
      </c>
      <c r="V77" s="343">
        <f>'[2]6.Odpadové hospodárstvo'!$U$29</f>
        <v>0</v>
      </c>
      <c r="W77" s="530">
        <f>'[2]6.Odpadové hospodárstvo'!$V$29</f>
        <v>0</v>
      </c>
      <c r="X77" s="342">
        <f t="shared" si="146"/>
        <v>113000</v>
      </c>
      <c r="Y77" s="343">
        <f>'[2]6.Odpadové hospodárstvo'!$W$29</f>
        <v>113000</v>
      </c>
      <c r="Z77" s="343">
        <f>'[2]6.Odpadové hospodárstvo'!$X$29</f>
        <v>0</v>
      </c>
      <c r="AA77" s="530">
        <f>'[2]6.Odpadové hospodárstvo'!$Y$29</f>
        <v>0</v>
      </c>
      <c r="AB77" s="342">
        <f t="shared" si="147"/>
        <v>113000</v>
      </c>
      <c r="AC77" s="343">
        <f>'[2]6.Odpadové hospodárstvo'!$Z$29</f>
        <v>113000</v>
      </c>
      <c r="AD77" s="343">
        <f>'[2]6.Odpadové hospodárstvo'!$AA$29</f>
        <v>0</v>
      </c>
      <c r="AE77" s="393">
        <f>'[2]6.Odpadové hospodárstvo'!$AB$29</f>
        <v>0</v>
      </c>
    </row>
    <row r="78" spans="1:31" s="157" customFormat="1" ht="15.75" x14ac:dyDescent="0.25">
      <c r="B78" s="359" t="s">
        <v>242</v>
      </c>
      <c r="C78" s="360"/>
      <c r="D78" s="338">
        <f t="shared" ref="D78:G78" si="148">D79+D87+D90</f>
        <v>622311.82999999996</v>
      </c>
      <c r="E78" s="339">
        <f t="shared" si="148"/>
        <v>295688</v>
      </c>
      <c r="F78" s="339">
        <f t="shared" si="148"/>
        <v>326623.83</v>
      </c>
      <c r="G78" s="340">
        <f t="shared" si="148"/>
        <v>0</v>
      </c>
      <c r="H78" s="309">
        <f t="shared" ref="H78:S78" si="149">H79+H87+H90</f>
        <v>816457.14</v>
      </c>
      <c r="I78" s="308">
        <f t="shared" si="149"/>
        <v>546503.90999999992</v>
      </c>
      <c r="J78" s="308">
        <f t="shared" si="149"/>
        <v>269953.23</v>
      </c>
      <c r="K78" s="337">
        <f t="shared" si="149"/>
        <v>0</v>
      </c>
      <c r="L78" s="338">
        <f>L79+L87+L90</f>
        <v>618396</v>
      </c>
      <c r="M78" s="339">
        <f t="shared" ref="M78:O78" si="150">M79+M87+M90</f>
        <v>424600</v>
      </c>
      <c r="N78" s="339">
        <f t="shared" si="150"/>
        <v>193796</v>
      </c>
      <c r="O78" s="340">
        <f t="shared" si="150"/>
        <v>0</v>
      </c>
      <c r="P78" s="319">
        <f t="shared" si="149"/>
        <v>615616</v>
      </c>
      <c r="Q78" s="476">
        <f t="shared" si="149"/>
        <v>421820</v>
      </c>
      <c r="R78" s="476">
        <f t="shared" si="149"/>
        <v>193796</v>
      </c>
      <c r="S78" s="392">
        <f t="shared" si="149"/>
        <v>0</v>
      </c>
      <c r="T78" s="338">
        <f>T79+T87+T90</f>
        <v>718600</v>
      </c>
      <c r="U78" s="339">
        <f t="shared" ref="U78:W78" si="151">U79+U87+U90</f>
        <v>419600</v>
      </c>
      <c r="V78" s="339">
        <f t="shared" si="151"/>
        <v>299000</v>
      </c>
      <c r="W78" s="340">
        <f t="shared" si="151"/>
        <v>0</v>
      </c>
      <c r="X78" s="338">
        <f>X79+X87+X90</f>
        <v>671000</v>
      </c>
      <c r="Y78" s="339">
        <f t="shared" ref="Y78:AA78" si="152">Y79+Y87+Y90</f>
        <v>441000</v>
      </c>
      <c r="Z78" s="339">
        <f t="shared" si="152"/>
        <v>230000</v>
      </c>
      <c r="AA78" s="463">
        <f t="shared" si="152"/>
        <v>0</v>
      </c>
      <c r="AB78" s="338">
        <f>AB79+AB87+AB90</f>
        <v>668000</v>
      </c>
      <c r="AC78" s="339">
        <f t="shared" ref="AC78:AE78" si="153">AC79+AC87+AC90</f>
        <v>438000</v>
      </c>
      <c r="AD78" s="339">
        <f t="shared" si="153"/>
        <v>230000</v>
      </c>
      <c r="AE78" s="340">
        <f t="shared" si="153"/>
        <v>0</v>
      </c>
    </row>
    <row r="79" spans="1:31" ht="15.75" x14ac:dyDescent="0.25">
      <c r="A79" s="155"/>
      <c r="B79" s="367" t="s">
        <v>243</v>
      </c>
      <c r="C79" s="356" t="s">
        <v>244</v>
      </c>
      <c r="D79" s="318">
        <f>SUM(D80:D86)</f>
        <v>484741.98</v>
      </c>
      <c r="E79" s="312">
        <f>SUM(E80:E86)</f>
        <v>280778</v>
      </c>
      <c r="F79" s="312">
        <f>SUM(F80:F86)</f>
        <v>203963.98</v>
      </c>
      <c r="G79" s="313">
        <f>SUM(G80:G86)</f>
        <v>0</v>
      </c>
      <c r="H79" s="311">
        <f t="shared" ref="H79:S79" si="154">SUM(H80:H86)</f>
        <v>723467.14</v>
      </c>
      <c r="I79" s="310">
        <f t="shared" si="154"/>
        <v>496413.90999999992</v>
      </c>
      <c r="J79" s="310">
        <f t="shared" si="154"/>
        <v>227053.23</v>
      </c>
      <c r="K79" s="329">
        <f t="shared" si="154"/>
        <v>0</v>
      </c>
      <c r="L79" s="318">
        <f>SUM(L80:L86)</f>
        <v>545470</v>
      </c>
      <c r="M79" s="312">
        <f t="shared" ref="M79:O79" si="155">SUM(M80:M86)</f>
        <v>385470</v>
      </c>
      <c r="N79" s="312">
        <f t="shared" si="155"/>
        <v>160000</v>
      </c>
      <c r="O79" s="313">
        <f t="shared" si="155"/>
        <v>0</v>
      </c>
      <c r="P79" s="320">
        <f t="shared" si="154"/>
        <v>549820</v>
      </c>
      <c r="Q79" s="310">
        <f t="shared" si="154"/>
        <v>389820</v>
      </c>
      <c r="R79" s="310">
        <f t="shared" si="154"/>
        <v>160000</v>
      </c>
      <c r="S79" s="321">
        <f t="shared" si="154"/>
        <v>0</v>
      </c>
      <c r="T79" s="318">
        <f>SUM(T80:T86)</f>
        <v>609600</v>
      </c>
      <c r="U79" s="312">
        <f t="shared" ref="U79:W79" si="156">SUM(U80:U86)</f>
        <v>389600</v>
      </c>
      <c r="V79" s="312">
        <f t="shared" si="156"/>
        <v>220000</v>
      </c>
      <c r="W79" s="313">
        <f t="shared" si="156"/>
        <v>0</v>
      </c>
      <c r="X79" s="318">
        <f>SUM(X80:X86)</f>
        <v>601000</v>
      </c>
      <c r="Y79" s="312">
        <f t="shared" ref="Y79:AA79" si="157">SUM(Y80:Y86)</f>
        <v>401000</v>
      </c>
      <c r="Z79" s="312">
        <f t="shared" si="157"/>
        <v>200000</v>
      </c>
      <c r="AA79" s="345">
        <f t="shared" si="157"/>
        <v>0</v>
      </c>
      <c r="AB79" s="318">
        <f>SUM(AB80:AB86)</f>
        <v>598000</v>
      </c>
      <c r="AC79" s="312">
        <f t="shared" ref="AC79:AE79" si="158">SUM(AC80:AC86)</f>
        <v>398000</v>
      </c>
      <c r="AD79" s="312">
        <f t="shared" si="158"/>
        <v>200000</v>
      </c>
      <c r="AE79" s="313">
        <f t="shared" si="158"/>
        <v>0</v>
      </c>
    </row>
    <row r="80" spans="1:31" ht="15.75" x14ac:dyDescent="0.25">
      <c r="A80" s="155"/>
      <c r="B80" s="354">
        <v>1</v>
      </c>
      <c r="C80" s="356" t="s">
        <v>245</v>
      </c>
      <c r="D80" s="318">
        <f>SUM(E80:G80)</f>
        <v>36587.980000000003</v>
      </c>
      <c r="E80" s="312">
        <f>'[1]7.Komunikácie'!$N$5</f>
        <v>0</v>
      </c>
      <c r="F80" s="312">
        <f>'[1]7.Komunikácie'!$O$5</f>
        <v>36587.980000000003</v>
      </c>
      <c r="G80" s="313">
        <f>'[1]7.Komunikácie'!$P$5</f>
        <v>0</v>
      </c>
      <c r="H80" s="311">
        <f t="shared" ref="H80:H86" si="159">SUM(I80:K80)</f>
        <v>0</v>
      </c>
      <c r="I80" s="310">
        <f>'[1]7.Komunikácie'!$T$5</f>
        <v>0</v>
      </c>
      <c r="J80" s="310">
        <f>'[1]7.Komunikácie'!$U$5</f>
        <v>0</v>
      </c>
      <c r="K80" s="329">
        <f>'[1]7.Komunikácie'!$V$5</f>
        <v>0</v>
      </c>
      <c r="L80" s="318">
        <f>SUM(M80:O80)</f>
        <v>0</v>
      </c>
      <c r="M80" s="312">
        <f>'[2]7.Komunikácie'!$K$5</f>
        <v>0</v>
      </c>
      <c r="N80" s="312">
        <f>'[2]7.Komunikácie'!$L$5</f>
        <v>0</v>
      </c>
      <c r="O80" s="313">
        <f>'[2]7.Komunikácie'!$M$5</f>
        <v>0</v>
      </c>
      <c r="P80" s="520">
        <f>SUM(Q80:S80)</f>
        <v>0</v>
      </c>
      <c r="Q80" s="526">
        <f>'[2]7.Komunikácie'!$Q$5</f>
        <v>0</v>
      </c>
      <c r="R80" s="526">
        <f>'[2]7.Komunikácie'!$R$5</f>
        <v>0</v>
      </c>
      <c r="S80" s="479">
        <f>'[2]7.Komunikácie'!$S$5</f>
        <v>0</v>
      </c>
      <c r="T80" s="318">
        <f>SUM(U80:W80)</f>
        <v>0</v>
      </c>
      <c r="U80" s="312">
        <f>'[2]7.Komunikácie'!$T$5</f>
        <v>0</v>
      </c>
      <c r="V80" s="312">
        <f>'[2]7.Komunikácie'!$U$5</f>
        <v>0</v>
      </c>
      <c r="W80" s="313">
        <f>'[2]7.Komunikácie'!$V$5</f>
        <v>0</v>
      </c>
      <c r="X80" s="318">
        <f>SUM(Y80:AA80)</f>
        <v>0</v>
      </c>
      <c r="Y80" s="312">
        <f>'[2]7.Komunikácie'!$W$5</f>
        <v>0</v>
      </c>
      <c r="Z80" s="312">
        <f>'[2]7.Komunikácie'!$X$5</f>
        <v>0</v>
      </c>
      <c r="AA80" s="345">
        <f>'[2]7.Komunikácie'!$Y$5</f>
        <v>0</v>
      </c>
      <c r="AB80" s="318">
        <f>SUM(AC80:AE80)</f>
        <v>0</v>
      </c>
      <c r="AC80" s="312">
        <f>'[2]7.Komunikácie'!$Z$5</f>
        <v>0</v>
      </c>
      <c r="AD80" s="312">
        <f>'[2]7.Komunikácie'!$AA$5</f>
        <v>0</v>
      </c>
      <c r="AE80" s="313">
        <f>'[2]7.Komunikácie'!$AB$5</f>
        <v>0</v>
      </c>
    </row>
    <row r="81" spans="1:31" ht="15.75" x14ac:dyDescent="0.25">
      <c r="A81" s="155"/>
      <c r="B81" s="354">
        <v>2</v>
      </c>
      <c r="C81" s="356" t="s">
        <v>246</v>
      </c>
      <c r="D81" s="318">
        <f t="shared" ref="D81:D86" si="160">SUM(E81:G81)</f>
        <v>167376</v>
      </c>
      <c r="E81" s="312">
        <f>'[1]7.Komunikácie'!$N$7</f>
        <v>0</v>
      </c>
      <c r="F81" s="312">
        <f>'[1]7.Komunikácie'!$O$7</f>
        <v>167376</v>
      </c>
      <c r="G81" s="313">
        <f>'[1]7.Komunikácie'!$P$7</f>
        <v>0</v>
      </c>
      <c r="H81" s="311">
        <f t="shared" si="159"/>
        <v>227053.23</v>
      </c>
      <c r="I81" s="310">
        <f>'[1]7.Komunikácie'!$T$7</f>
        <v>0</v>
      </c>
      <c r="J81" s="310">
        <f>'[1]7.Komunikácie'!$U$7</f>
        <v>227053.23</v>
      </c>
      <c r="K81" s="329">
        <f>'[1]7.Komunikácie'!$V$7</f>
        <v>0</v>
      </c>
      <c r="L81" s="318">
        <f t="shared" ref="L81:L86" si="161">SUM(M81:O81)</f>
        <v>160000</v>
      </c>
      <c r="M81" s="312">
        <f>'[2]7.Komunikácie'!$K$7</f>
        <v>0</v>
      </c>
      <c r="N81" s="312">
        <f>'[2]7.Komunikácie'!$L$7</f>
        <v>160000</v>
      </c>
      <c r="O81" s="313">
        <f>'[2]7.Komunikácie'!$M$7</f>
        <v>0</v>
      </c>
      <c r="P81" s="520">
        <f t="shared" ref="P81:P86" si="162">SUM(Q81:S81)</f>
        <v>160000</v>
      </c>
      <c r="Q81" s="526">
        <f>'[2]7.Komunikácie'!$Q$7</f>
        <v>0</v>
      </c>
      <c r="R81" s="526">
        <f>'[2]7.Komunikácie'!$R$7</f>
        <v>160000</v>
      </c>
      <c r="S81" s="479">
        <f>'[2]7.Komunikácie'!$S$7</f>
        <v>0</v>
      </c>
      <c r="T81" s="318">
        <f t="shared" ref="T81:T86" si="163">SUM(U81:W81)</f>
        <v>220000</v>
      </c>
      <c r="U81" s="312">
        <f>'[2]7.Komunikácie'!$T$7</f>
        <v>0</v>
      </c>
      <c r="V81" s="312">
        <f>'[2]7.Komunikácie'!$U$7</f>
        <v>220000</v>
      </c>
      <c r="W81" s="313">
        <f>'[2]7.Komunikácie'!$V$7</f>
        <v>0</v>
      </c>
      <c r="X81" s="318">
        <f t="shared" ref="X81:X86" si="164">SUM(Y81:AA81)</f>
        <v>200000</v>
      </c>
      <c r="Y81" s="312">
        <f>'[2]7.Komunikácie'!$W$7</f>
        <v>0</v>
      </c>
      <c r="Z81" s="312">
        <f>'[2]7.Komunikácie'!$X$7</f>
        <v>200000</v>
      </c>
      <c r="AA81" s="345">
        <f>'[2]7.Komunikácie'!$Y$7</f>
        <v>0</v>
      </c>
      <c r="AB81" s="318">
        <f t="shared" ref="AB81:AB86" si="165">SUM(AC81:AE81)</f>
        <v>200000</v>
      </c>
      <c r="AC81" s="312">
        <f>'[2]7.Komunikácie'!$Z$7</f>
        <v>0</v>
      </c>
      <c r="AD81" s="312">
        <f>'[2]7.Komunikácie'!$AA$7</f>
        <v>200000</v>
      </c>
      <c r="AE81" s="313">
        <f>'[2]7.Komunikácie'!$AB$7</f>
        <v>0</v>
      </c>
    </row>
    <row r="82" spans="1:31" ht="15.75" x14ac:dyDescent="0.25">
      <c r="A82" s="155"/>
      <c r="B82" s="354">
        <v>3</v>
      </c>
      <c r="C82" s="356" t="s">
        <v>247</v>
      </c>
      <c r="D82" s="318">
        <f t="shared" si="160"/>
        <v>64886</v>
      </c>
      <c r="E82" s="312">
        <f>'[1]7.Komunikácie'!$N$15</f>
        <v>64886</v>
      </c>
      <c r="F82" s="312">
        <f>'[1]7.Komunikácie'!$O$15</f>
        <v>0</v>
      </c>
      <c r="G82" s="313">
        <f>'[1]7.Komunikácie'!$P$15</f>
        <v>0</v>
      </c>
      <c r="H82" s="311">
        <f t="shared" si="159"/>
        <v>78674.399999999994</v>
      </c>
      <c r="I82" s="310">
        <f>'[1]7.Komunikácie'!$T$15</f>
        <v>78674.399999999994</v>
      </c>
      <c r="J82" s="310">
        <f>'[1]7.Komunikácie'!$U$15</f>
        <v>0</v>
      </c>
      <c r="K82" s="329">
        <f>'[1]7.Komunikácie'!$V$15</f>
        <v>0</v>
      </c>
      <c r="L82" s="318">
        <f t="shared" si="161"/>
        <v>79350</v>
      </c>
      <c r="M82" s="312">
        <f>'[2]7.Komunikácie'!$K$15</f>
        <v>79350</v>
      </c>
      <c r="N82" s="312">
        <f>'[2]7.Komunikácie'!$L$15</f>
        <v>0</v>
      </c>
      <c r="O82" s="313">
        <f>'[2]7.Komunikácie'!$M$15</f>
        <v>0</v>
      </c>
      <c r="P82" s="520">
        <f t="shared" si="162"/>
        <v>80000</v>
      </c>
      <c r="Q82" s="526">
        <f>'[2]7.Komunikácie'!$Q$15</f>
        <v>80000</v>
      </c>
      <c r="R82" s="526">
        <f>'[2]7.Komunikácie'!$R$15</f>
        <v>0</v>
      </c>
      <c r="S82" s="479">
        <f>'[2]7.Komunikácie'!$S$15</f>
        <v>0</v>
      </c>
      <c r="T82" s="318">
        <f t="shared" si="163"/>
        <v>80000</v>
      </c>
      <c r="U82" s="312">
        <f>'[2]7.Komunikácie'!$T$15</f>
        <v>80000</v>
      </c>
      <c r="V82" s="312">
        <f>'[2]7.Komunikácie'!$U$15</f>
        <v>0</v>
      </c>
      <c r="W82" s="313">
        <f>'[2]7.Komunikácie'!$V$15</f>
        <v>0</v>
      </c>
      <c r="X82" s="318">
        <f t="shared" si="164"/>
        <v>80000</v>
      </c>
      <c r="Y82" s="312">
        <f>'[2]7.Komunikácie'!$W$15</f>
        <v>80000</v>
      </c>
      <c r="Z82" s="312">
        <f>'[2]7.Komunikácie'!$X$15</f>
        <v>0</v>
      </c>
      <c r="AA82" s="345">
        <f>'[2]7.Komunikácie'!$Y$15</f>
        <v>0</v>
      </c>
      <c r="AB82" s="318">
        <f t="shared" si="165"/>
        <v>80000</v>
      </c>
      <c r="AC82" s="312">
        <f>'[2]7.Komunikácie'!$Z$15</f>
        <v>80000</v>
      </c>
      <c r="AD82" s="312">
        <f>'[2]7.Komunikácie'!$AA$15</f>
        <v>0</v>
      </c>
      <c r="AE82" s="313">
        <f>'[2]7.Komunikácie'!$AB$15</f>
        <v>0</v>
      </c>
    </row>
    <row r="83" spans="1:31" ht="15.75" x14ac:dyDescent="0.25">
      <c r="A83" s="155"/>
      <c r="B83" s="354">
        <v>4</v>
      </c>
      <c r="C83" s="356" t="s">
        <v>248</v>
      </c>
      <c r="D83" s="318">
        <f t="shared" si="160"/>
        <v>123231</v>
      </c>
      <c r="E83" s="312">
        <f>'[1]7.Komunikácie'!$N$17</f>
        <v>123231</v>
      </c>
      <c r="F83" s="312">
        <f>'[1]7.Komunikácie'!$O$17</f>
        <v>0</v>
      </c>
      <c r="G83" s="313">
        <f>'[1]7.Komunikácie'!$P$17</f>
        <v>0</v>
      </c>
      <c r="H83" s="311">
        <f t="shared" si="159"/>
        <v>279045.67</v>
      </c>
      <c r="I83" s="310">
        <f>'[1]7.Komunikácie'!$T$17</f>
        <v>279045.67</v>
      </c>
      <c r="J83" s="310">
        <f>'[1]7.Komunikácie'!$U$17</f>
        <v>0</v>
      </c>
      <c r="K83" s="329">
        <f>'[1]7.Komunikácie'!$V$17</f>
        <v>0</v>
      </c>
      <c r="L83" s="318">
        <f t="shared" si="161"/>
        <v>194350</v>
      </c>
      <c r="M83" s="312">
        <f>'[2]7.Komunikácie'!$K$17</f>
        <v>194350</v>
      </c>
      <c r="N83" s="312">
        <f>'[2]7.Komunikácie'!$L$17</f>
        <v>0</v>
      </c>
      <c r="O83" s="313">
        <f>'[2]7.Komunikácie'!$M$17</f>
        <v>0</v>
      </c>
      <c r="P83" s="520">
        <f t="shared" si="162"/>
        <v>200000</v>
      </c>
      <c r="Q83" s="526">
        <f>'[2]7.Komunikácie'!$Q$17</f>
        <v>200000</v>
      </c>
      <c r="R83" s="526">
        <f>'[2]7.Komunikácie'!$R$17</f>
        <v>0</v>
      </c>
      <c r="S83" s="479">
        <f>'[2]7.Komunikácie'!$S$17</f>
        <v>0</v>
      </c>
      <c r="T83" s="318">
        <f t="shared" si="163"/>
        <v>200000</v>
      </c>
      <c r="U83" s="312">
        <f>'[2]7.Komunikácie'!$T$17</f>
        <v>200000</v>
      </c>
      <c r="V83" s="312">
        <f>'[2]7.Komunikácie'!$U$17</f>
        <v>0</v>
      </c>
      <c r="W83" s="313">
        <f>'[2]7.Komunikácie'!$V$17</f>
        <v>0</v>
      </c>
      <c r="X83" s="318">
        <f t="shared" si="164"/>
        <v>200000</v>
      </c>
      <c r="Y83" s="312">
        <f>'[2]7.Komunikácie'!$W$17</f>
        <v>200000</v>
      </c>
      <c r="Z83" s="312">
        <f>'[2]7.Komunikácie'!$X$17</f>
        <v>0</v>
      </c>
      <c r="AA83" s="345">
        <f>'[2]7.Komunikácie'!$Y$17</f>
        <v>0</v>
      </c>
      <c r="AB83" s="318">
        <f t="shared" si="165"/>
        <v>200000</v>
      </c>
      <c r="AC83" s="312">
        <f>'[2]7.Komunikácie'!$Z$17</f>
        <v>200000</v>
      </c>
      <c r="AD83" s="312">
        <f>'[2]7.Komunikácie'!$AA$17</f>
        <v>0</v>
      </c>
      <c r="AE83" s="313">
        <f>'[2]7.Komunikácie'!$AB$17</f>
        <v>0</v>
      </c>
    </row>
    <row r="84" spans="1:31" ht="15.75" x14ac:dyDescent="0.25">
      <c r="A84" s="155"/>
      <c r="B84" s="354">
        <v>5</v>
      </c>
      <c r="C84" s="356" t="s">
        <v>249</v>
      </c>
      <c r="D84" s="318">
        <f t="shared" si="160"/>
        <v>64958</v>
      </c>
      <c r="E84" s="312">
        <f>'[1]7.Komunikácie'!$N$19</f>
        <v>64958</v>
      </c>
      <c r="F84" s="312">
        <f>'[1]7.Komunikácie'!$O$19</f>
        <v>0</v>
      </c>
      <c r="G84" s="313">
        <f>'[1]7.Komunikácie'!$P$19</f>
        <v>0</v>
      </c>
      <c r="H84" s="311">
        <f t="shared" si="159"/>
        <v>65500.44</v>
      </c>
      <c r="I84" s="310">
        <f>'[1]7.Komunikácie'!$T$19</f>
        <v>65500.44</v>
      </c>
      <c r="J84" s="310">
        <f>'[1]7.Komunikácie'!$U$19</f>
        <v>0</v>
      </c>
      <c r="K84" s="329">
        <f>'[1]7.Komunikácie'!$V$19</f>
        <v>0</v>
      </c>
      <c r="L84" s="318">
        <f t="shared" si="161"/>
        <v>78600</v>
      </c>
      <c r="M84" s="312">
        <f>'[2]7.Komunikácie'!$K$19</f>
        <v>78600</v>
      </c>
      <c r="N84" s="312">
        <f>'[2]7.Komunikácie'!$L$19</f>
        <v>0</v>
      </c>
      <c r="O84" s="313">
        <f>'[2]7.Komunikácie'!$M$19</f>
        <v>0</v>
      </c>
      <c r="P84" s="520">
        <f t="shared" si="162"/>
        <v>76000</v>
      </c>
      <c r="Q84" s="526">
        <f>'[2]7.Komunikácie'!$Q$19</f>
        <v>76000</v>
      </c>
      <c r="R84" s="526">
        <f>'[2]7.Komunikácie'!$R$19</f>
        <v>0</v>
      </c>
      <c r="S84" s="479">
        <f>'[2]7.Komunikácie'!$S$19</f>
        <v>0</v>
      </c>
      <c r="T84" s="318">
        <f t="shared" si="163"/>
        <v>77600</v>
      </c>
      <c r="U84" s="312">
        <f>'[2]7.Komunikácie'!$T$19</f>
        <v>77600</v>
      </c>
      <c r="V84" s="312">
        <f>'[2]7.Komunikácie'!$U$19</f>
        <v>0</v>
      </c>
      <c r="W84" s="313">
        <f>'[2]7.Komunikácie'!$V$19</f>
        <v>0</v>
      </c>
      <c r="X84" s="318">
        <f t="shared" si="164"/>
        <v>81000</v>
      </c>
      <c r="Y84" s="312">
        <f>'[2]7.Komunikácie'!$W$19</f>
        <v>81000</v>
      </c>
      <c r="Z84" s="312">
        <f>'[2]7.Komunikácie'!$X$19</f>
        <v>0</v>
      </c>
      <c r="AA84" s="345">
        <f>'[2]7.Komunikácie'!$Y$19</f>
        <v>0</v>
      </c>
      <c r="AB84" s="318">
        <f t="shared" si="165"/>
        <v>78000</v>
      </c>
      <c r="AC84" s="312">
        <f>'[2]7.Komunikácie'!$Z$19</f>
        <v>78000</v>
      </c>
      <c r="AD84" s="312">
        <f>'[2]7.Komunikácie'!$AA$19</f>
        <v>0</v>
      </c>
      <c r="AE84" s="313">
        <f>'[2]7.Komunikácie'!$AB$19</f>
        <v>0</v>
      </c>
    </row>
    <row r="85" spans="1:31" ht="15.75" x14ac:dyDescent="0.25">
      <c r="A85" s="155"/>
      <c r="B85" s="354">
        <v>5</v>
      </c>
      <c r="C85" s="356" t="s">
        <v>250</v>
      </c>
      <c r="D85" s="318">
        <f t="shared" si="160"/>
        <v>24510</v>
      </c>
      <c r="E85" s="312">
        <f>'[1]7.Komunikácie'!$N$25</f>
        <v>24510</v>
      </c>
      <c r="F85" s="312">
        <f>'[1]7.Komunikácie'!$O$25</f>
        <v>0</v>
      </c>
      <c r="G85" s="313">
        <f>'[1]7.Komunikácie'!$P$25</f>
        <v>0</v>
      </c>
      <c r="H85" s="311">
        <f t="shared" si="159"/>
        <v>43349.55</v>
      </c>
      <c r="I85" s="310">
        <f>'[1]7.Komunikácie'!$T$25</f>
        <v>43349.55</v>
      </c>
      <c r="J85" s="310">
        <f>'[1]7.Komunikácie'!$U$25</f>
        <v>0</v>
      </c>
      <c r="K85" s="329">
        <f>'[1]7.Komunikácie'!$V$25</f>
        <v>0</v>
      </c>
      <c r="L85" s="318">
        <f t="shared" si="161"/>
        <v>30150</v>
      </c>
      <c r="M85" s="312">
        <f>'[2]7.Komunikácie'!$K$25</f>
        <v>30150</v>
      </c>
      <c r="N85" s="312">
        <f>'[2]7.Komunikácie'!$L$25</f>
        <v>0</v>
      </c>
      <c r="O85" s="313">
        <f>'[2]7.Komunikácie'!$M$25</f>
        <v>0</v>
      </c>
      <c r="P85" s="520">
        <f t="shared" si="162"/>
        <v>30000</v>
      </c>
      <c r="Q85" s="526">
        <f>'[2]7.Komunikácie'!$Q$25</f>
        <v>30000</v>
      </c>
      <c r="R85" s="526">
        <f>'[2]7.Komunikácie'!$R$25</f>
        <v>0</v>
      </c>
      <c r="S85" s="479">
        <f>'[2]7.Komunikácie'!$S$25</f>
        <v>0</v>
      </c>
      <c r="T85" s="318">
        <f t="shared" si="163"/>
        <v>30000</v>
      </c>
      <c r="U85" s="312">
        <f>'[2]7.Komunikácie'!$T$25</f>
        <v>30000</v>
      </c>
      <c r="V85" s="312">
        <f>'[2]7.Komunikácie'!$U$25</f>
        <v>0</v>
      </c>
      <c r="W85" s="313">
        <f>'[2]7.Komunikácie'!$V$25</f>
        <v>0</v>
      </c>
      <c r="X85" s="318">
        <f t="shared" si="164"/>
        <v>30000</v>
      </c>
      <c r="Y85" s="312">
        <f>'[2]7.Komunikácie'!$W$25</f>
        <v>30000</v>
      </c>
      <c r="Z85" s="312">
        <f>'[2]7.Komunikácie'!$X$25</f>
        <v>0</v>
      </c>
      <c r="AA85" s="345">
        <f>'[2]7.Komunikácie'!$Y$25</f>
        <v>0</v>
      </c>
      <c r="AB85" s="318">
        <f t="shared" si="165"/>
        <v>30000</v>
      </c>
      <c r="AC85" s="312">
        <f>'[2]7.Komunikácie'!$Z$25</f>
        <v>30000</v>
      </c>
      <c r="AD85" s="312">
        <f>'[2]7.Komunikácie'!$AA$25</f>
        <v>0</v>
      </c>
      <c r="AE85" s="313">
        <f>'[2]7.Komunikácie'!$AB$25</f>
        <v>0</v>
      </c>
    </row>
    <row r="86" spans="1:31" ht="15.75" x14ac:dyDescent="0.25">
      <c r="A86" s="155"/>
      <c r="B86" s="354">
        <v>6</v>
      </c>
      <c r="C86" s="356" t="s">
        <v>251</v>
      </c>
      <c r="D86" s="318">
        <f t="shared" si="160"/>
        <v>3193</v>
      </c>
      <c r="E86" s="312">
        <f>'[1]7.Komunikácie'!$N$27</f>
        <v>3193</v>
      </c>
      <c r="F86" s="312">
        <f>'[1]7.Komunikácie'!$O$27</f>
        <v>0</v>
      </c>
      <c r="G86" s="313">
        <f>'[1]7.Komunikácie'!$P$27</f>
        <v>0</v>
      </c>
      <c r="H86" s="311">
        <f t="shared" si="159"/>
        <v>29843.85</v>
      </c>
      <c r="I86" s="310">
        <f>'[1]7.Komunikácie'!$T$27</f>
        <v>29843.85</v>
      </c>
      <c r="J86" s="310">
        <f>'[1]7.Komunikácie'!$U$27</f>
        <v>0</v>
      </c>
      <c r="K86" s="329">
        <f>'[1]7.Komunikácie'!$V$27</f>
        <v>0</v>
      </c>
      <c r="L86" s="318">
        <f t="shared" si="161"/>
        <v>3020</v>
      </c>
      <c r="M86" s="312">
        <f>'[2]7.Komunikácie'!$K$27</f>
        <v>3020</v>
      </c>
      <c r="N86" s="312">
        <f>'[2]7.Komunikácie'!$L$27</f>
        <v>0</v>
      </c>
      <c r="O86" s="313">
        <f>'[2]7.Komunikácie'!$M$27</f>
        <v>0</v>
      </c>
      <c r="P86" s="520">
        <f t="shared" si="162"/>
        <v>3820</v>
      </c>
      <c r="Q86" s="526">
        <f>'[2]7.Komunikácie'!$Q$27</f>
        <v>3820</v>
      </c>
      <c r="R86" s="526">
        <f>'[2]7.Komunikácie'!$R$27</f>
        <v>0</v>
      </c>
      <c r="S86" s="479">
        <f>'[2]7.Komunikácie'!$S$27</f>
        <v>0</v>
      </c>
      <c r="T86" s="318">
        <f t="shared" si="163"/>
        <v>2000</v>
      </c>
      <c r="U86" s="312">
        <f>'[2]7.Komunikácie'!$T$27</f>
        <v>2000</v>
      </c>
      <c r="V86" s="312">
        <f>'[2]7.Komunikácie'!$U$27</f>
        <v>0</v>
      </c>
      <c r="W86" s="313">
        <f>'[2]7.Komunikácie'!$V$27</f>
        <v>0</v>
      </c>
      <c r="X86" s="318">
        <f t="shared" si="164"/>
        <v>10000</v>
      </c>
      <c r="Y86" s="312">
        <f>'[2]7.Komunikácie'!$W$27</f>
        <v>10000</v>
      </c>
      <c r="Z86" s="312">
        <f>'[2]7.Komunikácie'!$X$27</f>
        <v>0</v>
      </c>
      <c r="AA86" s="345">
        <f>'[2]7.Komunikácie'!$Y$27</f>
        <v>0</v>
      </c>
      <c r="AB86" s="318">
        <f t="shared" si="165"/>
        <v>10000</v>
      </c>
      <c r="AC86" s="312">
        <f>'[2]7.Komunikácie'!$Z$27</f>
        <v>10000</v>
      </c>
      <c r="AD86" s="312">
        <f>'[2]7.Komunikácie'!$AA$27</f>
        <v>0</v>
      </c>
      <c r="AE86" s="313">
        <f>'[2]7.Komunikácie'!$AB$27</f>
        <v>0</v>
      </c>
    </row>
    <row r="87" spans="1:31" ht="15.75" x14ac:dyDescent="0.25">
      <c r="A87" s="155"/>
      <c r="B87" s="367" t="s">
        <v>252</v>
      </c>
      <c r="C87" s="356" t="s">
        <v>253</v>
      </c>
      <c r="D87" s="318">
        <f>SUM(D88:D89)</f>
        <v>137569.85</v>
      </c>
      <c r="E87" s="312">
        <f>SUM(E88:E89)</f>
        <v>14910</v>
      </c>
      <c r="F87" s="312">
        <f>SUM(F88:F89)</f>
        <v>122659.85</v>
      </c>
      <c r="G87" s="313">
        <f>SUM(G88:G89)</f>
        <v>0</v>
      </c>
      <c r="H87" s="311">
        <f t="shared" ref="H87:S87" si="166">SUM(H88:H89)</f>
        <v>80090</v>
      </c>
      <c r="I87" s="310">
        <f t="shared" si="166"/>
        <v>50090</v>
      </c>
      <c r="J87" s="310">
        <f t="shared" si="166"/>
        <v>30000</v>
      </c>
      <c r="K87" s="329">
        <f t="shared" si="166"/>
        <v>0</v>
      </c>
      <c r="L87" s="318">
        <f>SUM(L88:L89)</f>
        <v>62926</v>
      </c>
      <c r="M87" s="312">
        <f t="shared" ref="M87:O87" si="167">SUM(M88:M89)</f>
        <v>39130</v>
      </c>
      <c r="N87" s="312">
        <f t="shared" si="167"/>
        <v>23796</v>
      </c>
      <c r="O87" s="313">
        <f t="shared" si="167"/>
        <v>0</v>
      </c>
      <c r="P87" s="320">
        <f t="shared" si="166"/>
        <v>55796</v>
      </c>
      <c r="Q87" s="310">
        <f t="shared" si="166"/>
        <v>32000</v>
      </c>
      <c r="R87" s="310">
        <f t="shared" si="166"/>
        <v>23796</v>
      </c>
      <c r="S87" s="321">
        <f t="shared" si="166"/>
        <v>0</v>
      </c>
      <c r="T87" s="318">
        <f>SUM(T88:T89)</f>
        <v>109000</v>
      </c>
      <c r="U87" s="312">
        <f t="shared" ref="U87:W87" si="168">SUM(U88:U89)</f>
        <v>30000</v>
      </c>
      <c r="V87" s="312">
        <f t="shared" si="168"/>
        <v>79000</v>
      </c>
      <c r="W87" s="313">
        <f t="shared" si="168"/>
        <v>0</v>
      </c>
      <c r="X87" s="318">
        <f>SUM(X88:X89)</f>
        <v>50000</v>
      </c>
      <c r="Y87" s="312">
        <f t="shared" ref="Y87:AA87" si="169">SUM(Y88:Y89)</f>
        <v>30000</v>
      </c>
      <c r="Z87" s="312">
        <f t="shared" si="169"/>
        <v>20000</v>
      </c>
      <c r="AA87" s="345">
        <f t="shared" si="169"/>
        <v>0</v>
      </c>
      <c r="AB87" s="318">
        <f>SUM(AB88:AB89)</f>
        <v>50000</v>
      </c>
      <c r="AC87" s="312">
        <f t="shared" ref="AC87:AE87" si="170">SUM(AC88:AC89)</f>
        <v>30000</v>
      </c>
      <c r="AD87" s="312">
        <f t="shared" si="170"/>
        <v>20000</v>
      </c>
      <c r="AE87" s="313">
        <f t="shared" si="170"/>
        <v>0</v>
      </c>
    </row>
    <row r="88" spans="1:31" ht="15.75" x14ac:dyDescent="0.25">
      <c r="A88" s="155"/>
      <c r="B88" s="354">
        <v>1</v>
      </c>
      <c r="C88" s="356" t="s">
        <v>254</v>
      </c>
      <c r="D88" s="318">
        <f>SUM(E88:G88)</f>
        <v>122659.85</v>
      </c>
      <c r="E88" s="312">
        <f>'[1]7.Komunikácie'!$N$30</f>
        <v>0</v>
      </c>
      <c r="F88" s="312">
        <f>'[1]7.Komunikácie'!$O$30</f>
        <v>122659.85</v>
      </c>
      <c r="G88" s="313">
        <f>'[1]7.Komunikácie'!$P$30</f>
        <v>0</v>
      </c>
      <c r="H88" s="311">
        <f>SUM(I88:K88)</f>
        <v>0</v>
      </c>
      <c r="I88" s="310">
        <f>'[1]7.Komunikácie'!$T$30</f>
        <v>0</v>
      </c>
      <c r="J88" s="310">
        <f>'[1]7.Komunikácie'!$U$30</f>
        <v>0</v>
      </c>
      <c r="K88" s="329">
        <f>'[1]7.Komunikácie'!$V$30</f>
        <v>0</v>
      </c>
      <c r="L88" s="318">
        <f>SUM(M88:O88)</f>
        <v>3796</v>
      </c>
      <c r="M88" s="312">
        <f>'[2]7.Komunikácie'!$K$30</f>
        <v>0</v>
      </c>
      <c r="N88" s="312">
        <f>'[2]7.Komunikácie'!$L$30</f>
        <v>3796</v>
      </c>
      <c r="O88" s="313">
        <f>'[2]7.Komunikácie'!$M$30</f>
        <v>0</v>
      </c>
      <c r="P88" s="520">
        <f>SUM(Q88:S88)</f>
        <v>3796</v>
      </c>
      <c r="Q88" s="526">
        <f>'[2]7.Komunikácie'!$Q$30</f>
        <v>0</v>
      </c>
      <c r="R88" s="526">
        <f>'[2]7.Komunikácie'!$R$30</f>
        <v>3796</v>
      </c>
      <c r="S88" s="479">
        <f>'[2]7.Komunikácie'!$S$30</f>
        <v>0</v>
      </c>
      <c r="T88" s="318">
        <f>SUM(U88:W88)</f>
        <v>59000</v>
      </c>
      <c r="U88" s="312">
        <f>'[2]7.Komunikácie'!$T$30</f>
        <v>0</v>
      </c>
      <c r="V88" s="312">
        <f>'[2]7.Komunikácie'!$U$30</f>
        <v>59000</v>
      </c>
      <c r="W88" s="313">
        <f>'[2]7.Komunikácie'!$V$30</f>
        <v>0</v>
      </c>
      <c r="X88" s="318">
        <f>SUM(Y88:AA88)</f>
        <v>0</v>
      </c>
      <c r="Y88" s="312">
        <f>'[2]7.Komunikácie'!$W$30</f>
        <v>0</v>
      </c>
      <c r="Z88" s="312">
        <f>'[2]7.Komunikácie'!$X$30</f>
        <v>0</v>
      </c>
      <c r="AA88" s="345">
        <f>'[2]7.Komunikácie'!$Y$30</f>
        <v>0</v>
      </c>
      <c r="AB88" s="318">
        <f>SUM(AC88:AE88)</f>
        <v>0</v>
      </c>
      <c r="AC88" s="312">
        <f>'[2]7.Komunikácie'!$Z$30</f>
        <v>0</v>
      </c>
      <c r="AD88" s="312">
        <f>'[2]7.Komunikácie'!$AA$30</f>
        <v>0</v>
      </c>
      <c r="AE88" s="313">
        <f>'[2]7.Komunikácie'!$AB$30</f>
        <v>0</v>
      </c>
    </row>
    <row r="89" spans="1:31" ht="15.75" x14ac:dyDescent="0.25">
      <c r="A89" s="155"/>
      <c r="B89" s="354">
        <v>2</v>
      </c>
      <c r="C89" s="356" t="s">
        <v>255</v>
      </c>
      <c r="D89" s="318">
        <f>SUM(E89:G89)</f>
        <v>14910</v>
      </c>
      <c r="E89" s="312">
        <f>'[1]7.Komunikácie'!$N$32</f>
        <v>14910</v>
      </c>
      <c r="F89" s="312">
        <f>'[1]7.Komunikácie'!$O$32</f>
        <v>0</v>
      </c>
      <c r="G89" s="313">
        <f>'[1]7.Komunikácie'!$P$32</f>
        <v>0</v>
      </c>
      <c r="H89" s="311">
        <f>SUM(I89:K89)</f>
        <v>80090</v>
      </c>
      <c r="I89" s="310">
        <f>'[1]7.Komunikácie'!$T$32</f>
        <v>50090</v>
      </c>
      <c r="J89" s="310">
        <f>'[1]7.Komunikácie'!$U$32</f>
        <v>30000</v>
      </c>
      <c r="K89" s="329">
        <f>'[1]7.Komunikácie'!$V$32</f>
        <v>0</v>
      </c>
      <c r="L89" s="318">
        <f>SUM(M89:O89)</f>
        <v>59130</v>
      </c>
      <c r="M89" s="312">
        <f>'[2]7.Komunikácie'!$K$32</f>
        <v>39130</v>
      </c>
      <c r="N89" s="312">
        <f>'[2]7.Komunikácie'!$L$32</f>
        <v>20000</v>
      </c>
      <c r="O89" s="313">
        <f>'[2]7.Komunikácie'!$M$32</f>
        <v>0</v>
      </c>
      <c r="P89" s="520">
        <f>SUM(Q89:S89)</f>
        <v>52000</v>
      </c>
      <c r="Q89" s="526">
        <f>'[2]7.Komunikácie'!$Q$32</f>
        <v>32000</v>
      </c>
      <c r="R89" s="526">
        <f>'[2]7.Komunikácie'!$R$32</f>
        <v>20000</v>
      </c>
      <c r="S89" s="479">
        <f>'[2]7.Komunikácie'!$S$32</f>
        <v>0</v>
      </c>
      <c r="T89" s="318">
        <f>SUM(U89:W89)</f>
        <v>50000</v>
      </c>
      <c r="U89" s="312">
        <f>'[2]7.Komunikácie'!$T$32</f>
        <v>30000</v>
      </c>
      <c r="V89" s="312">
        <f>'[2]7.Komunikácie'!$U$32</f>
        <v>20000</v>
      </c>
      <c r="W89" s="313">
        <f>'[2]7.Komunikácie'!$V$32</f>
        <v>0</v>
      </c>
      <c r="X89" s="318">
        <f>SUM(Y89:AA89)</f>
        <v>50000</v>
      </c>
      <c r="Y89" s="312">
        <f>'[2]7.Komunikácie'!$W$32</f>
        <v>30000</v>
      </c>
      <c r="Z89" s="312">
        <f>'[2]7.Komunikácie'!$X$32</f>
        <v>20000</v>
      </c>
      <c r="AA89" s="345">
        <f>'[2]7.Komunikácie'!$Y$32</f>
        <v>0</v>
      </c>
      <c r="AB89" s="318">
        <f>SUM(AC89:AE89)</f>
        <v>50000</v>
      </c>
      <c r="AC89" s="312">
        <f>'[2]7.Komunikácie'!$Z$32</f>
        <v>30000</v>
      </c>
      <c r="AD89" s="312">
        <f>'[2]7.Komunikácie'!$AA$32</f>
        <v>20000</v>
      </c>
      <c r="AE89" s="313">
        <f>'[2]7.Komunikácie'!$AB$32</f>
        <v>0</v>
      </c>
    </row>
    <row r="90" spans="1:31" ht="15.75" outlineLevel="1" x14ac:dyDescent="0.25">
      <c r="A90" s="155"/>
      <c r="B90" s="367" t="s">
        <v>256</v>
      </c>
      <c r="C90" s="356" t="s">
        <v>257</v>
      </c>
      <c r="D90" s="318">
        <f>SUM(D91:D92)</f>
        <v>0</v>
      </c>
      <c r="E90" s="312">
        <f>SUM(E91:E92)</f>
        <v>0</v>
      </c>
      <c r="F90" s="312">
        <f>SUM(F91:F92)</f>
        <v>0</v>
      </c>
      <c r="G90" s="313">
        <f>SUM(G91:G92)</f>
        <v>0</v>
      </c>
      <c r="H90" s="311">
        <f t="shared" ref="H90:S90" si="171">SUM(H91:H92)</f>
        <v>12900</v>
      </c>
      <c r="I90" s="310">
        <f t="shared" si="171"/>
        <v>0</v>
      </c>
      <c r="J90" s="310">
        <f t="shared" si="171"/>
        <v>12900</v>
      </c>
      <c r="K90" s="329">
        <f t="shared" si="171"/>
        <v>0</v>
      </c>
      <c r="L90" s="318">
        <f>SUM(L91:L92)</f>
        <v>10000</v>
      </c>
      <c r="M90" s="312">
        <f t="shared" ref="M90:O90" si="172">SUM(M91:M92)</f>
        <v>0</v>
      </c>
      <c r="N90" s="312">
        <f t="shared" si="172"/>
        <v>10000</v>
      </c>
      <c r="O90" s="313">
        <f t="shared" si="172"/>
        <v>0</v>
      </c>
      <c r="P90" s="320">
        <f t="shared" si="171"/>
        <v>10000</v>
      </c>
      <c r="Q90" s="310">
        <f t="shared" si="171"/>
        <v>0</v>
      </c>
      <c r="R90" s="310">
        <f t="shared" si="171"/>
        <v>10000</v>
      </c>
      <c r="S90" s="321">
        <f t="shared" si="171"/>
        <v>0</v>
      </c>
      <c r="T90" s="318">
        <f>SUM(T91:T92)</f>
        <v>0</v>
      </c>
      <c r="U90" s="312">
        <f t="shared" ref="U90:W90" si="173">SUM(U91:U92)</f>
        <v>0</v>
      </c>
      <c r="V90" s="312">
        <f t="shared" si="173"/>
        <v>0</v>
      </c>
      <c r="W90" s="313">
        <f t="shared" si="173"/>
        <v>0</v>
      </c>
      <c r="X90" s="318">
        <f>SUM(X91:X92)</f>
        <v>20000</v>
      </c>
      <c r="Y90" s="312">
        <f t="shared" ref="Y90:AA90" si="174">SUM(Y91:Y92)</f>
        <v>10000</v>
      </c>
      <c r="Z90" s="312">
        <f t="shared" si="174"/>
        <v>10000</v>
      </c>
      <c r="AA90" s="345">
        <f t="shared" si="174"/>
        <v>0</v>
      </c>
      <c r="AB90" s="318">
        <f>SUM(AB91:AB92)</f>
        <v>20000</v>
      </c>
      <c r="AC90" s="312">
        <f t="shared" ref="AC90:AE90" si="175">SUM(AC91:AC92)</f>
        <v>10000</v>
      </c>
      <c r="AD90" s="312">
        <f t="shared" si="175"/>
        <v>10000</v>
      </c>
      <c r="AE90" s="313">
        <f t="shared" si="175"/>
        <v>0</v>
      </c>
    </row>
    <row r="91" spans="1:31" ht="15.75" outlineLevel="1" x14ac:dyDescent="0.25">
      <c r="A91" s="155"/>
      <c r="B91" s="354">
        <v>1</v>
      </c>
      <c r="C91" s="356" t="s">
        <v>258</v>
      </c>
      <c r="D91" s="318">
        <f>SUM(E91:G91)</f>
        <v>0</v>
      </c>
      <c r="E91" s="312">
        <f>'[1]7.Komunikácie'!$N$35</f>
        <v>0</v>
      </c>
      <c r="F91" s="312">
        <f>'[1]7.Komunikácie'!$O$35</f>
        <v>0</v>
      </c>
      <c r="G91" s="313">
        <f>'[1]7.Komunikácie'!$P$35</f>
        <v>0</v>
      </c>
      <c r="H91" s="311">
        <f>SUM(I91:K91)</f>
        <v>12900</v>
      </c>
      <c r="I91" s="310">
        <f>'[1]7.Komunikácie'!$T$35</f>
        <v>0</v>
      </c>
      <c r="J91" s="310">
        <f>'[1]7.Komunikácie'!$U$35</f>
        <v>12900</v>
      </c>
      <c r="K91" s="329">
        <f>'[1]7.Komunikácie'!$V$35</f>
        <v>0</v>
      </c>
      <c r="L91" s="318">
        <f>SUM(M91:O91)</f>
        <v>10000</v>
      </c>
      <c r="M91" s="312">
        <f>'[2]7.Komunikácie'!$K$35</f>
        <v>0</v>
      </c>
      <c r="N91" s="312">
        <f>'[2]7.Komunikácie'!$L$35</f>
        <v>10000</v>
      </c>
      <c r="O91" s="313">
        <f>'[2]7.Komunikácie'!$M$35</f>
        <v>0</v>
      </c>
      <c r="P91" s="520">
        <f>SUM(Q91:S91)</f>
        <v>10000</v>
      </c>
      <c r="Q91" s="526">
        <f>'[2]7.Komunikácie'!$Q$35</f>
        <v>0</v>
      </c>
      <c r="R91" s="526">
        <f>'[2]7.Komunikácie'!$R$35</f>
        <v>10000</v>
      </c>
      <c r="S91" s="479">
        <f>'[2]7.Komunikácie'!$S$35</f>
        <v>0</v>
      </c>
      <c r="T91" s="318">
        <f>SUM(U91:W91)</f>
        <v>0</v>
      </c>
      <c r="U91" s="312">
        <f>'[2]7.Komunikácie'!$T$35</f>
        <v>0</v>
      </c>
      <c r="V91" s="312">
        <f>'[2]7.Komunikácie'!$U$35</f>
        <v>0</v>
      </c>
      <c r="W91" s="313">
        <f>'[2]7.Komunikácie'!$V$35</f>
        <v>0</v>
      </c>
      <c r="X91" s="318">
        <f>SUM(Y91:AA91)</f>
        <v>20000</v>
      </c>
      <c r="Y91" s="312">
        <f>'[2]7.Komunikácie'!$W$35</f>
        <v>10000</v>
      </c>
      <c r="Z91" s="312">
        <f>'[2]7.Komunikácie'!$X$35</f>
        <v>10000</v>
      </c>
      <c r="AA91" s="345">
        <f>'[2]7.Komunikácie'!$Y$35</f>
        <v>0</v>
      </c>
      <c r="AB91" s="318">
        <f>SUM(AC91:AE91)</f>
        <v>20000</v>
      </c>
      <c r="AC91" s="312">
        <f>'[2]7.Komunikácie'!$Z$35</f>
        <v>10000</v>
      </c>
      <c r="AD91" s="312">
        <f>'[2]7.Komunikácie'!$AA$35</f>
        <v>10000</v>
      </c>
      <c r="AE91" s="313">
        <f>'[2]7.Komunikácie'!$AB$35</f>
        <v>0</v>
      </c>
    </row>
    <row r="92" spans="1:31" ht="16.5" outlineLevel="1" thickBot="1" x14ac:dyDescent="0.3">
      <c r="A92" s="155"/>
      <c r="B92" s="357">
        <v>2</v>
      </c>
      <c r="C92" s="358" t="s">
        <v>259</v>
      </c>
      <c r="D92" s="342">
        <f>SUM(E92:G92)</f>
        <v>0</v>
      </c>
      <c r="E92" s="343">
        <f>'[1]7.Komunikácie'!$N$38</f>
        <v>0</v>
      </c>
      <c r="F92" s="343">
        <f>'[1]7.Komunikácie'!$O$38</f>
        <v>0</v>
      </c>
      <c r="G92" s="393">
        <f>'[1]7.Komunikácie'!$P$38</f>
        <v>0</v>
      </c>
      <c r="H92" s="316">
        <f>SUM(I92:K92)</f>
        <v>0</v>
      </c>
      <c r="I92" s="317">
        <f>'[1]7.Komunikácie'!$T$38</f>
        <v>0</v>
      </c>
      <c r="J92" s="317">
        <f>'[1]7.Komunikácie'!$U$38</f>
        <v>0</v>
      </c>
      <c r="K92" s="341">
        <f>'[1]7.Komunikácie'!$V$38</f>
        <v>0</v>
      </c>
      <c r="L92" s="342">
        <f>SUM(M92:O92)</f>
        <v>0</v>
      </c>
      <c r="M92" s="343">
        <f>'[2]7.Komunikácie'!$K$38</f>
        <v>0</v>
      </c>
      <c r="N92" s="343">
        <f>'[2]7.Komunikácie'!$L$38</f>
        <v>0</v>
      </c>
      <c r="O92" s="393">
        <f>'[2]7.Komunikácie'!$M$38</f>
        <v>0</v>
      </c>
      <c r="P92" s="521">
        <f>SUM(Q92:S92)</f>
        <v>0</v>
      </c>
      <c r="Q92" s="527">
        <f>'[2]7.Komunikácie'!$Q$38</f>
        <v>0</v>
      </c>
      <c r="R92" s="527">
        <f>'[2]7.Komunikácie'!$R$38</f>
        <v>0</v>
      </c>
      <c r="S92" s="506">
        <f>'[2]7.Komunikácie'!$S$38</f>
        <v>0</v>
      </c>
      <c r="T92" s="342">
        <f>SUM(U92:W92)</f>
        <v>0</v>
      </c>
      <c r="U92" s="343">
        <f>'[2]7.Komunikácie'!$T$38</f>
        <v>0</v>
      </c>
      <c r="V92" s="343">
        <f>'[2]7.Komunikácie'!$U$38</f>
        <v>0</v>
      </c>
      <c r="W92" s="393">
        <f>'[2]7.Komunikácie'!$V$38</f>
        <v>0</v>
      </c>
      <c r="X92" s="342">
        <f>SUM(Y92:AA92)</f>
        <v>0</v>
      </c>
      <c r="Y92" s="343">
        <f>'[2]7.Komunikácie'!$W$38</f>
        <v>0</v>
      </c>
      <c r="Z92" s="343">
        <f>'[2]7.Komunikácie'!$X$38</f>
        <v>0</v>
      </c>
      <c r="AA92" s="530">
        <f>'[2]7.Komunikácie'!$Y$38</f>
        <v>0</v>
      </c>
      <c r="AB92" s="342">
        <f>SUM(AC92:AE92)</f>
        <v>0</v>
      </c>
      <c r="AC92" s="343">
        <f>'[2]7.Komunikácie'!$Z$38</f>
        <v>0</v>
      </c>
      <c r="AD92" s="343">
        <f>'[2]7.Komunikácie'!$AA$38</f>
        <v>0</v>
      </c>
      <c r="AE92" s="393">
        <f>'[2]7.Komunikácie'!$AB$38</f>
        <v>0</v>
      </c>
    </row>
    <row r="93" spans="1:31" s="157" customFormat="1" ht="15.75" x14ac:dyDescent="0.25">
      <c r="B93" s="359" t="s">
        <v>260</v>
      </c>
      <c r="C93" s="360"/>
      <c r="D93" s="338">
        <f t="shared" ref="D93:G93" si="176">D94+D95</f>
        <v>68376</v>
      </c>
      <c r="E93" s="339">
        <f t="shared" si="176"/>
        <v>68376</v>
      </c>
      <c r="F93" s="339">
        <f t="shared" si="176"/>
        <v>0</v>
      </c>
      <c r="G93" s="340">
        <f t="shared" si="176"/>
        <v>0</v>
      </c>
      <c r="H93" s="309">
        <f t="shared" ref="H93:S93" si="177">H94+H95</f>
        <v>83937.600000000006</v>
      </c>
      <c r="I93" s="308">
        <f t="shared" si="177"/>
        <v>83937.600000000006</v>
      </c>
      <c r="J93" s="308">
        <f t="shared" si="177"/>
        <v>0</v>
      </c>
      <c r="K93" s="337">
        <f t="shared" si="177"/>
        <v>0</v>
      </c>
      <c r="L93" s="338">
        <f>L94+L95</f>
        <v>85000</v>
      </c>
      <c r="M93" s="339">
        <f t="shared" ref="M93:O93" si="178">M94+M95</f>
        <v>85000</v>
      </c>
      <c r="N93" s="339">
        <f t="shared" si="178"/>
        <v>0</v>
      </c>
      <c r="O93" s="463">
        <f t="shared" si="178"/>
        <v>0</v>
      </c>
      <c r="P93" s="319">
        <f t="shared" si="177"/>
        <v>85000</v>
      </c>
      <c r="Q93" s="476">
        <f t="shared" si="177"/>
        <v>85000</v>
      </c>
      <c r="R93" s="476">
        <f t="shared" si="177"/>
        <v>0</v>
      </c>
      <c r="S93" s="392">
        <f t="shared" si="177"/>
        <v>0</v>
      </c>
      <c r="T93" s="338">
        <f>T94+T95</f>
        <v>85000</v>
      </c>
      <c r="U93" s="339">
        <f t="shared" ref="U93:W93" si="179">U94+U95</f>
        <v>85000</v>
      </c>
      <c r="V93" s="339">
        <f t="shared" si="179"/>
        <v>0</v>
      </c>
      <c r="W93" s="463">
        <f t="shared" si="179"/>
        <v>0</v>
      </c>
      <c r="X93" s="338">
        <f>X94+X95</f>
        <v>100000</v>
      </c>
      <c r="Y93" s="339">
        <f t="shared" ref="Y93:AA93" si="180">Y94+Y95</f>
        <v>100000</v>
      </c>
      <c r="Z93" s="339">
        <f t="shared" si="180"/>
        <v>0</v>
      </c>
      <c r="AA93" s="463">
        <f t="shared" si="180"/>
        <v>0</v>
      </c>
      <c r="AB93" s="338">
        <f>AB94+AB95</f>
        <v>100000</v>
      </c>
      <c r="AC93" s="339">
        <f t="shared" ref="AC93:AE93" si="181">AC94+AC95</f>
        <v>100000</v>
      </c>
      <c r="AD93" s="339">
        <f t="shared" si="181"/>
        <v>0</v>
      </c>
      <c r="AE93" s="340">
        <f t="shared" si="181"/>
        <v>0</v>
      </c>
    </row>
    <row r="94" spans="1:31" ht="15.75" x14ac:dyDescent="0.25">
      <c r="A94" s="155"/>
      <c r="B94" s="367" t="s">
        <v>261</v>
      </c>
      <c r="C94" s="356" t="s">
        <v>262</v>
      </c>
      <c r="D94" s="318">
        <f>SUM(E94:G94)</f>
        <v>68376</v>
      </c>
      <c r="E94" s="312">
        <f>'[1]8.Doprava'!$N$4</f>
        <v>68376</v>
      </c>
      <c r="F94" s="312">
        <f>'[1]8.Doprava'!$O$4</f>
        <v>0</v>
      </c>
      <c r="G94" s="313">
        <f>'[1]8.Doprava'!$P$4</f>
        <v>0</v>
      </c>
      <c r="H94" s="311">
        <f>SUM(I94:K94)</f>
        <v>73500</v>
      </c>
      <c r="I94" s="310">
        <f>'[1]8.Doprava'!$T$4</f>
        <v>73500</v>
      </c>
      <c r="J94" s="310">
        <f>'[1]8.Doprava'!$U$4</f>
        <v>0</v>
      </c>
      <c r="K94" s="329">
        <f>'[1]8.Doprava'!$V$4</f>
        <v>0</v>
      </c>
      <c r="L94" s="318">
        <f>SUM(M94:O94)</f>
        <v>80000</v>
      </c>
      <c r="M94" s="312">
        <f>'[2]8.Doprava'!$K$4</f>
        <v>80000</v>
      </c>
      <c r="N94" s="312">
        <f>'[2]8.Doprava'!$L$4</f>
        <v>0</v>
      </c>
      <c r="O94" s="345">
        <f>'[2]8.Doprava'!$M$4</f>
        <v>0</v>
      </c>
      <c r="P94" s="520">
        <f>SUM(Q94:S94)</f>
        <v>80000</v>
      </c>
      <c r="Q94" s="526">
        <f>'[2]8.Doprava'!$Q$4</f>
        <v>80000</v>
      </c>
      <c r="R94" s="526">
        <f>'[2]8.Doprava'!$R$4</f>
        <v>0</v>
      </c>
      <c r="S94" s="479">
        <f>'[2]8.Doprava'!$S$4</f>
        <v>0</v>
      </c>
      <c r="T94" s="318">
        <f>SUM(U94:W94)</f>
        <v>80000</v>
      </c>
      <c r="U94" s="312">
        <f>'[2]8.Doprava'!$T$4</f>
        <v>80000</v>
      </c>
      <c r="V94" s="312">
        <f>'[2]8.Doprava'!$U$4</f>
        <v>0</v>
      </c>
      <c r="W94" s="345">
        <f>'[2]8.Doprava'!$V$4</f>
        <v>0</v>
      </c>
      <c r="X94" s="318">
        <f>SUM(Y94:AA94)</f>
        <v>90000</v>
      </c>
      <c r="Y94" s="312">
        <f>'[2]8.Doprava'!$W$4</f>
        <v>90000</v>
      </c>
      <c r="Z94" s="312">
        <f>'[2]8.Doprava'!$X$4</f>
        <v>0</v>
      </c>
      <c r="AA94" s="345">
        <f>'[2]8.Doprava'!$Y$4</f>
        <v>0</v>
      </c>
      <c r="AB94" s="318">
        <f>SUM(AC94:AE94)</f>
        <v>90000</v>
      </c>
      <c r="AC94" s="312">
        <f>'[2]8.Doprava'!$Z$4</f>
        <v>90000</v>
      </c>
      <c r="AD94" s="312">
        <f>'[2]8.Doprava'!$AA$4</f>
        <v>0</v>
      </c>
      <c r="AE94" s="313">
        <f>'[2]8.Doprava'!$AB$4</f>
        <v>0</v>
      </c>
    </row>
    <row r="95" spans="1:31" ht="15.75" x14ac:dyDescent="0.25">
      <c r="A95" s="155"/>
      <c r="B95" s="367" t="s">
        <v>263</v>
      </c>
      <c r="C95" s="356" t="s">
        <v>264</v>
      </c>
      <c r="D95" s="318">
        <f t="shared" ref="D95:G95" si="182">SUM(D96)</f>
        <v>0</v>
      </c>
      <c r="E95" s="312">
        <f t="shared" si="182"/>
        <v>0</v>
      </c>
      <c r="F95" s="312">
        <f t="shared" si="182"/>
        <v>0</v>
      </c>
      <c r="G95" s="313">
        <f t="shared" si="182"/>
        <v>0</v>
      </c>
      <c r="H95" s="311">
        <f t="shared" ref="H95:S95" si="183">SUM(H96)</f>
        <v>10437.6</v>
      </c>
      <c r="I95" s="310">
        <f t="shared" si="183"/>
        <v>10437.6</v>
      </c>
      <c r="J95" s="310">
        <f t="shared" si="183"/>
        <v>0</v>
      </c>
      <c r="K95" s="329">
        <f t="shared" si="183"/>
        <v>0</v>
      </c>
      <c r="L95" s="318">
        <f>SUM(L96)</f>
        <v>5000</v>
      </c>
      <c r="M95" s="312">
        <f t="shared" ref="M95:O95" si="184">SUM(M96)</f>
        <v>5000</v>
      </c>
      <c r="N95" s="312">
        <f t="shared" si="184"/>
        <v>0</v>
      </c>
      <c r="O95" s="345">
        <f t="shared" si="184"/>
        <v>0</v>
      </c>
      <c r="P95" s="320">
        <f t="shared" si="183"/>
        <v>5000</v>
      </c>
      <c r="Q95" s="310">
        <f t="shared" si="183"/>
        <v>5000</v>
      </c>
      <c r="R95" s="310">
        <f t="shared" si="183"/>
        <v>0</v>
      </c>
      <c r="S95" s="321">
        <f t="shared" si="183"/>
        <v>0</v>
      </c>
      <c r="T95" s="318">
        <f>SUM(T96)</f>
        <v>5000</v>
      </c>
      <c r="U95" s="312">
        <f t="shared" ref="U95:W95" si="185">SUM(U96)</f>
        <v>5000</v>
      </c>
      <c r="V95" s="312">
        <f t="shared" si="185"/>
        <v>0</v>
      </c>
      <c r="W95" s="345">
        <f t="shared" si="185"/>
        <v>0</v>
      </c>
      <c r="X95" s="318">
        <f>SUM(X96)</f>
        <v>10000</v>
      </c>
      <c r="Y95" s="312">
        <f t="shared" ref="Y95:AA95" si="186">SUM(Y96)</f>
        <v>10000</v>
      </c>
      <c r="Z95" s="312">
        <f t="shared" si="186"/>
        <v>0</v>
      </c>
      <c r="AA95" s="345">
        <f t="shared" si="186"/>
        <v>0</v>
      </c>
      <c r="AB95" s="318">
        <f>SUM(AB96)</f>
        <v>10000</v>
      </c>
      <c r="AC95" s="312">
        <f t="shared" ref="AC95:AE95" si="187">SUM(AC96)</f>
        <v>10000</v>
      </c>
      <c r="AD95" s="312">
        <f t="shared" si="187"/>
        <v>0</v>
      </c>
      <c r="AE95" s="313">
        <f t="shared" si="187"/>
        <v>0</v>
      </c>
    </row>
    <row r="96" spans="1:31" ht="16.5" thickBot="1" x14ac:dyDescent="0.3">
      <c r="A96" s="155"/>
      <c r="B96" s="357">
        <v>1</v>
      </c>
      <c r="C96" s="358" t="s">
        <v>265</v>
      </c>
      <c r="D96" s="334">
        <f>SUM(E96:G96)</f>
        <v>0</v>
      </c>
      <c r="E96" s="335">
        <f>'[1]8.Doprava'!$N$7</f>
        <v>0</v>
      </c>
      <c r="F96" s="335">
        <f>'[1]8.Doprava'!$O$7</f>
        <v>0</v>
      </c>
      <c r="G96" s="336">
        <f>'[1]8.Doprava'!$P$7</f>
        <v>0</v>
      </c>
      <c r="H96" s="316">
        <f>SUM(I96:K96)</f>
        <v>10437.6</v>
      </c>
      <c r="I96" s="317">
        <f>'[1]8.Doprava'!$T$7</f>
        <v>10437.6</v>
      </c>
      <c r="J96" s="317">
        <f>'[1]8.Doprava'!$U$7</f>
        <v>0</v>
      </c>
      <c r="K96" s="341">
        <f>'[1]8.Doprava'!$V$7</f>
        <v>0</v>
      </c>
      <c r="L96" s="342">
        <f>SUM(M96:O96)</f>
        <v>5000</v>
      </c>
      <c r="M96" s="343">
        <f>'[2]8.Doprava'!$K$7</f>
        <v>5000</v>
      </c>
      <c r="N96" s="343">
        <f>'[2]8.Doprava'!$L$7</f>
        <v>0</v>
      </c>
      <c r="O96" s="530">
        <f>'[2]8.Doprava'!$M$7</f>
        <v>0</v>
      </c>
      <c r="P96" s="521">
        <f>SUM(Q96:S96)</f>
        <v>5000</v>
      </c>
      <c r="Q96" s="527">
        <f>'[2]8.Doprava'!$Q$7</f>
        <v>5000</v>
      </c>
      <c r="R96" s="527">
        <f>'[2]8.Doprava'!$R$7</f>
        <v>0</v>
      </c>
      <c r="S96" s="506">
        <f>'[2]8.Doprava'!$S$7</f>
        <v>0</v>
      </c>
      <c r="T96" s="342">
        <f>SUM(U96:W96)</f>
        <v>5000</v>
      </c>
      <c r="U96" s="343">
        <f>'[2]8.Doprava'!$T$7</f>
        <v>5000</v>
      </c>
      <c r="V96" s="343">
        <f>'[2]8.Doprava'!$U$7</f>
        <v>0</v>
      </c>
      <c r="W96" s="530">
        <f>'[2]8.Doprava'!$V$7</f>
        <v>0</v>
      </c>
      <c r="X96" s="342">
        <f>SUM(Y96:AA96)</f>
        <v>10000</v>
      </c>
      <c r="Y96" s="343">
        <f>'[2]8.Doprava'!$W$7</f>
        <v>10000</v>
      </c>
      <c r="Z96" s="343">
        <f>'[2]8.Doprava'!$X$7</f>
        <v>0</v>
      </c>
      <c r="AA96" s="530">
        <f>'[2]8.Doprava'!$Y$7</f>
        <v>0</v>
      </c>
      <c r="AB96" s="342">
        <f>SUM(AC96:AE96)</f>
        <v>10000</v>
      </c>
      <c r="AC96" s="343">
        <f>'[2]8.Doprava'!$Z$7</f>
        <v>10000</v>
      </c>
      <c r="AD96" s="343">
        <f>'[2]8.Doprava'!$AA$7</f>
        <v>0</v>
      </c>
      <c r="AE96" s="393">
        <f>'[2]8.Doprava'!$AB$7</f>
        <v>0</v>
      </c>
    </row>
    <row r="97" spans="1:31" s="157" customFormat="1" ht="15.75" x14ac:dyDescent="0.25">
      <c r="B97" s="359" t="s">
        <v>266</v>
      </c>
      <c r="C97" s="360"/>
      <c r="D97" s="338">
        <f t="shared" ref="D97:G97" si="188">D98+D99+D108+D115+D118+D119+D120</f>
        <v>5937888.7999999998</v>
      </c>
      <c r="E97" s="339">
        <f t="shared" si="188"/>
        <v>5914180</v>
      </c>
      <c r="F97" s="339">
        <f t="shared" si="188"/>
        <v>23708.799999999999</v>
      </c>
      <c r="G97" s="340">
        <f t="shared" si="188"/>
        <v>0</v>
      </c>
      <c r="H97" s="309">
        <f t="shared" ref="H97:S97" si="189">H98+H99+H108+H115+H118+H119+H120</f>
        <v>6909152.4499999983</v>
      </c>
      <c r="I97" s="308">
        <f t="shared" si="189"/>
        <v>6411152.8899999987</v>
      </c>
      <c r="J97" s="308">
        <f t="shared" si="189"/>
        <v>497999.56</v>
      </c>
      <c r="K97" s="337">
        <f t="shared" si="189"/>
        <v>0</v>
      </c>
      <c r="L97" s="338">
        <f>L98+L99+L108+L115+L118+L119+L120</f>
        <v>7008557</v>
      </c>
      <c r="M97" s="339">
        <f t="shared" ref="M97:O97" si="190">M98+M99+M108+M115+M118+M119+M120</f>
        <v>6783006</v>
      </c>
      <c r="N97" s="339">
        <f t="shared" si="190"/>
        <v>225551</v>
      </c>
      <c r="O97" s="340">
        <f t="shared" si="190"/>
        <v>0</v>
      </c>
      <c r="P97" s="319">
        <f t="shared" si="189"/>
        <v>7133824</v>
      </c>
      <c r="Q97" s="476">
        <f t="shared" si="189"/>
        <v>6868273</v>
      </c>
      <c r="R97" s="476">
        <f t="shared" si="189"/>
        <v>265551</v>
      </c>
      <c r="S97" s="391">
        <f t="shared" si="189"/>
        <v>0</v>
      </c>
      <c r="T97" s="338">
        <f t="shared" ref="T97:AE97" si="191">T98+T99+T108+T115+T118+T119+T120+T121</f>
        <v>8187160</v>
      </c>
      <c r="U97" s="339">
        <f t="shared" si="191"/>
        <v>7970160</v>
      </c>
      <c r="V97" s="339">
        <f t="shared" si="191"/>
        <v>217000</v>
      </c>
      <c r="W97" s="340">
        <f t="shared" si="191"/>
        <v>0</v>
      </c>
      <c r="X97" s="338">
        <f t="shared" si="191"/>
        <v>8008000</v>
      </c>
      <c r="Y97" s="339">
        <f t="shared" si="191"/>
        <v>7808000</v>
      </c>
      <c r="Z97" s="339">
        <f t="shared" si="191"/>
        <v>200000</v>
      </c>
      <c r="AA97" s="340">
        <f t="shared" si="191"/>
        <v>0</v>
      </c>
      <c r="AB97" s="338">
        <f t="shared" si="191"/>
        <v>8202000</v>
      </c>
      <c r="AC97" s="339">
        <f t="shared" si="191"/>
        <v>7992000</v>
      </c>
      <c r="AD97" s="339">
        <f t="shared" si="191"/>
        <v>210000</v>
      </c>
      <c r="AE97" s="340">
        <f t="shared" si="191"/>
        <v>0</v>
      </c>
    </row>
    <row r="98" spans="1:31" ht="15.75" x14ac:dyDescent="0.25">
      <c r="A98" s="155"/>
      <c r="B98" s="367" t="s">
        <v>267</v>
      </c>
      <c r="C98" s="356" t="s">
        <v>268</v>
      </c>
      <c r="D98" s="318">
        <f>SUM(E98:G98)</f>
        <v>3900</v>
      </c>
      <c r="E98" s="312">
        <f>'[1]9. Vzdelávanie'!$N$4</f>
        <v>3900</v>
      </c>
      <c r="F98" s="312">
        <f>'[1]9. Vzdelávanie'!$O$4</f>
        <v>0</v>
      </c>
      <c r="G98" s="313">
        <f>'[1]9. Vzdelávanie'!$P$4</f>
        <v>0</v>
      </c>
      <c r="H98" s="311">
        <f>SUM(I98:K98)</f>
        <v>4658.8999999999996</v>
      </c>
      <c r="I98" s="310">
        <f>'[1]9. Vzdelávanie'!$T$4</f>
        <v>4658.8999999999996</v>
      </c>
      <c r="J98" s="310">
        <f>'[1]9. Vzdelávanie'!$U$4</f>
        <v>0</v>
      </c>
      <c r="K98" s="329">
        <f>'[1]9. Vzdelávanie'!$V$4</f>
        <v>0</v>
      </c>
      <c r="L98" s="318">
        <f>SUM(M98:O98)</f>
        <v>5740</v>
      </c>
      <c r="M98" s="312">
        <f>'[2]9. Vzdelávanie'!$K$4</f>
        <v>5740</v>
      </c>
      <c r="N98" s="312">
        <f>'[2]9. Vzdelávanie'!$L$4</f>
        <v>0</v>
      </c>
      <c r="O98" s="313">
        <f>'[2]9. Vzdelávanie'!$M$4</f>
        <v>0</v>
      </c>
      <c r="P98" s="520">
        <f>SUM(Q98:S98)</f>
        <v>4000</v>
      </c>
      <c r="Q98" s="526">
        <f>'[2]9. Vzdelávanie'!$Q$4</f>
        <v>4000</v>
      </c>
      <c r="R98" s="526">
        <f>'[2]9. Vzdelávanie'!$R$4</f>
        <v>0</v>
      </c>
      <c r="S98" s="564">
        <f>'[2]9. Vzdelávanie'!$S$4</f>
        <v>0</v>
      </c>
      <c r="T98" s="318">
        <f>SUM(U98:W98)</f>
        <v>3800</v>
      </c>
      <c r="U98" s="312">
        <f>'[2]9. Vzdelávanie'!$T$4</f>
        <v>3800</v>
      </c>
      <c r="V98" s="312">
        <f>'[2]9. Vzdelávanie'!$U$4</f>
        <v>0</v>
      </c>
      <c r="W98" s="313">
        <f>'[2]9. Vzdelávanie'!$V$4</f>
        <v>0</v>
      </c>
      <c r="X98" s="318">
        <f>SUM(Y98:AA98)</f>
        <v>4000</v>
      </c>
      <c r="Y98" s="312">
        <f>'[2]9. Vzdelávanie'!$W$4</f>
        <v>4000</v>
      </c>
      <c r="Z98" s="312">
        <f>'[2]9. Vzdelávanie'!$X$4</f>
        <v>0</v>
      </c>
      <c r="AA98" s="313">
        <f>'[2]9. Vzdelávanie'!$Y$4</f>
        <v>0</v>
      </c>
      <c r="AB98" s="318">
        <f>SUM(AC98:AE98)</f>
        <v>4000</v>
      </c>
      <c r="AC98" s="312">
        <f>'[2]9. Vzdelávanie'!$Z$4</f>
        <v>4000</v>
      </c>
      <c r="AD98" s="312">
        <f>'[2]9. Vzdelávanie'!$AA$4</f>
        <v>0</v>
      </c>
      <c r="AE98" s="313">
        <f>'[2]9. Vzdelávanie'!$AB$4</f>
        <v>0</v>
      </c>
    </row>
    <row r="99" spans="1:31" ht="15.75" x14ac:dyDescent="0.25">
      <c r="A99" s="155"/>
      <c r="B99" s="367" t="s">
        <v>269</v>
      </c>
      <c r="C99" s="356" t="s">
        <v>270</v>
      </c>
      <c r="D99" s="318">
        <f>SUM(D100:D107)</f>
        <v>1378120</v>
      </c>
      <c r="E99" s="312">
        <f>SUM(E100:E107)</f>
        <v>1366160</v>
      </c>
      <c r="F99" s="312">
        <f>SUM(F100:F107)</f>
        <v>11960</v>
      </c>
      <c r="G99" s="313">
        <f>SUM(G100:G107)</f>
        <v>0</v>
      </c>
      <c r="H99" s="311">
        <f t="shared" ref="H99:K99" si="192">SUM(H100:H107)</f>
        <v>1500346.45</v>
      </c>
      <c r="I99" s="310">
        <f t="shared" si="192"/>
        <v>1479468.45</v>
      </c>
      <c r="J99" s="310">
        <f t="shared" si="192"/>
        <v>20878</v>
      </c>
      <c r="K99" s="329">
        <f t="shared" si="192"/>
        <v>0</v>
      </c>
      <c r="L99" s="318">
        <f>SUM(L100:L107)</f>
        <v>1532342</v>
      </c>
      <c r="M99" s="312">
        <f t="shared" ref="M99:O99" si="193">SUM(M100:M107)</f>
        <v>1464192</v>
      </c>
      <c r="N99" s="312">
        <f t="shared" si="193"/>
        <v>68150</v>
      </c>
      <c r="O99" s="313">
        <f t="shared" si="193"/>
        <v>0</v>
      </c>
      <c r="P99" s="320">
        <f>SUM(P100:P107)</f>
        <v>1531356</v>
      </c>
      <c r="Q99" s="310">
        <f>SUM(Q100:Q107)</f>
        <v>1479206</v>
      </c>
      <c r="R99" s="310">
        <f>SUM(R100:R107)</f>
        <v>52150</v>
      </c>
      <c r="S99" s="329">
        <f>SUM(S100:S107)</f>
        <v>0</v>
      </c>
      <c r="T99" s="318">
        <f>SUM(T100:T107)</f>
        <v>1545446</v>
      </c>
      <c r="U99" s="312">
        <f t="shared" ref="U99:W99" si="194">SUM(U100:U107)</f>
        <v>1534646</v>
      </c>
      <c r="V99" s="312">
        <f t="shared" si="194"/>
        <v>10800</v>
      </c>
      <c r="W99" s="313">
        <f t="shared" si="194"/>
        <v>0</v>
      </c>
      <c r="X99" s="318">
        <f>SUM(X100:X107)</f>
        <v>1583000</v>
      </c>
      <c r="Y99" s="312">
        <f t="shared" ref="Y99:AA99" si="195">SUM(Y100:Y107)</f>
        <v>1583000</v>
      </c>
      <c r="Z99" s="312">
        <f t="shared" si="195"/>
        <v>0</v>
      </c>
      <c r="AA99" s="313">
        <f t="shared" si="195"/>
        <v>0</v>
      </c>
      <c r="AB99" s="318">
        <f>SUM(AB100:AB107)</f>
        <v>1618000</v>
      </c>
      <c r="AC99" s="312">
        <f t="shared" ref="AC99:AE99" si="196">SUM(AC100:AC107)</f>
        <v>1618000</v>
      </c>
      <c r="AD99" s="312">
        <f t="shared" si="196"/>
        <v>0</v>
      </c>
      <c r="AE99" s="313">
        <f t="shared" si="196"/>
        <v>0</v>
      </c>
    </row>
    <row r="100" spans="1:31" ht="15.75" x14ac:dyDescent="0.25">
      <c r="A100" s="155"/>
      <c r="B100" s="354">
        <v>1</v>
      </c>
      <c r="C100" s="356" t="s">
        <v>271</v>
      </c>
      <c r="D100" s="318">
        <f>SUM(E100:G100)</f>
        <v>142054</v>
      </c>
      <c r="E100" s="312">
        <f>'[1]9. Vzdelávanie'!$N$19</f>
        <v>142054</v>
      </c>
      <c r="F100" s="312">
        <f>'[1]9. Vzdelávanie'!$O$19</f>
        <v>0</v>
      </c>
      <c r="G100" s="313">
        <f>'[1]9. Vzdelávanie'!$P$19</f>
        <v>0</v>
      </c>
      <c r="H100" s="311">
        <f t="shared" ref="H100:H107" si="197">SUM(I100:K100)</f>
        <v>163408</v>
      </c>
      <c r="I100" s="310">
        <f>'[1]9. Vzdelávanie'!$T$19</f>
        <v>147030</v>
      </c>
      <c r="J100" s="310">
        <f>'[1]9. Vzdelávanie'!$U$19</f>
        <v>16378</v>
      </c>
      <c r="K100" s="329">
        <f>'[1]9. Vzdelávanie'!$V$19</f>
        <v>0</v>
      </c>
      <c r="L100" s="318">
        <f>SUM(M100:O100)</f>
        <v>153753</v>
      </c>
      <c r="M100" s="312">
        <f>'[2]9. Vzdelávanie'!$K$19</f>
        <v>153753</v>
      </c>
      <c r="N100" s="312">
        <f>'[2]9. Vzdelávanie'!$L$19</f>
        <v>0</v>
      </c>
      <c r="O100" s="313">
        <f>'[2]9. Vzdelávanie'!$M$19</f>
        <v>0</v>
      </c>
      <c r="P100" s="520">
        <f>SUM(Q100:S100)</f>
        <v>157552</v>
      </c>
      <c r="Q100" s="526">
        <f>'[2]9. Vzdelávanie'!$Q$19</f>
        <v>157552</v>
      </c>
      <c r="R100" s="526">
        <f>'[2]9. Vzdelávanie'!$R$19</f>
        <v>0</v>
      </c>
      <c r="S100" s="564">
        <f>'[2]9. Vzdelávanie'!$S$19</f>
        <v>0</v>
      </c>
      <c r="T100" s="318">
        <f>SUM(U100:W100)</f>
        <v>163591</v>
      </c>
      <c r="U100" s="312">
        <f>'[2]9. Vzdelávanie'!$T$19</f>
        <v>163591</v>
      </c>
      <c r="V100" s="312">
        <f>'[2]9. Vzdelávanie'!$U$19</f>
        <v>0</v>
      </c>
      <c r="W100" s="313">
        <f>'[2]9. Vzdelávanie'!$V$19</f>
        <v>0</v>
      </c>
      <c r="X100" s="318">
        <f>SUM(Y100:AA100)</f>
        <v>170000</v>
      </c>
      <c r="Y100" s="312">
        <f>'[2]9. Vzdelávanie'!$W$19</f>
        <v>170000</v>
      </c>
      <c r="Z100" s="312">
        <f>'[2]9. Vzdelávanie'!$X$19</f>
        <v>0</v>
      </c>
      <c r="AA100" s="313">
        <f>'[2]9. Vzdelávanie'!$Y$19</f>
        <v>0</v>
      </c>
      <c r="AB100" s="318">
        <f>SUM(AC100:AE100)</f>
        <v>175000</v>
      </c>
      <c r="AC100" s="312">
        <f>'[2]9. Vzdelávanie'!$Z$19</f>
        <v>175000</v>
      </c>
      <c r="AD100" s="312">
        <f>'[2]9. Vzdelávanie'!$AA$19</f>
        <v>0</v>
      </c>
      <c r="AE100" s="313">
        <f>'[2]9. Vzdelávanie'!$AB$19</f>
        <v>0</v>
      </c>
    </row>
    <row r="101" spans="1:31" ht="15.75" x14ac:dyDescent="0.25">
      <c r="A101" s="155"/>
      <c r="B101" s="354">
        <v>2</v>
      </c>
      <c r="C101" s="356" t="s">
        <v>272</v>
      </c>
      <c r="D101" s="318">
        <f t="shared" ref="D101:D107" si="198">SUM(E101:G101)</f>
        <v>307595</v>
      </c>
      <c r="E101" s="312">
        <f>'[1]9. Vzdelávanie'!$N$20</f>
        <v>304985</v>
      </c>
      <c r="F101" s="312">
        <f>'[1]9. Vzdelávanie'!$O$20</f>
        <v>2610</v>
      </c>
      <c r="G101" s="313">
        <f>'[1]9. Vzdelávanie'!$P$20</f>
        <v>0</v>
      </c>
      <c r="H101" s="311">
        <f t="shared" si="197"/>
        <v>304577</v>
      </c>
      <c r="I101" s="310">
        <f>'[1]9. Vzdelávanie'!$T$20</f>
        <v>302177</v>
      </c>
      <c r="J101" s="310">
        <f>'[1]9. Vzdelávanie'!$U$20</f>
        <v>2400</v>
      </c>
      <c r="K101" s="329">
        <f>'[1]9. Vzdelávanie'!$V$20</f>
        <v>0</v>
      </c>
      <c r="L101" s="318">
        <f t="shared" ref="L101:L107" si="199">SUM(M101:O101)</f>
        <v>320238</v>
      </c>
      <c r="M101" s="312">
        <f>'[2]9. Vzdelávanie'!$K$20</f>
        <v>304238</v>
      </c>
      <c r="N101" s="312">
        <f>'[2]9. Vzdelávanie'!$L$20</f>
        <v>16000</v>
      </c>
      <c r="O101" s="313">
        <f>'[2]9. Vzdelávanie'!$M$20</f>
        <v>0</v>
      </c>
      <c r="P101" s="520">
        <f t="shared" ref="P101:P107" si="200">SUM(Q101:S101)</f>
        <v>305376</v>
      </c>
      <c r="Q101" s="526">
        <f>'[2]9. Vzdelávanie'!$Q$20</f>
        <v>305376</v>
      </c>
      <c r="R101" s="526">
        <f>'[2]9. Vzdelávanie'!$R$20</f>
        <v>0</v>
      </c>
      <c r="S101" s="564">
        <f>'[2]9. Vzdelávanie'!$S$20</f>
        <v>0</v>
      </c>
      <c r="T101" s="318">
        <f t="shared" ref="T101:T107" si="201">SUM(U101:W101)</f>
        <v>320995</v>
      </c>
      <c r="U101" s="312">
        <f>'[2]9. Vzdelávanie'!$T$20</f>
        <v>320995</v>
      </c>
      <c r="V101" s="312">
        <f>'[2]9. Vzdelávanie'!$U$20</f>
        <v>0</v>
      </c>
      <c r="W101" s="313">
        <f>'[2]9. Vzdelávanie'!$V$20</f>
        <v>0</v>
      </c>
      <c r="X101" s="318">
        <f t="shared" ref="X101:X107" si="202">SUM(Y101:AA101)</f>
        <v>330000</v>
      </c>
      <c r="Y101" s="312">
        <f>'[2]9. Vzdelávanie'!$W$20</f>
        <v>330000</v>
      </c>
      <c r="Z101" s="312">
        <f>'[2]9. Vzdelávanie'!$X$20</f>
        <v>0</v>
      </c>
      <c r="AA101" s="313">
        <f>'[2]9. Vzdelávanie'!$Y$20</f>
        <v>0</v>
      </c>
      <c r="AB101" s="318">
        <f t="shared" ref="AB101:AB107" si="203">SUM(AC101:AE101)</f>
        <v>335000</v>
      </c>
      <c r="AC101" s="312">
        <f>'[2]9. Vzdelávanie'!$Z$20</f>
        <v>335000</v>
      </c>
      <c r="AD101" s="312">
        <f>'[2]9. Vzdelávanie'!$AA$20</f>
        <v>0</v>
      </c>
      <c r="AE101" s="313">
        <f>'[2]9. Vzdelávanie'!$AB$20</f>
        <v>0</v>
      </c>
    </row>
    <row r="102" spans="1:31" ht="15.75" x14ac:dyDescent="0.25">
      <c r="A102" s="155"/>
      <c r="B102" s="354">
        <v>3</v>
      </c>
      <c r="C102" s="356" t="s">
        <v>273</v>
      </c>
      <c r="D102" s="318">
        <f t="shared" si="198"/>
        <v>323439</v>
      </c>
      <c r="E102" s="312">
        <f>'[1]9. Vzdelávanie'!$N$21</f>
        <v>323439</v>
      </c>
      <c r="F102" s="312">
        <f>'[1]9. Vzdelávanie'!$O$21</f>
        <v>0</v>
      </c>
      <c r="G102" s="313">
        <f>'[1]9. Vzdelávanie'!$P$21</f>
        <v>0</v>
      </c>
      <c r="H102" s="311">
        <f t="shared" si="197"/>
        <v>340198</v>
      </c>
      <c r="I102" s="310">
        <f>'[1]9. Vzdelávanie'!$T$21</f>
        <v>340198</v>
      </c>
      <c r="J102" s="310">
        <f>'[1]9. Vzdelávanie'!$U$21</f>
        <v>0</v>
      </c>
      <c r="K102" s="329">
        <f>'[1]9. Vzdelávanie'!$V$21</f>
        <v>0</v>
      </c>
      <c r="L102" s="318">
        <f t="shared" si="199"/>
        <v>363150</v>
      </c>
      <c r="M102" s="312">
        <f>'[2]9. Vzdelávanie'!$K$21</f>
        <v>363150</v>
      </c>
      <c r="N102" s="312">
        <f>'[2]9. Vzdelávanie'!$L$21</f>
        <v>0</v>
      </c>
      <c r="O102" s="313">
        <f>'[2]9. Vzdelávanie'!$M$21</f>
        <v>0</v>
      </c>
      <c r="P102" s="520">
        <f t="shared" si="200"/>
        <v>365870</v>
      </c>
      <c r="Q102" s="526">
        <f>'[2]9. Vzdelávanie'!$Q$21</f>
        <v>365870</v>
      </c>
      <c r="R102" s="526">
        <f>'[2]9. Vzdelávanie'!$R$21</f>
        <v>0</v>
      </c>
      <c r="S102" s="564">
        <f>'[2]9. Vzdelávanie'!$S$21</f>
        <v>0</v>
      </c>
      <c r="T102" s="318">
        <f t="shared" si="201"/>
        <v>399973</v>
      </c>
      <c r="U102" s="312">
        <f>'[2]9. Vzdelávanie'!$T$21</f>
        <v>390973</v>
      </c>
      <c r="V102" s="312">
        <f>'[2]9. Vzdelávanie'!$U$21</f>
        <v>9000</v>
      </c>
      <c r="W102" s="313">
        <f>'[2]9. Vzdelávanie'!$V$21</f>
        <v>0</v>
      </c>
      <c r="X102" s="318">
        <f t="shared" si="202"/>
        <v>400000</v>
      </c>
      <c r="Y102" s="312">
        <f>'[2]9. Vzdelávanie'!$W$21</f>
        <v>400000</v>
      </c>
      <c r="Z102" s="312">
        <f>'[2]9. Vzdelávanie'!$X$21</f>
        <v>0</v>
      </c>
      <c r="AA102" s="313">
        <f>'[2]9. Vzdelávanie'!$Y$21</f>
        <v>0</v>
      </c>
      <c r="AB102" s="318">
        <f t="shared" si="203"/>
        <v>408000</v>
      </c>
      <c r="AC102" s="312">
        <f>'[2]9. Vzdelávanie'!$Z$21</f>
        <v>408000</v>
      </c>
      <c r="AD102" s="312">
        <f>'[2]9. Vzdelávanie'!$AA$21</f>
        <v>0</v>
      </c>
      <c r="AE102" s="313">
        <f>'[2]9. Vzdelávanie'!$AB$21</f>
        <v>0</v>
      </c>
    </row>
    <row r="103" spans="1:31" ht="15.75" x14ac:dyDescent="0.25">
      <c r="A103" s="150"/>
      <c r="B103" s="354">
        <v>4</v>
      </c>
      <c r="C103" s="356" t="s">
        <v>447</v>
      </c>
      <c r="D103" s="318">
        <f t="shared" si="198"/>
        <v>48876</v>
      </c>
      <c r="E103" s="312">
        <f>'[1]9. Vzdelávanie'!$N$22</f>
        <v>48876</v>
      </c>
      <c r="F103" s="312">
        <f>'[1]9. Vzdelávanie'!$O$22</f>
        <v>0</v>
      </c>
      <c r="G103" s="313">
        <f>'[1]9. Vzdelávanie'!$P$22</f>
        <v>0</v>
      </c>
      <c r="H103" s="311">
        <f t="shared" si="197"/>
        <v>83881.45</v>
      </c>
      <c r="I103" s="310">
        <f>'[1]9. Vzdelávanie'!$T$22</f>
        <v>83881.45</v>
      </c>
      <c r="J103" s="310">
        <f>'[1]9. Vzdelávanie'!$U$22</f>
        <v>0</v>
      </c>
      <c r="K103" s="329">
        <f>'[1]9. Vzdelávanie'!$V$22</f>
        <v>0</v>
      </c>
      <c r="L103" s="318">
        <f t="shared" si="199"/>
        <v>0</v>
      </c>
      <c r="M103" s="312">
        <f>'[2]9. Vzdelávanie'!$K$22</f>
        <v>0</v>
      </c>
      <c r="N103" s="312">
        <f>'[2]9. Vzdelávanie'!$L$22</f>
        <v>0</v>
      </c>
      <c r="O103" s="313">
        <f>'[2]9. Vzdelávanie'!$M$22</f>
        <v>0</v>
      </c>
      <c r="P103" s="520">
        <f t="shared" si="200"/>
        <v>0</v>
      </c>
      <c r="Q103" s="526">
        <f>'[2]9. Vzdelávanie'!$Q$22</f>
        <v>0</v>
      </c>
      <c r="R103" s="526">
        <f>'[2]9. Vzdelávanie'!$R$22</f>
        <v>0</v>
      </c>
      <c r="S103" s="564">
        <f>'[2]9. Vzdelávanie'!$S$22</f>
        <v>0</v>
      </c>
      <c r="T103" s="318">
        <f t="shared" si="201"/>
        <v>0</v>
      </c>
      <c r="U103" s="312">
        <f>'[2]9. Vzdelávanie'!$T$22</f>
        <v>0</v>
      </c>
      <c r="V103" s="312">
        <f>'[2]9. Vzdelávanie'!$U$22</f>
        <v>0</v>
      </c>
      <c r="W103" s="313">
        <f>'[2]9. Vzdelávanie'!$V$22</f>
        <v>0</v>
      </c>
      <c r="X103" s="318">
        <f t="shared" si="202"/>
        <v>0</v>
      </c>
      <c r="Y103" s="312">
        <f>'[2]9. Vzdelávanie'!$W$22</f>
        <v>0</v>
      </c>
      <c r="Z103" s="312">
        <f>'[2]9. Vzdelávanie'!$X$22</f>
        <v>0</v>
      </c>
      <c r="AA103" s="313">
        <f>'[2]9. Vzdelávanie'!$Y$22</f>
        <v>0</v>
      </c>
      <c r="AB103" s="318">
        <f t="shared" si="203"/>
        <v>0</v>
      </c>
      <c r="AC103" s="312">
        <f>'[2]9. Vzdelávanie'!$Z$22</f>
        <v>0</v>
      </c>
      <c r="AD103" s="312">
        <f>'[2]9. Vzdelávanie'!$AA$22</f>
        <v>0</v>
      </c>
      <c r="AE103" s="313">
        <f>'[2]9. Vzdelávanie'!$AB$22</f>
        <v>0</v>
      </c>
    </row>
    <row r="104" spans="1:31" ht="15.75" x14ac:dyDescent="0.25">
      <c r="A104" s="155"/>
      <c r="B104" s="354">
        <v>5</v>
      </c>
      <c r="C104" s="356" t="s">
        <v>275</v>
      </c>
      <c r="D104" s="318">
        <f t="shared" si="198"/>
        <v>190693</v>
      </c>
      <c r="E104" s="312">
        <f>'[1]9. Vzdelávanie'!$N$23</f>
        <v>181343</v>
      </c>
      <c r="F104" s="312">
        <f>'[1]9. Vzdelávanie'!$O$23</f>
        <v>9350</v>
      </c>
      <c r="G104" s="313">
        <f>'[1]9. Vzdelávanie'!$P$23</f>
        <v>0</v>
      </c>
      <c r="H104" s="311">
        <f t="shared" si="197"/>
        <v>199594</v>
      </c>
      <c r="I104" s="310">
        <f>'[1]9. Vzdelávanie'!$T$23</f>
        <v>197494</v>
      </c>
      <c r="J104" s="310">
        <f>'[1]9. Vzdelávanie'!$U$23</f>
        <v>2100</v>
      </c>
      <c r="K104" s="329">
        <f>'[1]9. Vzdelávanie'!$V$23</f>
        <v>0</v>
      </c>
      <c r="L104" s="318">
        <f t="shared" si="199"/>
        <v>246932</v>
      </c>
      <c r="M104" s="312">
        <f>'[2]9. Vzdelávanie'!$K$23</f>
        <v>196932</v>
      </c>
      <c r="N104" s="312">
        <f>'[2]9. Vzdelávanie'!$L$23</f>
        <v>50000</v>
      </c>
      <c r="O104" s="313">
        <f>'[2]9. Vzdelávanie'!$M$23</f>
        <v>0</v>
      </c>
      <c r="P104" s="520">
        <f t="shared" si="200"/>
        <v>250798</v>
      </c>
      <c r="Q104" s="526">
        <f>'[2]9. Vzdelávanie'!$Q$23</f>
        <v>200798</v>
      </c>
      <c r="R104" s="526">
        <f>'[2]9. Vzdelávanie'!$R$23</f>
        <v>50000</v>
      </c>
      <c r="S104" s="564">
        <f>'[2]9. Vzdelávanie'!$S$23</f>
        <v>0</v>
      </c>
      <c r="T104" s="318">
        <f t="shared" si="201"/>
        <v>206903</v>
      </c>
      <c r="U104" s="312">
        <f>'[2]9. Vzdelávanie'!$T$23</f>
        <v>206903</v>
      </c>
      <c r="V104" s="312">
        <f>'[2]9. Vzdelávanie'!$U$23</f>
        <v>0</v>
      </c>
      <c r="W104" s="313">
        <f>'[2]9. Vzdelávanie'!$V$23</f>
        <v>0</v>
      </c>
      <c r="X104" s="318">
        <f t="shared" si="202"/>
        <v>215000</v>
      </c>
      <c r="Y104" s="312">
        <f>'[2]9. Vzdelávanie'!$W$23</f>
        <v>215000</v>
      </c>
      <c r="Z104" s="312">
        <f>'[2]9. Vzdelávanie'!$X$23</f>
        <v>0</v>
      </c>
      <c r="AA104" s="313">
        <f>'[2]9. Vzdelávanie'!$Y$23</f>
        <v>0</v>
      </c>
      <c r="AB104" s="318">
        <f t="shared" si="203"/>
        <v>220000</v>
      </c>
      <c r="AC104" s="312">
        <f>'[2]9. Vzdelávanie'!$Z$23</f>
        <v>220000</v>
      </c>
      <c r="AD104" s="312">
        <f>'[2]9. Vzdelávanie'!$AA$23</f>
        <v>0</v>
      </c>
      <c r="AE104" s="313">
        <f>'[2]9. Vzdelávanie'!$AB$23</f>
        <v>0</v>
      </c>
    </row>
    <row r="105" spans="1:31" ht="15.75" x14ac:dyDescent="0.25">
      <c r="A105" s="155"/>
      <c r="B105" s="354">
        <v>6</v>
      </c>
      <c r="C105" s="356" t="s">
        <v>276</v>
      </c>
      <c r="D105" s="318">
        <f t="shared" si="198"/>
        <v>187997</v>
      </c>
      <c r="E105" s="312">
        <f>'[1]9. Vzdelávanie'!$N$24</f>
        <v>187997</v>
      </c>
      <c r="F105" s="312">
        <f>'[1]9. Vzdelávanie'!$O$24</f>
        <v>0</v>
      </c>
      <c r="G105" s="313">
        <f>'[1]9. Vzdelávanie'!$P$24</f>
        <v>0</v>
      </c>
      <c r="H105" s="311">
        <f t="shared" si="197"/>
        <v>189654</v>
      </c>
      <c r="I105" s="310">
        <f>'[1]9. Vzdelávanie'!$T$24</f>
        <v>189654</v>
      </c>
      <c r="J105" s="310">
        <f>'[1]9. Vzdelávanie'!$U$24</f>
        <v>0</v>
      </c>
      <c r="K105" s="329">
        <f>'[1]9. Vzdelávanie'!$V$24</f>
        <v>0</v>
      </c>
      <c r="L105" s="318">
        <f t="shared" si="199"/>
        <v>203797</v>
      </c>
      <c r="M105" s="312">
        <f>'[2]9. Vzdelávanie'!$K$24</f>
        <v>201647</v>
      </c>
      <c r="N105" s="312">
        <f>'[2]9. Vzdelávanie'!$L$24</f>
        <v>2150</v>
      </c>
      <c r="O105" s="313">
        <f>'[2]9. Vzdelávanie'!$M$24</f>
        <v>0</v>
      </c>
      <c r="P105" s="520">
        <f t="shared" si="200"/>
        <v>206148</v>
      </c>
      <c r="Q105" s="526">
        <f>'[2]9. Vzdelávanie'!$Q$24</f>
        <v>203998</v>
      </c>
      <c r="R105" s="526">
        <f>'[2]9. Vzdelávanie'!$R$24</f>
        <v>2150</v>
      </c>
      <c r="S105" s="564">
        <f>'[2]9. Vzdelávanie'!$S$24</f>
        <v>0</v>
      </c>
      <c r="T105" s="318">
        <f t="shared" si="201"/>
        <v>217058</v>
      </c>
      <c r="U105" s="312">
        <f>'[2]9. Vzdelávanie'!$T$24</f>
        <v>215258</v>
      </c>
      <c r="V105" s="312">
        <f>'[2]9. Vzdelávanie'!$U$24</f>
        <v>1800</v>
      </c>
      <c r="W105" s="313">
        <f>'[2]9. Vzdelávanie'!$V$24</f>
        <v>0</v>
      </c>
      <c r="X105" s="318">
        <f t="shared" si="202"/>
        <v>222000</v>
      </c>
      <c r="Y105" s="312">
        <f>'[2]9. Vzdelávanie'!$W$24</f>
        <v>222000</v>
      </c>
      <c r="Z105" s="312">
        <f>'[2]9. Vzdelávanie'!$X$24</f>
        <v>0</v>
      </c>
      <c r="AA105" s="313">
        <f>'[2]9. Vzdelávanie'!$Y$24</f>
        <v>0</v>
      </c>
      <c r="AB105" s="318">
        <f t="shared" si="203"/>
        <v>228000</v>
      </c>
      <c r="AC105" s="312">
        <f>'[2]9. Vzdelávanie'!$Z$24</f>
        <v>228000</v>
      </c>
      <c r="AD105" s="312">
        <f>'[2]9. Vzdelávanie'!$AA$24</f>
        <v>0</v>
      </c>
      <c r="AE105" s="313">
        <f>'[2]9. Vzdelávanie'!$AB$24</f>
        <v>0</v>
      </c>
    </row>
    <row r="106" spans="1:31" ht="15.75" x14ac:dyDescent="0.25">
      <c r="A106" s="155"/>
      <c r="B106" s="354">
        <v>7</v>
      </c>
      <c r="C106" s="356" t="s">
        <v>277</v>
      </c>
      <c r="D106" s="318">
        <f t="shared" si="198"/>
        <v>177466</v>
      </c>
      <c r="E106" s="312">
        <f>'[1]9. Vzdelávanie'!$N$25</f>
        <v>177466</v>
      </c>
      <c r="F106" s="312">
        <f>'[1]9. Vzdelávanie'!$O$25</f>
        <v>0</v>
      </c>
      <c r="G106" s="313">
        <f>'[1]9. Vzdelávanie'!$P$25</f>
        <v>0</v>
      </c>
      <c r="H106" s="311">
        <f t="shared" si="197"/>
        <v>185514</v>
      </c>
      <c r="I106" s="310">
        <f>'[1]9. Vzdelávanie'!$T$25</f>
        <v>185514</v>
      </c>
      <c r="J106" s="310">
        <f>'[1]9. Vzdelávanie'!$U$25</f>
        <v>0</v>
      </c>
      <c r="K106" s="329">
        <f>'[1]9. Vzdelávanie'!$V$25</f>
        <v>0</v>
      </c>
      <c r="L106" s="318">
        <f t="shared" si="199"/>
        <v>204122</v>
      </c>
      <c r="M106" s="312">
        <f>'[2]9. Vzdelávanie'!$K$25</f>
        <v>204122</v>
      </c>
      <c r="N106" s="312">
        <f>'[2]9. Vzdelávanie'!$L$25</f>
        <v>0</v>
      </c>
      <c r="O106" s="313">
        <f>'[2]9. Vzdelávanie'!$M$25</f>
        <v>0</v>
      </c>
      <c r="P106" s="520">
        <f t="shared" si="200"/>
        <v>205262</v>
      </c>
      <c r="Q106" s="526">
        <f>'[2]9. Vzdelávanie'!$Q$25</f>
        <v>205262</v>
      </c>
      <c r="R106" s="526">
        <f>'[2]9. Vzdelávanie'!$R$25</f>
        <v>0</v>
      </c>
      <c r="S106" s="564">
        <f>'[2]9. Vzdelávanie'!$S$25</f>
        <v>0</v>
      </c>
      <c r="T106" s="318">
        <f t="shared" si="201"/>
        <v>196926</v>
      </c>
      <c r="U106" s="312">
        <f>'[2]9. Vzdelávanie'!$T$25</f>
        <v>196926</v>
      </c>
      <c r="V106" s="312">
        <f>'[2]9. Vzdelávanie'!$U$25</f>
        <v>0</v>
      </c>
      <c r="W106" s="313">
        <f>'[2]9. Vzdelávanie'!$V$25</f>
        <v>0</v>
      </c>
      <c r="X106" s="318">
        <f t="shared" si="202"/>
        <v>197000</v>
      </c>
      <c r="Y106" s="312">
        <f>'[2]9. Vzdelávanie'!$W$25</f>
        <v>197000</v>
      </c>
      <c r="Z106" s="312">
        <f>'[2]9. Vzdelávanie'!$X$25</f>
        <v>0</v>
      </c>
      <c r="AA106" s="313">
        <f>'[2]9. Vzdelávanie'!$Y$25</f>
        <v>0</v>
      </c>
      <c r="AB106" s="318">
        <f t="shared" si="203"/>
        <v>202000</v>
      </c>
      <c r="AC106" s="312">
        <f>'[2]9. Vzdelávanie'!$Z$25</f>
        <v>202000</v>
      </c>
      <c r="AD106" s="312">
        <f>'[2]9. Vzdelávanie'!$AA$25</f>
        <v>0</v>
      </c>
      <c r="AE106" s="313">
        <f>'[2]9. Vzdelávanie'!$AB$25</f>
        <v>0</v>
      </c>
    </row>
    <row r="107" spans="1:31" ht="15.75" x14ac:dyDescent="0.25">
      <c r="A107" s="155"/>
      <c r="B107" s="354">
        <v>8</v>
      </c>
      <c r="C107" s="356" t="s">
        <v>466</v>
      </c>
      <c r="D107" s="318">
        <f t="shared" si="198"/>
        <v>0</v>
      </c>
      <c r="E107" s="312">
        <f>'[1]9. Vzdelávanie'!$N$26</f>
        <v>0</v>
      </c>
      <c r="F107" s="312">
        <f>'[1]9. Vzdelávanie'!$O$26</f>
        <v>0</v>
      </c>
      <c r="G107" s="313">
        <f>'[1]9. Vzdelávanie'!$P$26</f>
        <v>0</v>
      </c>
      <c r="H107" s="311">
        <f t="shared" si="197"/>
        <v>33520</v>
      </c>
      <c r="I107" s="310">
        <f>'[1]9. Vzdelávanie'!$T$26</f>
        <v>33520</v>
      </c>
      <c r="J107" s="310">
        <f>'[1]9. Vzdelávanie'!$U$26</f>
        <v>0</v>
      </c>
      <c r="K107" s="329">
        <f>'[1]9. Vzdelávanie'!$V$26</f>
        <v>0</v>
      </c>
      <c r="L107" s="318">
        <f t="shared" si="199"/>
        <v>40350</v>
      </c>
      <c r="M107" s="312">
        <f>'[2]9. Vzdelávanie'!$K$26</f>
        <v>40350</v>
      </c>
      <c r="N107" s="312">
        <f>'[2]9. Vzdelávanie'!$L$26</f>
        <v>0</v>
      </c>
      <c r="O107" s="313">
        <f>'[2]9. Vzdelávanie'!$M$26</f>
        <v>0</v>
      </c>
      <c r="P107" s="520">
        <f t="shared" si="200"/>
        <v>40350</v>
      </c>
      <c r="Q107" s="526">
        <f>'[2]9. Vzdelávanie'!$Q$26</f>
        <v>40350</v>
      </c>
      <c r="R107" s="526">
        <f>'[2]9. Vzdelávanie'!$R$26</f>
        <v>0</v>
      </c>
      <c r="S107" s="564">
        <f>'[2]9. Vzdelávanie'!$S$26</f>
        <v>0</v>
      </c>
      <c r="T107" s="318">
        <f t="shared" si="201"/>
        <v>40000</v>
      </c>
      <c r="U107" s="312">
        <f>'[2]9. Vzdelávanie'!$T$26</f>
        <v>40000</v>
      </c>
      <c r="V107" s="312">
        <f>'[2]9. Vzdelávanie'!$U$26</f>
        <v>0</v>
      </c>
      <c r="W107" s="313">
        <f>'[2]9. Vzdelávanie'!$V$26</f>
        <v>0</v>
      </c>
      <c r="X107" s="318">
        <f t="shared" si="202"/>
        <v>49000</v>
      </c>
      <c r="Y107" s="312">
        <f>'[2]9. Vzdelávanie'!$W$26</f>
        <v>49000</v>
      </c>
      <c r="Z107" s="312">
        <f>'[2]9. Vzdelávanie'!$X$26</f>
        <v>0</v>
      </c>
      <c r="AA107" s="313">
        <f>'[2]9. Vzdelávanie'!$Y$26</f>
        <v>0</v>
      </c>
      <c r="AB107" s="318">
        <f t="shared" si="203"/>
        <v>50000</v>
      </c>
      <c r="AC107" s="312">
        <f>'[2]9. Vzdelávanie'!$Z$26</f>
        <v>50000</v>
      </c>
      <c r="AD107" s="312">
        <f>'[2]9. Vzdelávanie'!$AA$26</f>
        <v>0</v>
      </c>
      <c r="AE107" s="313">
        <f>'[2]9. Vzdelávanie'!$AB$26</f>
        <v>0</v>
      </c>
    </row>
    <row r="108" spans="1:31" ht="15.75" x14ac:dyDescent="0.25">
      <c r="A108" s="155"/>
      <c r="B108" s="367" t="s">
        <v>278</v>
      </c>
      <c r="C108" s="356" t="s">
        <v>279</v>
      </c>
      <c r="D108" s="318">
        <f>SUM(D109:D114)</f>
        <v>3512207</v>
      </c>
      <c r="E108" s="312">
        <f>SUM(E109:E114)</f>
        <v>3504207</v>
      </c>
      <c r="F108" s="312">
        <f>SUM(F109:F114)</f>
        <v>8000</v>
      </c>
      <c r="G108" s="313">
        <f>SUM(G109:G114)</f>
        <v>0</v>
      </c>
      <c r="H108" s="311">
        <f t="shared" ref="H108:S108" si="204">SUM(H109:H114)</f>
        <v>4193481.2199999997</v>
      </c>
      <c r="I108" s="310">
        <f t="shared" si="204"/>
        <v>3786839.9999999995</v>
      </c>
      <c r="J108" s="310">
        <f t="shared" si="204"/>
        <v>406641.22000000003</v>
      </c>
      <c r="K108" s="329">
        <f t="shared" si="204"/>
        <v>0</v>
      </c>
      <c r="L108" s="318">
        <f>SUM(L109:L114)</f>
        <v>4266731</v>
      </c>
      <c r="M108" s="312">
        <f t="shared" ref="M108:O108" si="205">SUM(M109:M114)</f>
        <v>4109330</v>
      </c>
      <c r="N108" s="312">
        <f t="shared" si="205"/>
        <v>157401</v>
      </c>
      <c r="O108" s="313">
        <f t="shared" si="205"/>
        <v>0</v>
      </c>
      <c r="P108" s="320">
        <f t="shared" si="204"/>
        <v>4385547</v>
      </c>
      <c r="Q108" s="310">
        <f t="shared" si="204"/>
        <v>4172146</v>
      </c>
      <c r="R108" s="310">
        <f t="shared" si="204"/>
        <v>213401</v>
      </c>
      <c r="S108" s="329">
        <f t="shared" si="204"/>
        <v>0</v>
      </c>
      <c r="T108" s="318">
        <f>SUM(T109:T114)</f>
        <v>4711338</v>
      </c>
      <c r="U108" s="312">
        <f t="shared" ref="U108:W108" si="206">SUM(U109:U114)</f>
        <v>4581138</v>
      </c>
      <c r="V108" s="312">
        <f t="shared" si="206"/>
        <v>130200</v>
      </c>
      <c r="W108" s="313">
        <f t="shared" si="206"/>
        <v>0</v>
      </c>
      <c r="X108" s="318">
        <f>SUM(X109:X114)</f>
        <v>4248332</v>
      </c>
      <c r="Y108" s="312">
        <f t="shared" ref="Y108:AA108" si="207">SUM(Y109:Y114)</f>
        <v>4248332</v>
      </c>
      <c r="Z108" s="312">
        <f t="shared" si="207"/>
        <v>0</v>
      </c>
      <c r="AA108" s="313">
        <f t="shared" si="207"/>
        <v>0</v>
      </c>
      <c r="AB108" s="318">
        <f>SUM(AB109:AB114)</f>
        <v>4289332</v>
      </c>
      <c r="AC108" s="312">
        <f t="shared" ref="AC108:AE108" si="208">SUM(AC109:AC114)</f>
        <v>4289332</v>
      </c>
      <c r="AD108" s="312">
        <f t="shared" si="208"/>
        <v>0</v>
      </c>
      <c r="AE108" s="313">
        <f t="shared" si="208"/>
        <v>0</v>
      </c>
    </row>
    <row r="109" spans="1:31" ht="15.75" x14ac:dyDescent="0.25">
      <c r="A109" s="155"/>
      <c r="B109" s="354">
        <v>1</v>
      </c>
      <c r="C109" s="356" t="s">
        <v>280</v>
      </c>
      <c r="D109" s="318">
        <f t="shared" ref="D109:D114" si="209">SUM(E109:G109)</f>
        <v>283243</v>
      </c>
      <c r="E109" s="312">
        <f>'[1]9. Vzdelávanie'!$N$28</f>
        <v>275243</v>
      </c>
      <c r="F109" s="312">
        <f>'[1]9. Vzdelávanie'!$O$28</f>
        <v>8000</v>
      </c>
      <c r="G109" s="313">
        <f>'[1]9. Vzdelávanie'!$P$28</f>
        <v>0</v>
      </c>
      <c r="H109" s="311">
        <f t="shared" ref="H109:H114" si="210">SUM(I109:K109)</f>
        <v>297308.90000000002</v>
      </c>
      <c r="I109" s="310">
        <f>'[1]9. Vzdelávanie'!$T$28</f>
        <v>297308.90000000002</v>
      </c>
      <c r="J109" s="310">
        <f>'[1]9. Vzdelávanie'!$U$28</f>
        <v>0</v>
      </c>
      <c r="K109" s="329">
        <f>'[1]9. Vzdelávanie'!$V$28</f>
        <v>0</v>
      </c>
      <c r="L109" s="318">
        <f>SUM(M109:O109)</f>
        <v>397018</v>
      </c>
      <c r="M109" s="312">
        <f>'[2]9. Vzdelávanie'!$K$28</f>
        <v>383791</v>
      </c>
      <c r="N109" s="312">
        <f>'[2]9. Vzdelávanie'!$L$28</f>
        <v>13227</v>
      </c>
      <c r="O109" s="313">
        <f>'[2]9. Vzdelávanie'!$M$28</f>
        <v>0</v>
      </c>
      <c r="P109" s="520">
        <f>SUM(Q109:S109)</f>
        <v>398885</v>
      </c>
      <c r="Q109" s="526">
        <f>'[2]9. Vzdelávanie'!$Q$28</f>
        <v>385658</v>
      </c>
      <c r="R109" s="526">
        <f>'[2]9. Vzdelávanie'!$R$28</f>
        <v>13227</v>
      </c>
      <c r="S109" s="564">
        <f>'[2]9. Vzdelávanie'!$S$28</f>
        <v>0</v>
      </c>
      <c r="T109" s="318">
        <f>SUM(U109:W109)</f>
        <v>440961</v>
      </c>
      <c r="U109" s="312">
        <f>'[2]9. Vzdelávanie'!$T$28</f>
        <v>430961</v>
      </c>
      <c r="V109" s="312">
        <f>'[2]9. Vzdelávanie'!$U$28</f>
        <v>10000</v>
      </c>
      <c r="W109" s="313">
        <f>'[2]9. Vzdelávanie'!$V$28</f>
        <v>0</v>
      </c>
      <c r="X109" s="318">
        <f>SUM(Y109:AA109)</f>
        <v>436180</v>
      </c>
      <c r="Y109" s="312">
        <f>'[2]9. Vzdelávanie'!$W$28</f>
        <v>436180</v>
      </c>
      <c r="Z109" s="312">
        <f>'[2]9. Vzdelávanie'!$X$28</f>
        <v>0</v>
      </c>
      <c r="AA109" s="313">
        <f>'[2]9. Vzdelávanie'!$Y$28</f>
        <v>0</v>
      </c>
      <c r="AB109" s="318">
        <f>SUM(AC109:AE109)</f>
        <v>441180</v>
      </c>
      <c r="AC109" s="312">
        <f>'[2]9. Vzdelávanie'!$Z$28</f>
        <v>441180</v>
      </c>
      <c r="AD109" s="312">
        <f>'[2]9. Vzdelávanie'!$AA$28</f>
        <v>0</v>
      </c>
      <c r="AE109" s="313">
        <f>'[2]9. Vzdelávanie'!$AB$28</f>
        <v>0</v>
      </c>
    </row>
    <row r="110" spans="1:31" ht="15.75" x14ac:dyDescent="0.25">
      <c r="A110" s="155"/>
      <c r="B110" s="354">
        <v>2</v>
      </c>
      <c r="C110" s="356" t="s">
        <v>549</v>
      </c>
      <c r="D110" s="318">
        <f t="shared" si="209"/>
        <v>601445</v>
      </c>
      <c r="E110" s="312">
        <f>'[1]9. Vzdelávanie'!$N$31</f>
        <v>601445</v>
      </c>
      <c r="F110" s="312">
        <f>'[1]9. Vzdelávanie'!$O$31</f>
        <v>0</v>
      </c>
      <c r="G110" s="313">
        <f>'[1]9. Vzdelávanie'!$P$31</f>
        <v>0</v>
      </c>
      <c r="H110" s="311">
        <f t="shared" si="210"/>
        <v>876886.19</v>
      </c>
      <c r="I110" s="310">
        <f>'[1]9. Vzdelávanie'!$T$31</f>
        <v>627868</v>
      </c>
      <c r="J110" s="310">
        <f>'[1]9. Vzdelávanie'!$U$31</f>
        <v>249018.19</v>
      </c>
      <c r="K110" s="329">
        <f>'[1]9. Vzdelávanie'!$V$31</f>
        <v>0</v>
      </c>
      <c r="L110" s="318">
        <f t="shared" ref="L110:L114" si="211">SUM(M110:O110)</f>
        <v>762945</v>
      </c>
      <c r="M110" s="312">
        <f>'[2]9. Vzdelávanie'!$K$31</f>
        <v>662771</v>
      </c>
      <c r="N110" s="312">
        <f>'[2]9. Vzdelávanie'!$L$31</f>
        <v>100174</v>
      </c>
      <c r="O110" s="313">
        <f>'[2]9. Vzdelávanie'!$M$31</f>
        <v>0</v>
      </c>
      <c r="P110" s="520">
        <f t="shared" ref="P110:P114" si="212">SUM(Q110:S110)</f>
        <v>821949</v>
      </c>
      <c r="Q110" s="526">
        <f>'[2]9. Vzdelávanie'!$Q$31</f>
        <v>665775</v>
      </c>
      <c r="R110" s="526">
        <f>'[2]9. Vzdelávanie'!$R$31</f>
        <v>156174</v>
      </c>
      <c r="S110" s="564">
        <f>'[2]9. Vzdelávanie'!$S$31</f>
        <v>0</v>
      </c>
      <c r="T110" s="318">
        <f t="shared" ref="T110:T114" si="213">SUM(U110:W110)</f>
        <v>717413</v>
      </c>
      <c r="U110" s="312">
        <f>'[2]9. Vzdelávanie'!$T$31</f>
        <v>713113</v>
      </c>
      <c r="V110" s="312">
        <f>'[2]9. Vzdelávanie'!$U$31</f>
        <v>4300</v>
      </c>
      <c r="W110" s="313">
        <f>'[2]9. Vzdelávanie'!$V$31</f>
        <v>0</v>
      </c>
      <c r="X110" s="318">
        <f t="shared" ref="X110:X114" si="214">SUM(Y110:AA110)</f>
        <v>674044</v>
      </c>
      <c r="Y110" s="312">
        <f>'[2]9. Vzdelávanie'!$W$31</f>
        <v>674044</v>
      </c>
      <c r="Z110" s="312">
        <f>'[2]9. Vzdelávanie'!$X$31</f>
        <v>0</v>
      </c>
      <c r="AA110" s="313">
        <f>'[2]9. Vzdelávanie'!$Y$31</f>
        <v>0</v>
      </c>
      <c r="AB110" s="318">
        <f t="shared" ref="AB110:AB114" si="215">SUM(AC110:AE110)</f>
        <v>681044</v>
      </c>
      <c r="AC110" s="312">
        <f>'[2]9. Vzdelávanie'!$Z$31</f>
        <v>681044</v>
      </c>
      <c r="AD110" s="312">
        <f>'[2]9. Vzdelávanie'!$AA$31</f>
        <v>0</v>
      </c>
      <c r="AE110" s="313">
        <f>'[2]9. Vzdelávanie'!$AB$31</f>
        <v>0</v>
      </c>
    </row>
    <row r="111" spans="1:31" ht="15.75" x14ac:dyDescent="0.25">
      <c r="A111" s="158"/>
      <c r="B111" s="354">
        <v>3</v>
      </c>
      <c r="C111" s="356" t="s">
        <v>550</v>
      </c>
      <c r="D111" s="318">
        <f t="shared" si="209"/>
        <v>951578</v>
      </c>
      <c r="E111" s="312">
        <f>'[1]9. Vzdelávanie'!$N$35</f>
        <v>951578</v>
      </c>
      <c r="F111" s="312">
        <f>'[1]9. Vzdelávanie'!$O$35</f>
        <v>0</v>
      </c>
      <c r="G111" s="313">
        <f>'[1]9. Vzdelávanie'!$P$35</f>
        <v>0</v>
      </c>
      <c r="H111" s="311">
        <f t="shared" si="210"/>
        <v>1062635</v>
      </c>
      <c r="I111" s="310">
        <f>'[1]9. Vzdelávanie'!$T$35</f>
        <v>1055759</v>
      </c>
      <c r="J111" s="310">
        <f>'[1]9. Vzdelávanie'!$U$35</f>
        <v>6876</v>
      </c>
      <c r="K111" s="329">
        <f>'[1]9. Vzdelávanie'!$V$35</f>
        <v>0</v>
      </c>
      <c r="L111" s="318">
        <f t="shared" si="211"/>
        <v>1118218</v>
      </c>
      <c r="M111" s="312">
        <f>'[2]9. Vzdelávanie'!$K$35</f>
        <v>1118218</v>
      </c>
      <c r="N111" s="312">
        <f>'[2]9. Vzdelávanie'!$L$35</f>
        <v>0</v>
      </c>
      <c r="O111" s="313">
        <f>'[2]9. Vzdelávanie'!$M$35</f>
        <v>0</v>
      </c>
      <c r="P111" s="520">
        <f t="shared" si="212"/>
        <v>1135704</v>
      </c>
      <c r="Q111" s="526">
        <f>'[2]9. Vzdelávanie'!$Q$35</f>
        <v>1135704</v>
      </c>
      <c r="R111" s="526">
        <f>'[2]9. Vzdelávanie'!$R$35</f>
        <v>0</v>
      </c>
      <c r="S111" s="564">
        <f>'[2]9. Vzdelávanie'!$S$35</f>
        <v>0</v>
      </c>
      <c r="T111" s="318">
        <f t="shared" si="213"/>
        <v>1207743</v>
      </c>
      <c r="U111" s="312">
        <f>'[2]9. Vzdelávanie'!$T$35</f>
        <v>1198743</v>
      </c>
      <c r="V111" s="312">
        <f>'[2]9. Vzdelávanie'!$U$35</f>
        <v>9000</v>
      </c>
      <c r="W111" s="313">
        <f>'[2]9. Vzdelávanie'!$V$35</f>
        <v>0</v>
      </c>
      <c r="X111" s="318">
        <f t="shared" si="214"/>
        <v>1143106</v>
      </c>
      <c r="Y111" s="312">
        <f>'[2]9. Vzdelávanie'!$W$35</f>
        <v>1143106</v>
      </c>
      <c r="Z111" s="312">
        <f>'[2]9. Vzdelávanie'!$X$35</f>
        <v>0</v>
      </c>
      <c r="AA111" s="313">
        <f>'[2]9. Vzdelávanie'!$Y$35</f>
        <v>0</v>
      </c>
      <c r="AB111" s="318">
        <f t="shared" si="215"/>
        <v>1151106</v>
      </c>
      <c r="AC111" s="312">
        <f>'[2]9. Vzdelávanie'!$Z$35</f>
        <v>1151106</v>
      </c>
      <c r="AD111" s="312">
        <f>'[2]9. Vzdelávanie'!$AA$35</f>
        <v>0</v>
      </c>
      <c r="AE111" s="313">
        <f>'[2]9. Vzdelávanie'!$AB$35</f>
        <v>0</v>
      </c>
    </row>
    <row r="112" spans="1:31" ht="15.75" x14ac:dyDescent="0.25">
      <c r="A112" s="158"/>
      <c r="B112" s="354">
        <v>4</v>
      </c>
      <c r="C112" s="356" t="s">
        <v>551</v>
      </c>
      <c r="D112" s="318">
        <f t="shared" si="209"/>
        <v>656437</v>
      </c>
      <c r="E112" s="312">
        <f>'[1]9. Vzdelávanie'!$N$40</f>
        <v>656437</v>
      </c>
      <c r="F112" s="312">
        <f>'[1]9. Vzdelávanie'!$O$40</f>
        <v>0</v>
      </c>
      <c r="G112" s="313">
        <f>'[1]9. Vzdelávanie'!$P$40</f>
        <v>0</v>
      </c>
      <c r="H112" s="311">
        <f t="shared" si="210"/>
        <v>706036.7</v>
      </c>
      <c r="I112" s="310">
        <f>'[1]9. Vzdelávanie'!$T$40</f>
        <v>706036.7</v>
      </c>
      <c r="J112" s="310">
        <f>'[1]9. Vzdelávanie'!$U$40</f>
        <v>0</v>
      </c>
      <c r="K112" s="329">
        <f>'[1]9. Vzdelávanie'!$V$40</f>
        <v>0</v>
      </c>
      <c r="L112" s="318">
        <f t="shared" si="211"/>
        <v>753858</v>
      </c>
      <c r="M112" s="312">
        <f>'[2]9. Vzdelávanie'!$K$40</f>
        <v>746858</v>
      </c>
      <c r="N112" s="312">
        <f>'[2]9. Vzdelávanie'!$L$40</f>
        <v>7000</v>
      </c>
      <c r="O112" s="313">
        <f>'[2]9. Vzdelávanie'!$M$40</f>
        <v>0</v>
      </c>
      <c r="P112" s="520">
        <f t="shared" si="212"/>
        <v>770269</v>
      </c>
      <c r="Q112" s="526">
        <f>'[2]9. Vzdelávanie'!$Q$40</f>
        <v>763269</v>
      </c>
      <c r="R112" s="526">
        <f>'[2]9. Vzdelávanie'!$R$40</f>
        <v>7000</v>
      </c>
      <c r="S112" s="564">
        <f>'[2]9. Vzdelávanie'!$S$40</f>
        <v>0</v>
      </c>
      <c r="T112" s="318">
        <f t="shared" si="213"/>
        <v>877048</v>
      </c>
      <c r="U112" s="312">
        <f>'[2]9. Vzdelávanie'!$T$40</f>
        <v>875148</v>
      </c>
      <c r="V112" s="312">
        <f>'[2]9. Vzdelávanie'!$U$40</f>
        <v>1900</v>
      </c>
      <c r="W112" s="313">
        <f>'[2]9. Vzdelávanie'!$V$40</f>
        <v>0</v>
      </c>
      <c r="X112" s="318">
        <f t="shared" si="214"/>
        <v>805717</v>
      </c>
      <c r="Y112" s="312">
        <f>'[2]9. Vzdelávanie'!$W$40</f>
        <v>805717</v>
      </c>
      <c r="Z112" s="312">
        <f>'[2]9. Vzdelávanie'!$X$40</f>
        <v>0</v>
      </c>
      <c r="AA112" s="313">
        <f>'[2]9. Vzdelávanie'!$Y$40</f>
        <v>0</v>
      </c>
      <c r="AB112" s="318">
        <f t="shared" si="215"/>
        <v>813717</v>
      </c>
      <c r="AC112" s="312">
        <f>'[2]9. Vzdelávanie'!$Z$40</f>
        <v>813717</v>
      </c>
      <c r="AD112" s="312">
        <f>'[2]9. Vzdelávanie'!$AA$40</f>
        <v>0</v>
      </c>
      <c r="AE112" s="313">
        <f>'[2]9. Vzdelávanie'!$AB$40</f>
        <v>0</v>
      </c>
    </row>
    <row r="113" spans="1:31" ht="15.75" x14ac:dyDescent="0.25">
      <c r="A113" s="158"/>
      <c r="B113" s="354">
        <v>5</v>
      </c>
      <c r="C113" s="356" t="s">
        <v>552</v>
      </c>
      <c r="D113" s="318">
        <f t="shared" si="209"/>
        <v>666651</v>
      </c>
      <c r="E113" s="312">
        <f>'[1]9. Vzdelávanie'!$N$43</f>
        <v>666651</v>
      </c>
      <c r="F113" s="312">
        <f>'[1]9. Vzdelávanie'!$O$43</f>
        <v>0</v>
      </c>
      <c r="G113" s="313">
        <f>'[1]9. Vzdelávanie'!$P$43</f>
        <v>0</v>
      </c>
      <c r="H113" s="311">
        <f t="shared" si="210"/>
        <v>776926.22</v>
      </c>
      <c r="I113" s="310">
        <f>'[1]9. Vzdelávanie'!$T$43</f>
        <v>696578.4</v>
      </c>
      <c r="J113" s="310">
        <f>'[1]9. Vzdelávanie'!$U$43</f>
        <v>80347.820000000007</v>
      </c>
      <c r="K113" s="329">
        <f>'[1]9. Vzdelávanie'!$V$43</f>
        <v>0</v>
      </c>
      <c r="L113" s="318">
        <f t="shared" si="211"/>
        <v>794263</v>
      </c>
      <c r="M113" s="312">
        <f>'[2]9. Vzdelávanie'!$K$43</f>
        <v>771263</v>
      </c>
      <c r="N113" s="312">
        <f>'[2]9. Vzdelávanie'!$L$43</f>
        <v>23000</v>
      </c>
      <c r="O113" s="313">
        <f>'[2]9. Vzdelávanie'!$M$43</f>
        <v>0</v>
      </c>
      <c r="P113" s="520">
        <f t="shared" si="212"/>
        <v>807249</v>
      </c>
      <c r="Q113" s="526">
        <f>'[2]9. Vzdelávanie'!$Q$43</f>
        <v>784249</v>
      </c>
      <c r="R113" s="526">
        <f>'[2]9. Vzdelávanie'!$R$43</f>
        <v>23000</v>
      </c>
      <c r="S113" s="564">
        <f>'[2]9. Vzdelávanie'!$S$43</f>
        <v>0</v>
      </c>
      <c r="T113" s="318">
        <f t="shared" si="213"/>
        <v>973338</v>
      </c>
      <c r="U113" s="312">
        <f>'[2]9. Vzdelávanie'!$T$43</f>
        <v>868338</v>
      </c>
      <c r="V113" s="312">
        <f>'[2]9. Vzdelávanie'!$U$43</f>
        <v>105000</v>
      </c>
      <c r="W113" s="313">
        <f>'[2]9. Vzdelávanie'!$V$43</f>
        <v>0</v>
      </c>
      <c r="X113" s="318">
        <f t="shared" si="214"/>
        <v>762588</v>
      </c>
      <c r="Y113" s="312">
        <f>'[2]9. Vzdelávanie'!$W$43</f>
        <v>762588</v>
      </c>
      <c r="Z113" s="312">
        <f>'[2]9. Vzdelávanie'!$X$43</f>
        <v>0</v>
      </c>
      <c r="AA113" s="313">
        <f>'[2]9. Vzdelávanie'!$Y$43</f>
        <v>0</v>
      </c>
      <c r="AB113" s="318">
        <f t="shared" si="215"/>
        <v>770588</v>
      </c>
      <c r="AC113" s="312">
        <f>'[2]9. Vzdelávanie'!$Z$43</f>
        <v>770588</v>
      </c>
      <c r="AD113" s="312">
        <f>'[2]9. Vzdelávanie'!$AA$43</f>
        <v>0</v>
      </c>
      <c r="AE113" s="313">
        <f>'[2]9. Vzdelávanie'!$AB$43</f>
        <v>0</v>
      </c>
    </row>
    <row r="114" spans="1:31" ht="15.75" x14ac:dyDescent="0.25">
      <c r="A114" s="158"/>
      <c r="B114" s="354">
        <v>6</v>
      </c>
      <c r="C114" s="356" t="s">
        <v>553</v>
      </c>
      <c r="D114" s="318">
        <f t="shared" si="209"/>
        <v>352853</v>
      </c>
      <c r="E114" s="312">
        <f>'[1]9. Vzdelávanie'!$N$46</f>
        <v>352853</v>
      </c>
      <c r="F114" s="312">
        <f>'[1]9. Vzdelávanie'!$O$46</f>
        <v>0</v>
      </c>
      <c r="G114" s="313">
        <f>'[1]9. Vzdelávanie'!$P$46</f>
        <v>0</v>
      </c>
      <c r="H114" s="311">
        <f t="shared" si="210"/>
        <v>473688.21</v>
      </c>
      <c r="I114" s="310">
        <f>'[1]9. Vzdelávanie'!$T$46</f>
        <v>403289</v>
      </c>
      <c r="J114" s="310">
        <f>'[1]9. Vzdelávanie'!$U$46</f>
        <v>70399.210000000006</v>
      </c>
      <c r="K114" s="329">
        <f>'[1]9. Vzdelávanie'!$V$46</f>
        <v>0</v>
      </c>
      <c r="L114" s="318">
        <f t="shared" si="211"/>
        <v>440429</v>
      </c>
      <c r="M114" s="312">
        <f>'[2]9. Vzdelávanie'!$K$46</f>
        <v>426429</v>
      </c>
      <c r="N114" s="312">
        <f>'[2]9. Vzdelávanie'!$L$46</f>
        <v>14000</v>
      </c>
      <c r="O114" s="313">
        <f>'[2]9. Vzdelávanie'!$M$46</f>
        <v>0</v>
      </c>
      <c r="P114" s="520">
        <f t="shared" si="212"/>
        <v>451491</v>
      </c>
      <c r="Q114" s="526">
        <f>'[2]9. Vzdelávanie'!$Q$46</f>
        <v>437491</v>
      </c>
      <c r="R114" s="526">
        <f>'[2]9. Vzdelávanie'!$R$46</f>
        <v>14000</v>
      </c>
      <c r="S114" s="564">
        <f>'[2]9. Vzdelávanie'!$S$46</f>
        <v>0</v>
      </c>
      <c r="T114" s="318">
        <f t="shared" si="213"/>
        <v>494835</v>
      </c>
      <c r="U114" s="312">
        <f>'[2]9. Vzdelávanie'!$T$46</f>
        <v>494835</v>
      </c>
      <c r="V114" s="312">
        <f>'[2]9. Vzdelávanie'!$U$46</f>
        <v>0</v>
      </c>
      <c r="W114" s="313">
        <f>'[2]9. Vzdelávanie'!$V$46</f>
        <v>0</v>
      </c>
      <c r="X114" s="318">
        <f t="shared" si="214"/>
        <v>426697</v>
      </c>
      <c r="Y114" s="312">
        <f>'[2]9. Vzdelávanie'!$W$46</f>
        <v>426697</v>
      </c>
      <c r="Z114" s="312">
        <f>'[2]9. Vzdelávanie'!$X$46</f>
        <v>0</v>
      </c>
      <c r="AA114" s="313">
        <f>'[2]9. Vzdelávanie'!$Y$46</f>
        <v>0</v>
      </c>
      <c r="AB114" s="318">
        <f t="shared" si="215"/>
        <v>431697</v>
      </c>
      <c r="AC114" s="312">
        <f>'[2]9. Vzdelávanie'!$Z$46</f>
        <v>431697</v>
      </c>
      <c r="AD114" s="312">
        <f>'[2]9. Vzdelávanie'!$AA$46</f>
        <v>0</v>
      </c>
      <c r="AE114" s="313">
        <f>'[2]9. Vzdelávanie'!$AB$46</f>
        <v>0</v>
      </c>
    </row>
    <row r="115" spans="1:31" ht="15.75" x14ac:dyDescent="0.25">
      <c r="A115" s="158"/>
      <c r="B115" s="367" t="s">
        <v>286</v>
      </c>
      <c r="C115" s="356" t="s">
        <v>287</v>
      </c>
      <c r="D115" s="318">
        <f>SUM(D116:D117)</f>
        <v>517373</v>
      </c>
      <c r="E115" s="312">
        <f>SUM(E116:E117)</f>
        <v>517373</v>
      </c>
      <c r="F115" s="312">
        <f>SUM(F116:F117)</f>
        <v>0</v>
      </c>
      <c r="G115" s="313">
        <f>SUM(G116:G117)</f>
        <v>0</v>
      </c>
      <c r="H115" s="311">
        <f t="shared" ref="H115:S115" si="216">SUM(H116:H117)</f>
        <v>605209.41999999993</v>
      </c>
      <c r="I115" s="310">
        <f t="shared" si="216"/>
        <v>548359</v>
      </c>
      <c r="J115" s="310">
        <f t="shared" si="216"/>
        <v>56850.42</v>
      </c>
      <c r="K115" s="329">
        <f t="shared" si="216"/>
        <v>0</v>
      </c>
      <c r="L115" s="318">
        <f>SUM(L116:L117)</f>
        <v>619921</v>
      </c>
      <c r="M115" s="312">
        <f t="shared" ref="M115:O115" si="217">SUM(M116:M117)</f>
        <v>619921</v>
      </c>
      <c r="N115" s="312">
        <f t="shared" si="217"/>
        <v>0</v>
      </c>
      <c r="O115" s="313">
        <f t="shared" si="217"/>
        <v>0</v>
      </c>
      <c r="P115" s="320">
        <f t="shared" si="216"/>
        <v>619921</v>
      </c>
      <c r="Q115" s="310">
        <f t="shared" si="216"/>
        <v>619921</v>
      </c>
      <c r="R115" s="310">
        <f t="shared" si="216"/>
        <v>0</v>
      </c>
      <c r="S115" s="329">
        <f t="shared" si="216"/>
        <v>0</v>
      </c>
      <c r="T115" s="318">
        <f>SUM(T116:T117)</f>
        <v>726908</v>
      </c>
      <c r="U115" s="312">
        <f t="shared" ref="U115:W115" si="218">SUM(U116:U117)</f>
        <v>650908</v>
      </c>
      <c r="V115" s="312">
        <f t="shared" si="218"/>
        <v>76000</v>
      </c>
      <c r="W115" s="313">
        <f t="shared" si="218"/>
        <v>0</v>
      </c>
      <c r="X115" s="318">
        <f>SUM(X116:X117)</f>
        <v>673000</v>
      </c>
      <c r="Y115" s="312">
        <f t="shared" ref="Y115:AA115" si="219">SUM(Y116:Y117)</f>
        <v>673000</v>
      </c>
      <c r="Z115" s="312">
        <f t="shared" si="219"/>
        <v>0</v>
      </c>
      <c r="AA115" s="313">
        <f t="shared" si="219"/>
        <v>0</v>
      </c>
      <c r="AB115" s="318">
        <f>SUM(AB116:AB117)</f>
        <v>681000</v>
      </c>
      <c r="AC115" s="312">
        <f t="shared" ref="AC115:AE115" si="220">SUM(AC116:AC117)</f>
        <v>681000</v>
      </c>
      <c r="AD115" s="312">
        <f t="shared" si="220"/>
        <v>0</v>
      </c>
      <c r="AE115" s="313">
        <f t="shared" si="220"/>
        <v>0</v>
      </c>
    </row>
    <row r="116" spans="1:31" ht="15.75" x14ac:dyDescent="0.25">
      <c r="A116" s="158"/>
      <c r="B116" s="354">
        <v>1</v>
      </c>
      <c r="C116" s="356" t="s">
        <v>288</v>
      </c>
      <c r="D116" s="318">
        <f>SUM(E116:G116)</f>
        <v>363436</v>
      </c>
      <c r="E116" s="312">
        <f>'[1]9. Vzdelávanie'!$N$50</f>
        <v>363436</v>
      </c>
      <c r="F116" s="312">
        <f>'[1]9. Vzdelávanie'!$O$50</f>
        <v>0</v>
      </c>
      <c r="G116" s="313">
        <f>'[1]9. Vzdelávanie'!$P$50</f>
        <v>0</v>
      </c>
      <c r="H116" s="311">
        <f>SUM(I116:K116)</f>
        <v>440653.42</v>
      </c>
      <c r="I116" s="310">
        <f>'[1]9. Vzdelávanie'!$T$50</f>
        <v>383803</v>
      </c>
      <c r="J116" s="310">
        <f>'[1]9. Vzdelávanie'!$U$50</f>
        <v>56850.42</v>
      </c>
      <c r="K116" s="329">
        <f>'[1]9. Vzdelávanie'!$V$50</f>
        <v>0</v>
      </c>
      <c r="L116" s="318">
        <f>SUM(M116:O116)</f>
        <v>448600</v>
      </c>
      <c r="M116" s="312">
        <f>'[2]9. Vzdelávanie'!$K$50</f>
        <v>448600</v>
      </c>
      <c r="N116" s="312">
        <f>'[2]9. Vzdelávanie'!$L$50</f>
        <v>0</v>
      </c>
      <c r="O116" s="313">
        <f>'[2]9. Vzdelávanie'!$M$50</f>
        <v>0</v>
      </c>
      <c r="P116" s="520">
        <f>SUM(Q116:S116)</f>
        <v>448600</v>
      </c>
      <c r="Q116" s="526">
        <f>'[2]9. Vzdelávanie'!$Q$50</f>
        <v>448600</v>
      </c>
      <c r="R116" s="526">
        <f>'[2]9. Vzdelávanie'!$R$50</f>
        <v>0</v>
      </c>
      <c r="S116" s="564">
        <f>'[2]9. Vzdelávanie'!$S$50</f>
        <v>0</v>
      </c>
      <c r="T116" s="318">
        <f>SUM(U116:W116)</f>
        <v>455860</v>
      </c>
      <c r="U116" s="312">
        <f>'[2]9. Vzdelávanie'!$T$50</f>
        <v>455860</v>
      </c>
      <c r="V116" s="312">
        <f>'[2]9. Vzdelávanie'!$U$50</f>
        <v>0</v>
      </c>
      <c r="W116" s="313">
        <f>'[2]9. Vzdelávanie'!$V$50</f>
        <v>0</v>
      </c>
      <c r="X116" s="318">
        <f>SUM(Y116:AA116)</f>
        <v>468000</v>
      </c>
      <c r="Y116" s="312">
        <f>'[2]9. Vzdelávanie'!$W$50</f>
        <v>468000</v>
      </c>
      <c r="Z116" s="312">
        <f>'[2]9. Vzdelávanie'!$X$50</f>
        <v>0</v>
      </c>
      <c r="AA116" s="313">
        <f>'[2]9. Vzdelávanie'!$Y$50</f>
        <v>0</v>
      </c>
      <c r="AB116" s="318">
        <f>SUM(AC116:AE116)</f>
        <v>473000</v>
      </c>
      <c r="AC116" s="312">
        <f>'[2]9. Vzdelávanie'!$Z$50</f>
        <v>473000</v>
      </c>
      <c r="AD116" s="312">
        <f>'[2]9. Vzdelávanie'!$AA$50</f>
        <v>0</v>
      </c>
      <c r="AE116" s="313">
        <f>'[2]9. Vzdelávanie'!$AB$50</f>
        <v>0</v>
      </c>
    </row>
    <row r="117" spans="1:31" ht="15.75" x14ac:dyDescent="0.25">
      <c r="A117" s="158"/>
      <c r="B117" s="354">
        <v>2</v>
      </c>
      <c r="C117" s="356" t="s">
        <v>289</v>
      </c>
      <c r="D117" s="318">
        <f>SUM(E117:G117)</f>
        <v>153937</v>
      </c>
      <c r="E117" s="312">
        <f>'[1]9. Vzdelávanie'!$N$51</f>
        <v>153937</v>
      </c>
      <c r="F117" s="312">
        <f>'[1]9. Vzdelávanie'!$O$51</f>
        <v>0</v>
      </c>
      <c r="G117" s="313">
        <f>'[1]9. Vzdelávanie'!$P$51</f>
        <v>0</v>
      </c>
      <c r="H117" s="311">
        <f>SUM(I117:K117)</f>
        <v>164556</v>
      </c>
      <c r="I117" s="310">
        <f>'[1]9. Vzdelávanie'!$T$51</f>
        <v>164556</v>
      </c>
      <c r="J117" s="310">
        <f>'[1]9. Vzdelávanie'!$U$51</f>
        <v>0</v>
      </c>
      <c r="K117" s="329">
        <f>'[1]9. Vzdelávanie'!$V$51</f>
        <v>0</v>
      </c>
      <c r="L117" s="318">
        <f t="shared" ref="L117:L120" si="221">SUM(M117:O117)</f>
        <v>171321</v>
      </c>
      <c r="M117" s="312">
        <f>'[2]9. Vzdelávanie'!$K$51</f>
        <v>171321</v>
      </c>
      <c r="N117" s="312">
        <f>'[2]9. Vzdelávanie'!$L$51</f>
        <v>0</v>
      </c>
      <c r="O117" s="313">
        <f>'[2]9. Vzdelávanie'!$M$51</f>
        <v>0</v>
      </c>
      <c r="P117" s="520">
        <f t="shared" ref="P117:P120" si="222">SUM(Q117:S117)</f>
        <v>171321</v>
      </c>
      <c r="Q117" s="526">
        <f>'[2]9. Vzdelávanie'!$Q$51</f>
        <v>171321</v>
      </c>
      <c r="R117" s="526">
        <f>'[2]9. Vzdelávanie'!$R$51</f>
        <v>0</v>
      </c>
      <c r="S117" s="564">
        <f>'[2]9. Vzdelávanie'!$S$51</f>
        <v>0</v>
      </c>
      <c r="T117" s="318">
        <f t="shared" ref="T117:T120" si="223">SUM(U117:W117)</f>
        <v>271048</v>
      </c>
      <c r="U117" s="312">
        <f>'[2]9. Vzdelávanie'!$T$51</f>
        <v>195048</v>
      </c>
      <c r="V117" s="312">
        <f>'[2]9. Vzdelávanie'!$U$51</f>
        <v>76000</v>
      </c>
      <c r="W117" s="313">
        <f>'[2]9. Vzdelávanie'!$V$51</f>
        <v>0</v>
      </c>
      <c r="X117" s="318">
        <f t="shared" ref="X117:X120" si="224">SUM(Y117:AA117)</f>
        <v>205000</v>
      </c>
      <c r="Y117" s="312">
        <f>'[2]9. Vzdelávanie'!$W$51</f>
        <v>205000</v>
      </c>
      <c r="Z117" s="312">
        <f>'[2]9. Vzdelávanie'!$X$51</f>
        <v>0</v>
      </c>
      <c r="AA117" s="313">
        <f>'[2]9. Vzdelávanie'!$Y$51</f>
        <v>0</v>
      </c>
      <c r="AB117" s="318">
        <f t="shared" ref="AB117:AB120" si="225">SUM(AC117:AE117)</f>
        <v>208000</v>
      </c>
      <c r="AC117" s="312">
        <f>'[2]9. Vzdelávanie'!$Z$51</f>
        <v>208000</v>
      </c>
      <c r="AD117" s="312">
        <f>'[2]9. Vzdelávanie'!$AA$51</f>
        <v>0</v>
      </c>
      <c r="AE117" s="313">
        <f>'[2]9. Vzdelávanie'!$AB$51</f>
        <v>0</v>
      </c>
    </row>
    <row r="118" spans="1:31" ht="15.75" x14ac:dyDescent="0.25">
      <c r="A118" s="158"/>
      <c r="B118" s="367" t="s">
        <v>290</v>
      </c>
      <c r="C118" s="356" t="s">
        <v>291</v>
      </c>
      <c r="D118" s="318">
        <f>SUM(E118:G118)</f>
        <v>212764</v>
      </c>
      <c r="E118" s="312">
        <f>'[1]9. Vzdelávanie'!$N$52</f>
        <v>212764</v>
      </c>
      <c r="F118" s="312">
        <f>'[1]9. Vzdelávanie'!$O$52</f>
        <v>0</v>
      </c>
      <c r="G118" s="313">
        <f>'[1]9. Vzdelávanie'!$P$52</f>
        <v>0</v>
      </c>
      <c r="H118" s="311">
        <f>SUM(I118:K118)</f>
        <v>242934.6</v>
      </c>
      <c r="I118" s="310">
        <f>'[1]9. Vzdelávanie'!$T$52</f>
        <v>242934.6</v>
      </c>
      <c r="J118" s="310">
        <f>'[1]9. Vzdelávanie'!$U$52</f>
        <v>0</v>
      </c>
      <c r="K118" s="329">
        <f>'[1]9. Vzdelávanie'!$V$52</f>
        <v>0</v>
      </c>
      <c r="L118" s="318">
        <f t="shared" si="221"/>
        <v>253213</v>
      </c>
      <c r="M118" s="312">
        <f>'[2]9. Vzdelávanie'!$K$52</f>
        <v>253213</v>
      </c>
      <c r="N118" s="312">
        <f>'[2]9. Vzdelávanie'!$L$52</f>
        <v>0</v>
      </c>
      <c r="O118" s="313">
        <f>'[2]9. Vzdelávanie'!$M$52</f>
        <v>0</v>
      </c>
      <c r="P118" s="520">
        <f t="shared" si="222"/>
        <v>228000</v>
      </c>
      <c r="Q118" s="526">
        <f>'[2]9. Vzdelávanie'!$Q$52</f>
        <v>228000</v>
      </c>
      <c r="R118" s="526">
        <f>'[2]9. Vzdelávanie'!$R$52</f>
        <v>0</v>
      </c>
      <c r="S118" s="564">
        <f>'[2]9. Vzdelávanie'!$S$52</f>
        <v>0</v>
      </c>
      <c r="T118" s="318">
        <f t="shared" si="223"/>
        <v>261180</v>
      </c>
      <c r="U118" s="312">
        <f>'[2]9. Vzdelávanie'!$T$52</f>
        <v>261180</v>
      </c>
      <c r="V118" s="312">
        <f>'[2]9. Vzdelávanie'!$U$52</f>
        <v>0</v>
      </c>
      <c r="W118" s="313">
        <f>'[2]9. Vzdelávanie'!$V$52</f>
        <v>0</v>
      </c>
      <c r="X118" s="318">
        <f t="shared" si="224"/>
        <v>261180</v>
      </c>
      <c r="Y118" s="312">
        <f>'[2]9. Vzdelávanie'!$W$52</f>
        <v>261180</v>
      </c>
      <c r="Z118" s="312">
        <f>'[2]9. Vzdelávanie'!$X$52</f>
        <v>0</v>
      </c>
      <c r="AA118" s="313">
        <f>'[2]9. Vzdelávanie'!$Y$52</f>
        <v>0</v>
      </c>
      <c r="AB118" s="318">
        <f t="shared" si="225"/>
        <v>261180</v>
      </c>
      <c r="AC118" s="312">
        <f>'[2]9. Vzdelávanie'!$Z$52</f>
        <v>261180</v>
      </c>
      <c r="AD118" s="312">
        <f>'[2]9. Vzdelávanie'!$AA$52</f>
        <v>0</v>
      </c>
      <c r="AE118" s="313">
        <f>'[2]9. Vzdelávanie'!$AB$52</f>
        <v>0</v>
      </c>
    </row>
    <row r="119" spans="1:31" ht="15.75" x14ac:dyDescent="0.25">
      <c r="A119" s="158"/>
      <c r="B119" s="367" t="s">
        <v>292</v>
      </c>
      <c r="C119" s="356" t="s">
        <v>293</v>
      </c>
      <c r="D119" s="318">
        <f>SUM(E119:G119)</f>
        <v>304281</v>
      </c>
      <c r="E119" s="312">
        <f>'[1]9. Vzdelávanie'!$N$69</f>
        <v>304281</v>
      </c>
      <c r="F119" s="312">
        <f>'[1]9. Vzdelávanie'!$O$69</f>
        <v>0</v>
      </c>
      <c r="G119" s="313">
        <f>'[1]9. Vzdelávanie'!$P$69</f>
        <v>0</v>
      </c>
      <c r="H119" s="311">
        <f>SUM(I119:K119)</f>
        <v>354297.13999999996</v>
      </c>
      <c r="I119" s="310">
        <f>'[1]9. Vzdelávanie'!$T$69</f>
        <v>348827.22</v>
      </c>
      <c r="J119" s="310">
        <f>'[1]9. Vzdelávanie'!$U$69</f>
        <v>5469.92</v>
      </c>
      <c r="K119" s="329">
        <f>'[1]9. Vzdelávanie'!$V$69</f>
        <v>0</v>
      </c>
      <c r="L119" s="318">
        <f t="shared" si="221"/>
        <v>330610</v>
      </c>
      <c r="M119" s="312">
        <f>'[2]9. Vzdelávanie'!$K$69</f>
        <v>330610</v>
      </c>
      <c r="N119" s="312">
        <f>'[2]9. Vzdelávanie'!$L$69</f>
        <v>0</v>
      </c>
      <c r="O119" s="313">
        <f>'[2]9. Vzdelávanie'!$M$69</f>
        <v>0</v>
      </c>
      <c r="P119" s="520">
        <f t="shared" si="222"/>
        <v>365000</v>
      </c>
      <c r="Q119" s="526">
        <f>'[2]9. Vzdelávanie'!$Q$69</f>
        <v>365000</v>
      </c>
      <c r="R119" s="526">
        <f>'[2]9. Vzdelávanie'!$R$69</f>
        <v>0</v>
      </c>
      <c r="S119" s="564">
        <f>'[2]9. Vzdelávanie'!$S$69</f>
        <v>0</v>
      </c>
      <c r="T119" s="318">
        <f t="shared" si="223"/>
        <v>330610</v>
      </c>
      <c r="U119" s="312">
        <f>'[2]9. Vzdelávanie'!$T$69</f>
        <v>330610</v>
      </c>
      <c r="V119" s="312">
        <f>'[2]9. Vzdelávanie'!$U$69</f>
        <v>0</v>
      </c>
      <c r="W119" s="313">
        <f>'[2]9. Vzdelávanie'!$V$69</f>
        <v>0</v>
      </c>
      <c r="X119" s="318">
        <f t="shared" si="224"/>
        <v>330610</v>
      </c>
      <c r="Y119" s="312">
        <f>'[2]9. Vzdelávanie'!$W$69</f>
        <v>330610</v>
      </c>
      <c r="Z119" s="312">
        <f>'[2]9. Vzdelávanie'!$X$69</f>
        <v>0</v>
      </c>
      <c r="AA119" s="313">
        <f>'[2]9. Vzdelávanie'!$Y$69</f>
        <v>0</v>
      </c>
      <c r="AB119" s="318">
        <f t="shared" si="225"/>
        <v>330610</v>
      </c>
      <c r="AC119" s="312">
        <f>'[2]9. Vzdelávanie'!$Z$69</f>
        <v>330610</v>
      </c>
      <c r="AD119" s="312">
        <f>'[2]9. Vzdelávanie'!$AA$69</f>
        <v>0</v>
      </c>
      <c r="AE119" s="313">
        <f>'[2]9. Vzdelávanie'!$AB$69</f>
        <v>0</v>
      </c>
    </row>
    <row r="120" spans="1:31" ht="15.75" x14ac:dyDescent="0.25">
      <c r="A120" s="158"/>
      <c r="B120" s="555" t="s">
        <v>294</v>
      </c>
      <c r="C120" s="556" t="s">
        <v>430</v>
      </c>
      <c r="D120" s="318">
        <f>SUM(E120:G120)</f>
        <v>9243.7999999999993</v>
      </c>
      <c r="E120" s="312">
        <f>'[1]9. Vzdelávanie'!$N$70</f>
        <v>5495</v>
      </c>
      <c r="F120" s="312">
        <f>'[1]9. Vzdelávanie'!$O$70</f>
        <v>3748.8</v>
      </c>
      <c r="G120" s="313">
        <f>'[1]9. Vzdelávanie'!$P$70</f>
        <v>0</v>
      </c>
      <c r="H120" s="557">
        <f>SUM(I120:K120)</f>
        <v>8224.7199999999993</v>
      </c>
      <c r="I120" s="558">
        <f>'[1]9. Vzdelávanie'!$T$70</f>
        <v>64.72</v>
      </c>
      <c r="J120" s="558">
        <f>'[1]9. Vzdelávanie'!$U$70</f>
        <v>8160</v>
      </c>
      <c r="K120" s="559">
        <f>'[1]9. Vzdelávanie'!$V$70</f>
        <v>0</v>
      </c>
      <c r="L120" s="318">
        <f t="shared" si="221"/>
        <v>0</v>
      </c>
      <c r="M120" s="312">
        <f>'[2]9. Vzdelávanie'!$K$70</f>
        <v>0</v>
      </c>
      <c r="N120" s="312">
        <f>'[2]9. Vzdelávanie'!$L$70</f>
        <v>0</v>
      </c>
      <c r="O120" s="313">
        <f>'[2]9. Vzdelávanie'!$M$70</f>
        <v>0</v>
      </c>
      <c r="P120" s="560">
        <f t="shared" si="222"/>
        <v>0</v>
      </c>
      <c r="Q120" s="561">
        <f>'[2]9. Vzdelávanie'!$Q$70</f>
        <v>0</v>
      </c>
      <c r="R120" s="561">
        <f>'[2]9. Vzdelávanie'!$R$70</f>
        <v>0</v>
      </c>
      <c r="S120" s="565">
        <f>'[2]9. Vzdelávanie'!$S$70</f>
        <v>0</v>
      </c>
      <c r="T120" s="318">
        <f t="shared" si="223"/>
        <v>156378</v>
      </c>
      <c r="U120" s="312">
        <f>'[2]9. Vzdelávanie'!$T$70</f>
        <v>156378</v>
      </c>
      <c r="V120" s="312">
        <f>'[2]9. Vzdelávanie'!$U$70</f>
        <v>0</v>
      </c>
      <c r="W120" s="313">
        <f>'[2]9. Vzdelávanie'!$V$70</f>
        <v>0</v>
      </c>
      <c r="X120" s="318">
        <f t="shared" si="224"/>
        <v>456378</v>
      </c>
      <c r="Y120" s="312">
        <f>'[2]9. Vzdelávanie'!$W$70</f>
        <v>256378</v>
      </c>
      <c r="Z120" s="312">
        <f>'[2]9. Vzdelávanie'!$X$70</f>
        <v>200000</v>
      </c>
      <c r="AA120" s="313">
        <f>'[2]9. Vzdelávanie'!$Y$70</f>
        <v>0</v>
      </c>
      <c r="AB120" s="318">
        <f t="shared" si="225"/>
        <v>566378</v>
      </c>
      <c r="AC120" s="312">
        <f>'[2]9. Vzdelávanie'!$Z$70</f>
        <v>356378</v>
      </c>
      <c r="AD120" s="312">
        <f>'[2]9. Vzdelávanie'!$AA$70</f>
        <v>210000</v>
      </c>
      <c r="AE120" s="313">
        <f>'[2]9. Vzdelávanie'!$AB$70</f>
        <v>0</v>
      </c>
    </row>
    <row r="121" spans="1:31" ht="16.5" thickBot="1" x14ac:dyDescent="0.3">
      <c r="A121" s="158"/>
      <c r="B121" s="547" t="s">
        <v>630</v>
      </c>
      <c r="C121" s="532" t="s">
        <v>631</v>
      </c>
      <c r="D121" s="548"/>
      <c r="E121" s="549"/>
      <c r="F121" s="549"/>
      <c r="G121" s="550"/>
      <c r="H121" s="551"/>
      <c r="I121" s="552"/>
      <c r="J121" s="552"/>
      <c r="K121" s="553"/>
      <c r="L121" s="548"/>
      <c r="M121" s="549"/>
      <c r="N121" s="549"/>
      <c r="O121" s="554"/>
      <c r="P121" s="334"/>
      <c r="Q121" s="335"/>
      <c r="R121" s="335"/>
      <c r="S121" s="464"/>
      <c r="T121" s="566">
        <f>SUM(U121:W121)</f>
        <v>451500</v>
      </c>
      <c r="U121" s="567">
        <f>'[2]9. Vzdelávanie'!$T$77</f>
        <v>451500</v>
      </c>
      <c r="V121" s="567">
        <f>'[2]9. Vzdelávanie'!$U$77</f>
        <v>0</v>
      </c>
      <c r="W121" s="568">
        <f>'[2]9. Vzdelávanie'!$V$77</f>
        <v>0</v>
      </c>
      <c r="X121" s="566">
        <f>SUM(Y121:AA121)</f>
        <v>451500</v>
      </c>
      <c r="Y121" s="567">
        <f>'[2]9. Vzdelávanie'!$W$77</f>
        <v>451500</v>
      </c>
      <c r="Z121" s="567">
        <f>'[2]9. Vzdelávanie'!$X$77</f>
        <v>0</v>
      </c>
      <c r="AA121" s="568">
        <f>'[2]9. Vzdelávanie'!$Y$77</f>
        <v>0</v>
      </c>
      <c r="AB121" s="566">
        <f>SUM(AC121:AE121)</f>
        <v>451500</v>
      </c>
      <c r="AC121" s="567">
        <f>'[2]9. Vzdelávanie'!$Z$77</f>
        <v>451500</v>
      </c>
      <c r="AD121" s="567">
        <f>'[2]9. Vzdelávanie'!$AA$77</f>
        <v>0</v>
      </c>
      <c r="AE121" s="568">
        <f>'[2]9. Vzdelávanie'!$AB$77</f>
        <v>0</v>
      </c>
    </row>
    <row r="122" spans="1:31" s="157" customFormat="1" ht="15.75" x14ac:dyDescent="0.25">
      <c r="A122" s="159"/>
      <c r="B122" s="359" t="s">
        <v>296</v>
      </c>
      <c r="C122" s="371"/>
      <c r="D122" s="338">
        <f t="shared" ref="D122:G122" si="226">D123+D124+D132</f>
        <v>261985.16</v>
      </c>
      <c r="E122" s="339">
        <f t="shared" si="226"/>
        <v>250997</v>
      </c>
      <c r="F122" s="339">
        <f t="shared" si="226"/>
        <v>10988.16</v>
      </c>
      <c r="G122" s="340">
        <f t="shared" si="226"/>
        <v>0</v>
      </c>
      <c r="H122" s="319">
        <f t="shared" ref="H122:S122" si="227">H123+H124+H132</f>
        <v>365458.97000000003</v>
      </c>
      <c r="I122" s="476">
        <f t="shared" si="227"/>
        <v>310928.96999999997</v>
      </c>
      <c r="J122" s="476">
        <f t="shared" si="227"/>
        <v>54530</v>
      </c>
      <c r="K122" s="391">
        <f t="shared" si="227"/>
        <v>0</v>
      </c>
      <c r="L122" s="338">
        <f>L123+L124+L132</f>
        <v>641505</v>
      </c>
      <c r="M122" s="339">
        <f t="shared" ref="M122:O122" si="228">M123+M124+M132</f>
        <v>317470</v>
      </c>
      <c r="N122" s="339">
        <f t="shared" si="228"/>
        <v>324035</v>
      </c>
      <c r="O122" s="463">
        <f t="shared" si="228"/>
        <v>0</v>
      </c>
      <c r="P122" s="562">
        <f t="shared" si="227"/>
        <v>630032</v>
      </c>
      <c r="Q122" s="390">
        <f t="shared" si="227"/>
        <v>306000</v>
      </c>
      <c r="R122" s="390">
        <f t="shared" si="227"/>
        <v>324032</v>
      </c>
      <c r="S122" s="563">
        <f t="shared" si="227"/>
        <v>0</v>
      </c>
      <c r="T122" s="338">
        <f>T123+T124+T132</f>
        <v>401745</v>
      </c>
      <c r="U122" s="339">
        <f t="shared" ref="U122:W122" si="229">U123+U124+U132</f>
        <v>381745</v>
      </c>
      <c r="V122" s="339">
        <f t="shared" si="229"/>
        <v>20000</v>
      </c>
      <c r="W122" s="463">
        <f t="shared" si="229"/>
        <v>0</v>
      </c>
      <c r="X122" s="338">
        <f>X123+X124+X132</f>
        <v>337360</v>
      </c>
      <c r="Y122" s="339">
        <f t="shared" ref="Y122:AA122" si="230">Y123+Y124+Y132</f>
        <v>368560</v>
      </c>
      <c r="Z122" s="339">
        <f t="shared" si="230"/>
        <v>0</v>
      </c>
      <c r="AA122" s="463">
        <f t="shared" si="230"/>
        <v>0</v>
      </c>
      <c r="AB122" s="338">
        <f>AB123+AB124+AB132</f>
        <v>372150</v>
      </c>
      <c r="AC122" s="339">
        <f t="shared" ref="AC122:AE122" si="231">AC123+AC124+AC132</f>
        <v>379350</v>
      </c>
      <c r="AD122" s="339">
        <f t="shared" si="231"/>
        <v>25000</v>
      </c>
      <c r="AE122" s="340">
        <f t="shared" si="231"/>
        <v>0</v>
      </c>
    </row>
    <row r="123" spans="1:31" ht="15.75" x14ac:dyDescent="0.25">
      <c r="A123" s="155"/>
      <c r="B123" s="367" t="s">
        <v>297</v>
      </c>
      <c r="C123" s="356" t="s">
        <v>298</v>
      </c>
      <c r="D123" s="318">
        <f>SUM(E123:G123)</f>
        <v>979</v>
      </c>
      <c r="E123" s="312">
        <f>'[1]10. Šport'!$N$4</f>
        <v>979</v>
      </c>
      <c r="F123" s="312">
        <f>'[1]10. Šport'!$O$4</f>
        <v>0</v>
      </c>
      <c r="G123" s="313">
        <f>'[1]10. Šport'!$P$4</f>
        <v>0</v>
      </c>
      <c r="H123" s="320">
        <f>SUM(I123:K123)</f>
        <v>12056</v>
      </c>
      <c r="I123" s="310">
        <f>'[1]10. Šport'!$T$4</f>
        <v>12056</v>
      </c>
      <c r="J123" s="310">
        <f>'[1]10. Šport'!$U$4</f>
        <v>0</v>
      </c>
      <c r="K123" s="329">
        <f>'[1]10. Šport'!$V$4</f>
        <v>0</v>
      </c>
      <c r="L123" s="318">
        <f>SUM(M123:O123)</f>
        <v>5000</v>
      </c>
      <c r="M123" s="312">
        <f>'[2]10. Šport'!$K$4</f>
        <v>5000</v>
      </c>
      <c r="N123" s="312">
        <f>'[2]10. Šport'!$L$4</f>
        <v>0</v>
      </c>
      <c r="O123" s="345">
        <f>'[2]10. Šport'!$M$4</f>
        <v>0</v>
      </c>
      <c r="P123" s="520">
        <f>SUM(Q123:S123)</f>
        <v>7000</v>
      </c>
      <c r="Q123" s="526">
        <f>'[2]10. Šport'!$Q$4</f>
        <v>7000</v>
      </c>
      <c r="R123" s="526">
        <f>'[2]10. Šport'!$R$4</f>
        <v>0</v>
      </c>
      <c r="S123" s="479">
        <f>'[2]10. Šport'!$S$4</f>
        <v>0</v>
      </c>
      <c r="T123" s="318">
        <f>SUM(U123:W123)</f>
        <v>5000</v>
      </c>
      <c r="U123" s="312">
        <f>'[2]10. Šport'!$T$4</f>
        <v>5000</v>
      </c>
      <c r="V123" s="312">
        <f>'[2]10. Šport'!$U$4</f>
        <v>0</v>
      </c>
      <c r="W123" s="345">
        <f>'[2]10. Šport'!$V$4</f>
        <v>0</v>
      </c>
      <c r="X123" s="318">
        <f>SUM(Y123:AA123)</f>
        <v>5000</v>
      </c>
      <c r="Y123" s="312">
        <f>'[2]10. Šport'!$W$4</f>
        <v>5000</v>
      </c>
      <c r="Z123" s="312">
        <f>'[2]10. Šport'!$X$4</f>
        <v>0</v>
      </c>
      <c r="AA123" s="345">
        <f>'[2]10. Šport'!$Y$4</f>
        <v>0</v>
      </c>
      <c r="AB123" s="318">
        <f>SUM(AC123:AE123)</f>
        <v>5000</v>
      </c>
      <c r="AC123" s="312">
        <f>'[2]10. Šport'!$Z$4</f>
        <v>5000</v>
      </c>
      <c r="AD123" s="312">
        <f>'[2]10. Šport'!$AA$4</f>
        <v>0</v>
      </c>
      <c r="AE123" s="313">
        <f>'[2]10. Šport'!$AB$4</f>
        <v>0</v>
      </c>
    </row>
    <row r="124" spans="1:31" ht="15.75" x14ac:dyDescent="0.25">
      <c r="A124" s="155"/>
      <c r="B124" s="367" t="s">
        <v>299</v>
      </c>
      <c r="C124" s="356" t="s">
        <v>300</v>
      </c>
      <c r="D124" s="318">
        <f>SUM(D125:D130)</f>
        <v>194506.16</v>
      </c>
      <c r="E124" s="312">
        <f>SUM(E125:E130)</f>
        <v>183518</v>
      </c>
      <c r="F124" s="312">
        <f>SUM(F125:F130)</f>
        <v>10988.16</v>
      </c>
      <c r="G124" s="313">
        <f>SUM(G125:G130)</f>
        <v>0</v>
      </c>
      <c r="H124" s="320">
        <f t="shared" ref="H124:S124" si="232">SUM(H125:H130)</f>
        <v>265152.97000000003</v>
      </c>
      <c r="I124" s="310">
        <f t="shared" si="232"/>
        <v>210622.97</v>
      </c>
      <c r="J124" s="310">
        <f t="shared" si="232"/>
        <v>54530</v>
      </c>
      <c r="K124" s="329">
        <f t="shared" si="232"/>
        <v>0</v>
      </c>
      <c r="L124" s="318">
        <f>SUM(L125:L130)</f>
        <v>581505</v>
      </c>
      <c r="M124" s="312">
        <f t="shared" ref="M124:O124" si="233">SUM(M125:M130)</f>
        <v>257470</v>
      </c>
      <c r="N124" s="312">
        <f t="shared" si="233"/>
        <v>324035</v>
      </c>
      <c r="O124" s="345">
        <f t="shared" si="233"/>
        <v>0</v>
      </c>
      <c r="P124" s="320">
        <f t="shared" si="232"/>
        <v>568032</v>
      </c>
      <c r="Q124" s="310">
        <f t="shared" si="232"/>
        <v>244000</v>
      </c>
      <c r="R124" s="310">
        <f t="shared" si="232"/>
        <v>324032</v>
      </c>
      <c r="S124" s="321">
        <f t="shared" si="232"/>
        <v>0</v>
      </c>
      <c r="T124" s="318">
        <f t="shared" ref="T124:AE124" si="234">SUM(T125:T131)</f>
        <v>341745</v>
      </c>
      <c r="U124" s="312">
        <f t="shared" si="234"/>
        <v>321745</v>
      </c>
      <c r="V124" s="312">
        <f t="shared" si="234"/>
        <v>20000</v>
      </c>
      <c r="W124" s="345">
        <f t="shared" si="234"/>
        <v>0</v>
      </c>
      <c r="X124" s="318">
        <f t="shared" si="234"/>
        <v>275360</v>
      </c>
      <c r="Y124" s="312">
        <f t="shared" si="234"/>
        <v>306560</v>
      </c>
      <c r="Z124" s="312">
        <f t="shared" si="234"/>
        <v>0</v>
      </c>
      <c r="AA124" s="345">
        <f t="shared" si="234"/>
        <v>0</v>
      </c>
      <c r="AB124" s="318">
        <f t="shared" si="234"/>
        <v>307150</v>
      </c>
      <c r="AC124" s="312">
        <f t="shared" si="234"/>
        <v>314350</v>
      </c>
      <c r="AD124" s="312">
        <f t="shared" si="234"/>
        <v>25000</v>
      </c>
      <c r="AE124" s="313">
        <f t="shared" si="234"/>
        <v>0</v>
      </c>
    </row>
    <row r="125" spans="1:31" ht="15.75" x14ac:dyDescent="0.25">
      <c r="A125" s="155"/>
      <c r="B125" s="354">
        <v>1</v>
      </c>
      <c r="C125" s="356" t="s">
        <v>301</v>
      </c>
      <c r="D125" s="318">
        <f t="shared" ref="D125:D132" si="235">SUM(E125:G125)</f>
        <v>63339.199999999997</v>
      </c>
      <c r="E125" s="312">
        <f>'[1]10. Šport'!$N$10</f>
        <v>56234</v>
      </c>
      <c r="F125" s="312">
        <f>'[1]10. Šport'!$O$10</f>
        <v>7105.2</v>
      </c>
      <c r="G125" s="313">
        <f>'[1]10. Šport'!$P$10</f>
        <v>0</v>
      </c>
      <c r="H125" s="320">
        <f t="shared" ref="H125:H130" si="236">SUM(I125:K125)</f>
        <v>40655.54</v>
      </c>
      <c r="I125" s="310">
        <f>'[1]10. Šport'!$T$10</f>
        <v>40655.54</v>
      </c>
      <c r="J125" s="310">
        <f>'[1]10. Šport'!$U$10</f>
        <v>0</v>
      </c>
      <c r="K125" s="329">
        <f>'[1]10. Šport'!$V$10</f>
        <v>0</v>
      </c>
      <c r="L125" s="318">
        <f>SUM(M125:O125)</f>
        <v>56400</v>
      </c>
      <c r="M125" s="312">
        <f>'[2]10. Šport'!$K$12</f>
        <v>56400</v>
      </c>
      <c r="N125" s="312">
        <f>'[2]10. Šport'!$L$12</f>
        <v>0</v>
      </c>
      <c r="O125" s="345">
        <f>'[2]10. Šport'!$M$12</f>
        <v>0</v>
      </c>
      <c r="P125" s="520">
        <f>SUM(Q125:S125)</f>
        <v>45000</v>
      </c>
      <c r="Q125" s="526">
        <f>'[2]10. Šport'!$Q$12</f>
        <v>45000</v>
      </c>
      <c r="R125" s="526">
        <f>'[2]10. Šport'!$R$12</f>
        <v>0</v>
      </c>
      <c r="S125" s="479">
        <f>'[2]10. Šport'!$S$12</f>
        <v>0</v>
      </c>
      <c r="T125" s="318">
        <f>SUM(U125:W125)</f>
        <v>76900</v>
      </c>
      <c r="U125" s="312">
        <f>'[2]10. Šport'!$T$12</f>
        <v>56900</v>
      </c>
      <c r="V125" s="312">
        <f>'[2]10. Šport'!$U$12</f>
        <v>20000</v>
      </c>
      <c r="W125" s="345">
        <f>'[2]10. Šport'!$V$12</f>
        <v>0</v>
      </c>
      <c r="X125" s="318">
        <f>SUM(Y125:AA125)</f>
        <v>56400</v>
      </c>
      <c r="Y125" s="312">
        <f>'[2]10. Šport'!$W$12</f>
        <v>56400</v>
      </c>
      <c r="Z125" s="312">
        <f>'[2]10. Šport'!$X$12</f>
        <v>0</v>
      </c>
      <c r="AA125" s="345">
        <f>'[2]10. Šport'!$Y$12</f>
        <v>0</v>
      </c>
      <c r="AB125" s="318">
        <f>SUM(AC125:AE125)</f>
        <v>81400</v>
      </c>
      <c r="AC125" s="312">
        <f>'[2]10. Šport'!$Z$12</f>
        <v>56400</v>
      </c>
      <c r="AD125" s="312">
        <f>'[2]10. Šport'!$AA$12</f>
        <v>25000</v>
      </c>
      <c r="AE125" s="313">
        <f>'[2]10. Šport'!$AB$12</f>
        <v>0</v>
      </c>
    </row>
    <row r="126" spans="1:31" ht="15.75" x14ac:dyDescent="0.25">
      <c r="A126" s="155"/>
      <c r="B126" s="354">
        <v>2</v>
      </c>
      <c r="C126" s="356" t="s">
        <v>302</v>
      </c>
      <c r="D126" s="318">
        <f t="shared" si="235"/>
        <v>24759</v>
      </c>
      <c r="E126" s="312">
        <f>'[1]10. Šport'!$N$27</f>
        <v>24759</v>
      </c>
      <c r="F126" s="312">
        <f>'[1]10. Šport'!$O$27</f>
        <v>0</v>
      </c>
      <c r="G126" s="313">
        <f>'[1]10. Šport'!$P$27</f>
        <v>0</v>
      </c>
      <c r="H126" s="320">
        <f t="shared" si="236"/>
        <v>100109.76000000001</v>
      </c>
      <c r="I126" s="310">
        <f>'[1]10. Šport'!$T$27</f>
        <v>45579.76</v>
      </c>
      <c r="J126" s="310">
        <f>'[1]10. Šport'!$U$27</f>
        <v>54530</v>
      </c>
      <c r="K126" s="329">
        <f>'[1]10. Šport'!$V$27</f>
        <v>0</v>
      </c>
      <c r="L126" s="318">
        <f t="shared" ref="L126:L132" si="237">SUM(M126:O126)</f>
        <v>69935</v>
      </c>
      <c r="M126" s="312">
        <f>'[2]10. Šport'!$K$29</f>
        <v>46800</v>
      </c>
      <c r="N126" s="312">
        <f>'[2]10. Šport'!$L$29</f>
        <v>23135</v>
      </c>
      <c r="O126" s="345">
        <f>'[2]10. Šport'!$M$29</f>
        <v>0</v>
      </c>
      <c r="P126" s="520">
        <f t="shared" ref="P126:P132" si="238">SUM(Q126:S126)</f>
        <v>69132</v>
      </c>
      <c r="Q126" s="526">
        <f>'[2]10. Šport'!$Q$29</f>
        <v>46000</v>
      </c>
      <c r="R126" s="526">
        <f>'[2]10. Šport'!$R$29</f>
        <v>23132</v>
      </c>
      <c r="S126" s="479">
        <f>'[2]10. Šport'!$S$29</f>
        <v>0</v>
      </c>
      <c r="T126" s="318">
        <f t="shared" ref="T126:T132" si="239">SUM(U126:W126)</f>
        <v>47185</v>
      </c>
      <c r="U126" s="312">
        <f>'[2]10. Šport'!$T$29</f>
        <v>47185</v>
      </c>
      <c r="V126" s="312">
        <f>'[2]10. Šport'!$U$29</f>
        <v>0</v>
      </c>
      <c r="W126" s="345">
        <f>'[2]10. Šport'!$V$29</f>
        <v>0</v>
      </c>
      <c r="X126" s="318">
        <f t="shared" ref="X126:X132" si="240">SUM(Y126:AA126)</f>
        <v>48800</v>
      </c>
      <c r="Y126" s="312">
        <f>'[2]10. Šport'!$W$29</f>
        <v>48800</v>
      </c>
      <c r="Z126" s="312">
        <f>'[2]10. Šport'!$X$29</f>
        <v>0</v>
      </c>
      <c r="AA126" s="345">
        <f>'[2]10. Šport'!$Y$29</f>
        <v>0</v>
      </c>
      <c r="AB126" s="318">
        <f t="shared" ref="AB126:AB132" si="241">SUM(AC126:AE126)</f>
        <v>50800</v>
      </c>
      <c r="AC126" s="312">
        <f>'[2]10. Šport'!$Z$29</f>
        <v>50800</v>
      </c>
      <c r="AD126" s="312">
        <f>'[2]10. Šport'!$AA$29</f>
        <v>0</v>
      </c>
      <c r="AE126" s="313">
        <f>'[2]10. Šport'!$AB$29</f>
        <v>0</v>
      </c>
    </row>
    <row r="127" spans="1:31" ht="15.75" x14ac:dyDescent="0.25">
      <c r="A127" s="155"/>
      <c r="B127" s="354">
        <v>3</v>
      </c>
      <c r="C127" s="356" t="s">
        <v>303</v>
      </c>
      <c r="D127" s="318">
        <f t="shared" si="235"/>
        <v>15738</v>
      </c>
      <c r="E127" s="312">
        <f>'[1]10. Šport'!$N$38</f>
        <v>15738</v>
      </c>
      <c r="F127" s="312">
        <f>'[1]10. Šport'!$O$38</f>
        <v>0</v>
      </c>
      <c r="G127" s="313">
        <f>'[1]10. Šport'!$P$38</f>
        <v>0</v>
      </c>
      <c r="H127" s="320">
        <f t="shared" si="236"/>
        <v>15938.67</v>
      </c>
      <c r="I127" s="310">
        <f>'[1]10. Šport'!$T$38</f>
        <v>15938.67</v>
      </c>
      <c r="J127" s="310">
        <f>'[1]10. Šport'!$U$38</f>
        <v>0</v>
      </c>
      <c r="K127" s="329">
        <f>'[1]10. Šport'!$V$38</f>
        <v>0</v>
      </c>
      <c r="L127" s="318">
        <f t="shared" si="237"/>
        <v>55066</v>
      </c>
      <c r="M127" s="312">
        <f>'[2]10. Šport'!$K$45</f>
        <v>19666</v>
      </c>
      <c r="N127" s="312">
        <f>'[2]10. Šport'!$L$45</f>
        <v>35400</v>
      </c>
      <c r="O127" s="345">
        <f>'[2]10. Šport'!$M$45</f>
        <v>0</v>
      </c>
      <c r="P127" s="520">
        <f t="shared" si="238"/>
        <v>53400</v>
      </c>
      <c r="Q127" s="526">
        <f>'[2]10. Šport'!$Q$45</f>
        <v>18000</v>
      </c>
      <c r="R127" s="526">
        <f>'[2]10. Šport'!$R$45</f>
        <v>35400</v>
      </c>
      <c r="S127" s="479">
        <f>'[2]10. Šport'!$S$45</f>
        <v>0</v>
      </c>
      <c r="T127" s="318">
        <f t="shared" si="239"/>
        <v>20200</v>
      </c>
      <c r="U127" s="312">
        <f>'[2]10. Šport'!$T$45</f>
        <v>20200</v>
      </c>
      <c r="V127" s="312">
        <f>'[2]10. Šport'!$U$45</f>
        <v>0</v>
      </c>
      <c r="W127" s="345">
        <f>'[2]10. Šport'!$V$45</f>
        <v>0</v>
      </c>
      <c r="X127" s="318">
        <f t="shared" si="240"/>
        <v>20600</v>
      </c>
      <c r="Y127" s="312">
        <f>'[2]10. Šport'!$W$45</f>
        <v>20600</v>
      </c>
      <c r="Z127" s="312">
        <f>'[2]10. Šport'!$X$45</f>
        <v>0</v>
      </c>
      <c r="AA127" s="345">
        <f>'[2]10. Šport'!$Y$45</f>
        <v>0</v>
      </c>
      <c r="AB127" s="318">
        <f t="shared" si="241"/>
        <v>21600</v>
      </c>
      <c r="AC127" s="312">
        <f>'[2]10. Šport'!$Z$45</f>
        <v>21600</v>
      </c>
      <c r="AD127" s="312">
        <f>'[2]10. Šport'!$AA$45</f>
        <v>0</v>
      </c>
      <c r="AE127" s="313">
        <f>'[2]10. Šport'!$AB$45</f>
        <v>0</v>
      </c>
    </row>
    <row r="128" spans="1:31" ht="15.75" x14ac:dyDescent="0.25">
      <c r="A128" s="155"/>
      <c r="B128" s="354">
        <v>4</v>
      </c>
      <c r="C128" s="356" t="s">
        <v>304</v>
      </c>
      <c r="D128" s="318">
        <f t="shared" si="235"/>
        <v>85046</v>
      </c>
      <c r="E128" s="312">
        <f>'[1]10. Šport'!$N$46</f>
        <v>85046</v>
      </c>
      <c r="F128" s="312">
        <f>'[1]10. Šport'!$O$46</f>
        <v>0</v>
      </c>
      <c r="G128" s="313">
        <f>'[1]10. Šport'!$P$46</f>
        <v>0</v>
      </c>
      <c r="H128" s="320">
        <f t="shared" si="236"/>
        <v>104386.53</v>
      </c>
      <c r="I128" s="310">
        <f>'[1]10. Šport'!$T$46</f>
        <v>104386.53</v>
      </c>
      <c r="J128" s="310">
        <f>'[1]10. Šport'!$U$46</f>
        <v>0</v>
      </c>
      <c r="K128" s="329">
        <f>'[1]10. Šport'!$V$46</f>
        <v>0</v>
      </c>
      <c r="L128" s="318">
        <f t="shared" si="237"/>
        <v>389954</v>
      </c>
      <c r="M128" s="312">
        <f>'[2]10. Šport'!$K$55</f>
        <v>124454</v>
      </c>
      <c r="N128" s="312">
        <f>'[2]10. Šport'!$L$55</f>
        <v>265500</v>
      </c>
      <c r="O128" s="345">
        <f>'[2]10. Šport'!$M$55</f>
        <v>0</v>
      </c>
      <c r="P128" s="520">
        <f t="shared" si="238"/>
        <v>391500</v>
      </c>
      <c r="Q128" s="526">
        <f>'[2]10. Šport'!$Q$55</f>
        <v>126000</v>
      </c>
      <c r="R128" s="526">
        <f>'[2]10. Šport'!$R$55</f>
        <v>265500</v>
      </c>
      <c r="S128" s="479">
        <f>'[2]10. Šport'!$S$55</f>
        <v>0</v>
      </c>
      <c r="T128" s="318">
        <f t="shared" si="239"/>
        <v>154940</v>
      </c>
      <c r="U128" s="312">
        <f>'[2]10. Šport'!$T$55</f>
        <v>154940</v>
      </c>
      <c r="V128" s="312">
        <f>'[2]10. Šport'!$U$55</f>
        <v>0</v>
      </c>
      <c r="W128" s="345">
        <f>'[2]10. Šport'!$V$55</f>
        <v>0</v>
      </c>
      <c r="X128" s="318">
        <f t="shared" si="240"/>
        <v>137040</v>
      </c>
      <c r="Y128" s="312">
        <f>'[2]10. Šport'!$W$55</f>
        <v>137040</v>
      </c>
      <c r="Z128" s="312">
        <f>'[2]10. Šport'!$X$55</f>
        <v>0</v>
      </c>
      <c r="AA128" s="345">
        <f>'[2]10. Šport'!$Y$55</f>
        <v>0</v>
      </c>
      <c r="AB128" s="318">
        <f t="shared" si="241"/>
        <v>139750</v>
      </c>
      <c r="AC128" s="312">
        <f>'[2]10. Šport'!$Z$55</f>
        <v>139750</v>
      </c>
      <c r="AD128" s="312">
        <f>'[2]10. Šport'!$AA$55</f>
        <v>0</v>
      </c>
      <c r="AE128" s="313">
        <f>'[2]10. Šport'!$AB$55</f>
        <v>0</v>
      </c>
    </row>
    <row r="129" spans="1:31" ht="15.75" x14ac:dyDescent="0.25">
      <c r="A129" s="155"/>
      <c r="B129" s="354">
        <v>5</v>
      </c>
      <c r="C129" s="356" t="s">
        <v>305</v>
      </c>
      <c r="D129" s="318">
        <f t="shared" si="235"/>
        <v>4821.96</v>
      </c>
      <c r="E129" s="312">
        <f>'[1]10. Šport'!$N$60</f>
        <v>939</v>
      </c>
      <c r="F129" s="312">
        <f>'[1]10. Šport'!$O$60</f>
        <v>3882.96</v>
      </c>
      <c r="G129" s="313">
        <f>'[1]10. Šport'!$P$60</f>
        <v>0</v>
      </c>
      <c r="H129" s="320">
        <f t="shared" si="236"/>
        <v>3188.62</v>
      </c>
      <c r="I129" s="310">
        <f>'[1]10. Šport'!$T$60</f>
        <v>3188.62</v>
      </c>
      <c r="J129" s="310">
        <f>'[1]10. Šport'!$U$60</f>
        <v>0</v>
      </c>
      <c r="K129" s="329">
        <f>'[1]10. Šport'!$V$60</f>
        <v>0</v>
      </c>
      <c r="L129" s="318">
        <f t="shared" si="237"/>
        <v>8750</v>
      </c>
      <c r="M129" s="312">
        <f>'[2]10. Šport'!$K$73</f>
        <v>8750</v>
      </c>
      <c r="N129" s="312">
        <f>'[2]10. Šport'!$L$73</f>
        <v>0</v>
      </c>
      <c r="O129" s="345">
        <f>'[2]10. Šport'!$M$73</f>
        <v>0</v>
      </c>
      <c r="P129" s="520">
        <f t="shared" si="238"/>
        <v>8000</v>
      </c>
      <c r="Q129" s="526">
        <f>'[2]10. Šport'!$Q$73</f>
        <v>8000</v>
      </c>
      <c r="R129" s="526">
        <f>'[2]10. Šport'!$R$73</f>
        <v>0</v>
      </c>
      <c r="S129" s="479">
        <f>'[2]10. Šport'!$S$73</f>
        <v>0</v>
      </c>
      <c r="T129" s="318">
        <f t="shared" si="239"/>
        <v>10750</v>
      </c>
      <c r="U129" s="312">
        <f>'[2]10. Šport'!$T$73</f>
        <v>10750</v>
      </c>
      <c r="V129" s="312">
        <f>'[2]10. Šport'!$U$73</f>
        <v>0</v>
      </c>
      <c r="W129" s="345">
        <f>'[2]10. Šport'!$V$73</f>
        <v>0</v>
      </c>
      <c r="X129" s="318">
        <f t="shared" si="240"/>
        <v>11100</v>
      </c>
      <c r="Y129" s="312">
        <f>'[2]10. Šport'!$W$73</f>
        <v>11100</v>
      </c>
      <c r="Z129" s="312">
        <f>'[2]10. Šport'!$X$73</f>
        <v>0</v>
      </c>
      <c r="AA129" s="345">
        <f>'[2]10. Šport'!$Y$73</f>
        <v>0</v>
      </c>
      <c r="AB129" s="318">
        <f t="shared" si="241"/>
        <v>12100</v>
      </c>
      <c r="AC129" s="312">
        <f>'[2]10. Šport'!$Z$73</f>
        <v>12100</v>
      </c>
      <c r="AD129" s="312">
        <f>'[2]10. Šport'!$AA$73</f>
        <v>0</v>
      </c>
      <c r="AE129" s="313">
        <f>'[2]10. Šport'!$AB$73</f>
        <v>0</v>
      </c>
    </row>
    <row r="130" spans="1:31" ht="15.75" x14ac:dyDescent="0.25">
      <c r="A130" s="155"/>
      <c r="B130" s="372">
        <v>6</v>
      </c>
      <c r="C130" s="373" t="s">
        <v>387</v>
      </c>
      <c r="D130" s="318">
        <f t="shared" si="235"/>
        <v>802</v>
      </c>
      <c r="E130" s="312">
        <f>'[1]10. Šport'!$N$67</f>
        <v>802</v>
      </c>
      <c r="F130" s="312">
        <f>'[1]10. Šport'!$O$67</f>
        <v>0</v>
      </c>
      <c r="G130" s="313">
        <f>'[1]10. Šport'!$P$67</f>
        <v>0</v>
      </c>
      <c r="H130" s="320">
        <f t="shared" si="236"/>
        <v>873.85</v>
      </c>
      <c r="I130" s="314">
        <f>'[1]10. Šport'!$T$67</f>
        <v>873.85</v>
      </c>
      <c r="J130" s="314">
        <f>'[1]10. Šport'!$U$67</f>
        <v>0</v>
      </c>
      <c r="K130" s="333">
        <f>'[1]10. Šport'!$V$67</f>
        <v>0</v>
      </c>
      <c r="L130" s="318">
        <f t="shared" si="237"/>
        <v>1400</v>
      </c>
      <c r="M130" s="312">
        <f>'[2]10. Šport'!$K$80</f>
        <v>1400</v>
      </c>
      <c r="N130" s="312">
        <f>'[2]10. Šport'!$L$80</f>
        <v>0</v>
      </c>
      <c r="O130" s="345">
        <f>'[2]10. Šport'!$M$80</f>
        <v>0</v>
      </c>
      <c r="P130" s="520">
        <f t="shared" si="238"/>
        <v>1000</v>
      </c>
      <c r="Q130" s="528">
        <f>'[2]10. Šport'!$Q$80</f>
        <v>1000</v>
      </c>
      <c r="R130" s="528">
        <f>'[2]10. Šport'!$R$80</f>
        <v>0</v>
      </c>
      <c r="S130" s="507">
        <f>'[2]10. Šport'!$S$80</f>
        <v>0</v>
      </c>
      <c r="T130" s="318">
        <f>SUM(U130:W130)</f>
        <v>1320</v>
      </c>
      <c r="U130" s="312">
        <f>'[2]10. Šport'!$T$80</f>
        <v>1320</v>
      </c>
      <c r="V130" s="312">
        <f>'[2]10. Šport'!$U$80</f>
        <v>0</v>
      </c>
      <c r="W130" s="345">
        <f>'[2]10. Šport'!$V$80</f>
        <v>0</v>
      </c>
      <c r="X130" s="318">
        <f t="shared" si="240"/>
        <v>1420</v>
      </c>
      <c r="Y130" s="312">
        <f>'[2]10. Šport'!$W$80</f>
        <v>1420</v>
      </c>
      <c r="Z130" s="312">
        <f>'[2]10. Šport'!$X$80</f>
        <v>0</v>
      </c>
      <c r="AA130" s="345">
        <f>'[2]10. Šport'!$Y$80</f>
        <v>0</v>
      </c>
      <c r="AB130" s="318">
        <f t="shared" si="241"/>
        <v>1500</v>
      </c>
      <c r="AC130" s="312">
        <f>'[2]10. Šport'!$Z$80</f>
        <v>1500</v>
      </c>
      <c r="AD130" s="312">
        <f>'[2]10. Šport'!$AA$80</f>
        <v>0</v>
      </c>
      <c r="AE130" s="313">
        <f>'[2]10. Šport'!$AB$80</f>
        <v>0</v>
      </c>
    </row>
    <row r="131" spans="1:31" ht="15.75" x14ac:dyDescent="0.25">
      <c r="A131" s="155"/>
      <c r="B131" s="372">
        <v>7</v>
      </c>
      <c r="C131" s="373" t="s">
        <v>605</v>
      </c>
      <c r="D131" s="342"/>
      <c r="E131" s="343"/>
      <c r="F131" s="343"/>
      <c r="G131" s="393"/>
      <c r="H131" s="546"/>
      <c r="I131" s="314"/>
      <c r="J131" s="314"/>
      <c r="K131" s="333"/>
      <c r="L131" s="342"/>
      <c r="M131" s="343"/>
      <c r="N131" s="343"/>
      <c r="O131" s="530"/>
      <c r="P131" s="522"/>
      <c r="Q131" s="528"/>
      <c r="R131" s="528"/>
      <c r="S131" s="507"/>
      <c r="T131" s="318">
        <f>SUM(U131:W131)</f>
        <v>30450</v>
      </c>
      <c r="U131" s="312">
        <f>'[2]10. Šport'!$T$85</f>
        <v>30450</v>
      </c>
      <c r="V131" s="312">
        <f>'[2]10. Šport'!$U$85</f>
        <v>0</v>
      </c>
      <c r="W131" s="312">
        <f>'[2]10. Šport'!$V$85</f>
        <v>0</v>
      </c>
      <c r="X131" s="342"/>
      <c r="Y131" s="312">
        <f>'[2]10. Šport'!$W$85</f>
        <v>31200</v>
      </c>
      <c r="Z131" s="312">
        <f>'[2]10. Šport'!$X$85</f>
        <v>0</v>
      </c>
      <c r="AA131" s="312">
        <f>'[2]10. Šport'!$Y$85</f>
        <v>0</v>
      </c>
      <c r="AB131" s="342"/>
      <c r="AC131" s="312">
        <f>'[2]10. Šport'!$Z$85</f>
        <v>32200</v>
      </c>
      <c r="AD131" s="312">
        <f>'[2]10. Šport'!$AA$85</f>
        <v>0</v>
      </c>
      <c r="AE131" s="312">
        <f>'[2]10. Šport'!$AB$85</f>
        <v>0</v>
      </c>
    </row>
    <row r="132" spans="1:31" ht="16.5" thickBot="1" x14ac:dyDescent="0.3">
      <c r="A132" s="155"/>
      <c r="B132" s="362" t="s">
        <v>306</v>
      </c>
      <c r="C132" s="358" t="s">
        <v>307</v>
      </c>
      <c r="D132" s="334">
        <f t="shared" si="235"/>
        <v>66500</v>
      </c>
      <c r="E132" s="335">
        <f>'[1]10. Šport'!$N$72</f>
        <v>66500</v>
      </c>
      <c r="F132" s="335">
        <f>'[1]10. Šport'!$O$72</f>
        <v>0</v>
      </c>
      <c r="G132" s="336">
        <f>'[1]10. Šport'!$P$72</f>
        <v>0</v>
      </c>
      <c r="H132" s="477">
        <f>SUM(I132:K132)</f>
        <v>88250</v>
      </c>
      <c r="I132" s="478">
        <f>'[1]10. Šport'!$T$72</f>
        <v>88250</v>
      </c>
      <c r="J132" s="478">
        <f>'[1]10. Šport'!$U$72</f>
        <v>0</v>
      </c>
      <c r="K132" s="508">
        <f>'[1]10. Šport'!$V$72</f>
        <v>0</v>
      </c>
      <c r="L132" s="342">
        <f t="shared" si="237"/>
        <v>55000</v>
      </c>
      <c r="M132" s="343">
        <f>'[2]10. Šport'!$K$91</f>
        <v>55000</v>
      </c>
      <c r="N132" s="343">
        <f>'[2]10. Šport'!$L$91</f>
        <v>0</v>
      </c>
      <c r="O132" s="530">
        <f>'[2]10. Šport'!$M$91</f>
        <v>0</v>
      </c>
      <c r="P132" s="521">
        <f t="shared" si="238"/>
        <v>55000</v>
      </c>
      <c r="Q132" s="527">
        <f>'[2]10. Šport'!$Q$91</f>
        <v>55000</v>
      </c>
      <c r="R132" s="527">
        <f>'[2]10. Šport'!$R$91</f>
        <v>0</v>
      </c>
      <c r="S132" s="506">
        <f>'[2]10. Šport'!$S$91</f>
        <v>0</v>
      </c>
      <c r="T132" s="342">
        <f t="shared" si="239"/>
        <v>55000</v>
      </c>
      <c r="U132" s="343">
        <f>'[2]10. Šport'!$T$91</f>
        <v>55000</v>
      </c>
      <c r="V132" s="343">
        <f>'[2]10. Šport'!$U$91</f>
        <v>0</v>
      </c>
      <c r="W132" s="530">
        <f>'[2]10. Šport'!$V$91</f>
        <v>0</v>
      </c>
      <c r="X132" s="342">
        <f t="shared" si="240"/>
        <v>57000</v>
      </c>
      <c r="Y132" s="343">
        <f>'[2]10. Šport'!$W$91</f>
        <v>57000</v>
      </c>
      <c r="Z132" s="343">
        <f>'[2]10. Šport'!$X$91</f>
        <v>0</v>
      </c>
      <c r="AA132" s="530">
        <f>'[2]10. Šport'!$Y$91</f>
        <v>0</v>
      </c>
      <c r="AB132" s="342">
        <f t="shared" si="241"/>
        <v>60000</v>
      </c>
      <c r="AC132" s="343">
        <f>'[2]10. Šport'!$Z$91</f>
        <v>60000</v>
      </c>
      <c r="AD132" s="343">
        <f>'[2]10. Šport'!$AA$91</f>
        <v>0</v>
      </c>
      <c r="AE132" s="393">
        <f>'[2]10. Šport'!$AB$91</f>
        <v>0</v>
      </c>
    </row>
    <row r="133" spans="1:31" s="157" customFormat="1" ht="15.75" x14ac:dyDescent="0.25">
      <c r="B133" s="359" t="s">
        <v>308</v>
      </c>
      <c r="C133" s="371"/>
      <c r="D133" s="338">
        <f t="shared" ref="D133:G133" si="242">D134+D135+D140+D141</f>
        <v>539117</v>
      </c>
      <c r="E133" s="339">
        <f t="shared" si="242"/>
        <v>532169</v>
      </c>
      <c r="F133" s="339">
        <f t="shared" si="242"/>
        <v>6948</v>
      </c>
      <c r="G133" s="340">
        <f t="shared" si="242"/>
        <v>0</v>
      </c>
      <c r="H133" s="389">
        <f>H134+H135+H141+H140</f>
        <v>683090.10999999987</v>
      </c>
      <c r="I133" s="390">
        <f>I134+I135+I140+I141</f>
        <v>663120.90999999992</v>
      </c>
      <c r="J133" s="390">
        <f>J134+J135+J140+J141</f>
        <v>19969.2</v>
      </c>
      <c r="K133" s="511">
        <f>K134+K135+K140+K141</f>
        <v>0</v>
      </c>
      <c r="L133" s="338">
        <f>L134+L135+L140+L141</f>
        <v>713735</v>
      </c>
      <c r="M133" s="339">
        <f t="shared" ref="M133:O133" si="243">M134+M135+M140+M141</f>
        <v>713735</v>
      </c>
      <c r="N133" s="339">
        <f t="shared" si="243"/>
        <v>0</v>
      </c>
      <c r="O133" s="340">
        <f t="shared" si="243"/>
        <v>0</v>
      </c>
      <c r="P133" s="319">
        <f>P134+P135+P141+P140</f>
        <v>704795</v>
      </c>
      <c r="Q133" s="476">
        <f>Q134+Q135+Q140+Q141</f>
        <v>704795</v>
      </c>
      <c r="R133" s="476">
        <f>R134+R135+R140+R141</f>
        <v>0</v>
      </c>
      <c r="S133" s="392">
        <f>S134+S135+S140+S141</f>
        <v>0</v>
      </c>
      <c r="T133" s="338">
        <f>T134+T135+T140+T141</f>
        <v>997800</v>
      </c>
      <c r="U133" s="339">
        <f t="shared" ref="U133:W133" si="244">U134+U135+U140+U141</f>
        <v>734800</v>
      </c>
      <c r="V133" s="339">
        <f t="shared" si="244"/>
        <v>263000</v>
      </c>
      <c r="W133" s="340">
        <f t="shared" si="244"/>
        <v>0</v>
      </c>
      <c r="X133" s="338">
        <f>X134+X135+X140+X141</f>
        <v>744135</v>
      </c>
      <c r="Y133" s="339">
        <f t="shared" ref="Y133:AA133" si="245">Y134+Y135+Y140+Y141</f>
        <v>714135</v>
      </c>
      <c r="Z133" s="339">
        <f t="shared" si="245"/>
        <v>30000</v>
      </c>
      <c r="AA133" s="463">
        <f t="shared" si="245"/>
        <v>0</v>
      </c>
      <c r="AB133" s="338">
        <f>AB134+AB135+AB140+AB141</f>
        <v>722135</v>
      </c>
      <c r="AC133" s="339">
        <f t="shared" ref="AC133:AE133" si="246">AC134+AC135+AC140+AC141</f>
        <v>692135</v>
      </c>
      <c r="AD133" s="339">
        <f t="shared" si="246"/>
        <v>30000</v>
      </c>
      <c r="AE133" s="340">
        <f t="shared" si="246"/>
        <v>0</v>
      </c>
    </row>
    <row r="134" spans="1:31" ht="15.75" x14ac:dyDescent="0.25">
      <c r="A134" s="155"/>
      <c r="B134" s="367" t="s">
        <v>309</v>
      </c>
      <c r="C134" s="356" t="s">
        <v>310</v>
      </c>
      <c r="D134" s="318">
        <f>SUM(E134:G134)</f>
        <v>5726</v>
      </c>
      <c r="E134" s="312">
        <f>'[1]11. Kultúra'!$N$4</f>
        <v>5726</v>
      </c>
      <c r="F134" s="312">
        <f>'[1]11. Kultúra'!$O$4</f>
        <v>0</v>
      </c>
      <c r="G134" s="313">
        <f>'[1]11. Kultúra'!$P$4</f>
        <v>0</v>
      </c>
      <c r="H134" s="311">
        <f>SUM(I134:K134)</f>
        <v>8325.2000000000007</v>
      </c>
      <c r="I134" s="310">
        <f>'[1]11. Kultúra'!$T$4</f>
        <v>8325.2000000000007</v>
      </c>
      <c r="J134" s="310">
        <f>'[1]11. Kultúra'!$U$4</f>
        <v>0</v>
      </c>
      <c r="K134" s="329">
        <f>'[1]11. Kultúra'!$V$4</f>
        <v>0</v>
      </c>
      <c r="L134" s="318">
        <f>SUM(M134:O134)</f>
        <v>12700</v>
      </c>
      <c r="M134" s="312">
        <f>'[2]11. Kultúra'!$K$4</f>
        <v>12700</v>
      </c>
      <c r="N134" s="312">
        <f>'[2]11. Kultúra'!$L$4</f>
        <v>0</v>
      </c>
      <c r="O134" s="313">
        <f>'[2]11. Kultúra'!$M$4</f>
        <v>0</v>
      </c>
      <c r="P134" s="520">
        <f>SUM(Q134:S134)</f>
        <v>11000</v>
      </c>
      <c r="Q134" s="526">
        <f>'[2]11. Kultúra'!$Q$4</f>
        <v>11000</v>
      </c>
      <c r="R134" s="526">
        <f>'[2]11. Kultúra'!$R$4</f>
        <v>0</v>
      </c>
      <c r="S134" s="479">
        <f>'[2]11. Kultúra'!$S$4</f>
        <v>0</v>
      </c>
      <c r="T134" s="318">
        <f>SUM(U134:W134)</f>
        <v>11500</v>
      </c>
      <c r="U134" s="312">
        <f>'[2]11. Kultúra'!$T$4</f>
        <v>11500</v>
      </c>
      <c r="V134" s="312">
        <f>'[2]11. Kultúra'!$U$4</f>
        <v>0</v>
      </c>
      <c r="W134" s="313">
        <f>'[2]11. Kultúra'!$V$4</f>
        <v>0</v>
      </c>
      <c r="X134" s="318">
        <f>SUM(Y134:AA134)</f>
        <v>11500</v>
      </c>
      <c r="Y134" s="312">
        <f>'[2]11. Kultúra'!$W$4</f>
        <v>11500</v>
      </c>
      <c r="Z134" s="312">
        <f>'[2]11. Kultúra'!$X$4</f>
        <v>0</v>
      </c>
      <c r="AA134" s="345">
        <f>'[2]11. Kultúra'!$Y$4</f>
        <v>0</v>
      </c>
      <c r="AB134" s="318">
        <f>SUM(AC134:AE134)</f>
        <v>11500</v>
      </c>
      <c r="AC134" s="312">
        <f>'[2]11. Kultúra'!$Z$4</f>
        <v>11500</v>
      </c>
      <c r="AD134" s="312">
        <f>'[2]11. Kultúra'!$AA$4</f>
        <v>0</v>
      </c>
      <c r="AE134" s="313">
        <f>'[2]11. Kultúra'!$AB$4</f>
        <v>0</v>
      </c>
    </row>
    <row r="135" spans="1:31" ht="15.75" x14ac:dyDescent="0.25">
      <c r="A135" s="155"/>
      <c r="B135" s="367" t="s">
        <v>311</v>
      </c>
      <c r="C135" s="356" t="s">
        <v>312</v>
      </c>
      <c r="D135" s="318">
        <f t="shared" ref="D135:S135" si="247">SUM(D136:D139)</f>
        <v>530169</v>
      </c>
      <c r="E135" s="312">
        <f t="shared" si="247"/>
        <v>523221</v>
      </c>
      <c r="F135" s="312">
        <f t="shared" si="247"/>
        <v>6948</v>
      </c>
      <c r="G135" s="313">
        <f t="shared" si="247"/>
        <v>0</v>
      </c>
      <c r="H135" s="311">
        <f t="shared" si="247"/>
        <v>663807.90999999992</v>
      </c>
      <c r="I135" s="310">
        <f t="shared" si="247"/>
        <v>643838.71</v>
      </c>
      <c r="J135" s="310">
        <f t="shared" si="247"/>
        <v>19969.2</v>
      </c>
      <c r="K135" s="329">
        <f t="shared" si="247"/>
        <v>0</v>
      </c>
      <c r="L135" s="318">
        <f>SUM(L136:L139)</f>
        <v>693535</v>
      </c>
      <c r="M135" s="312">
        <f t="shared" ref="M135:O135" si="248">SUM(M136:M139)</f>
        <v>693535</v>
      </c>
      <c r="N135" s="312">
        <f t="shared" si="248"/>
        <v>0</v>
      </c>
      <c r="O135" s="313">
        <f t="shared" si="248"/>
        <v>0</v>
      </c>
      <c r="P135" s="320">
        <f t="shared" si="247"/>
        <v>687295</v>
      </c>
      <c r="Q135" s="310">
        <f t="shared" si="247"/>
        <v>687295</v>
      </c>
      <c r="R135" s="310">
        <f t="shared" si="247"/>
        <v>0</v>
      </c>
      <c r="S135" s="321">
        <f t="shared" si="247"/>
        <v>0</v>
      </c>
      <c r="T135" s="318">
        <f>SUM(T136:T139)</f>
        <v>978800</v>
      </c>
      <c r="U135" s="312">
        <f t="shared" ref="U135:W135" si="249">SUM(U136:U139)</f>
        <v>715800</v>
      </c>
      <c r="V135" s="312">
        <f t="shared" si="249"/>
        <v>263000</v>
      </c>
      <c r="W135" s="313">
        <f t="shared" si="249"/>
        <v>0</v>
      </c>
      <c r="X135" s="318">
        <f>SUM(X136:X139)</f>
        <v>725135</v>
      </c>
      <c r="Y135" s="312">
        <f t="shared" ref="Y135:AA135" si="250">SUM(Y136:Y139)</f>
        <v>695135</v>
      </c>
      <c r="Z135" s="312">
        <f t="shared" si="250"/>
        <v>30000</v>
      </c>
      <c r="AA135" s="345">
        <f t="shared" si="250"/>
        <v>0</v>
      </c>
      <c r="AB135" s="318">
        <f>SUM(AB136:AB139)</f>
        <v>703135</v>
      </c>
      <c r="AC135" s="312">
        <f t="shared" ref="AC135:AE135" si="251">SUM(AC136:AC139)</f>
        <v>673135</v>
      </c>
      <c r="AD135" s="312">
        <f t="shared" si="251"/>
        <v>30000</v>
      </c>
      <c r="AE135" s="313">
        <f t="shared" si="251"/>
        <v>0</v>
      </c>
    </row>
    <row r="136" spans="1:31" ht="15.75" x14ac:dyDescent="0.25">
      <c r="A136" s="155"/>
      <c r="B136" s="354">
        <v>1</v>
      </c>
      <c r="C136" s="356" t="s">
        <v>313</v>
      </c>
      <c r="D136" s="318">
        <f t="shared" ref="D136:D141" si="252">SUM(E136:G136)</f>
        <v>124170</v>
      </c>
      <c r="E136" s="312">
        <f>'[1]11. Kultúra'!$N$16</f>
        <v>119270</v>
      </c>
      <c r="F136" s="312">
        <f>'[1]11. Kultúra'!$O$16</f>
        <v>4900</v>
      </c>
      <c r="G136" s="313">
        <f>'[1]11. Kultúra'!$P$16</f>
        <v>0</v>
      </c>
      <c r="H136" s="311">
        <f t="shared" ref="H136:H141" si="253">SUM(I136:K136)</f>
        <v>128921.63</v>
      </c>
      <c r="I136" s="310">
        <f>'[1]11. Kultúra'!$T$16</f>
        <v>128921.63</v>
      </c>
      <c r="J136" s="310">
        <f>'[1]11. Kultúra'!$U$16</f>
        <v>0</v>
      </c>
      <c r="K136" s="329">
        <f>'[1]11. Kultúra'!$V$16</f>
        <v>0</v>
      </c>
      <c r="L136" s="318">
        <f>SUM(M136:O136)</f>
        <v>137500</v>
      </c>
      <c r="M136" s="312">
        <f>'[2]11. Kultúra'!$K$18</f>
        <v>137500</v>
      </c>
      <c r="N136" s="312">
        <f>'[2]11. Kultúra'!$L$18</f>
        <v>0</v>
      </c>
      <c r="O136" s="313">
        <f>'[2]11. Kultúra'!$M$18</f>
        <v>0</v>
      </c>
      <c r="P136" s="520">
        <f>SUM(Q136:S136)</f>
        <v>139500</v>
      </c>
      <c r="Q136" s="526">
        <f>'[2]11. Kultúra'!$Q$18</f>
        <v>139500</v>
      </c>
      <c r="R136" s="526">
        <f>'[2]11. Kultúra'!$R$18</f>
        <v>0</v>
      </c>
      <c r="S136" s="479">
        <f>'[2]11. Kultúra'!$S$18</f>
        <v>0</v>
      </c>
      <c r="T136" s="318">
        <f>SUM(U136:W136)</f>
        <v>139500</v>
      </c>
      <c r="U136" s="312">
        <f>'[2]11. Kultúra'!$T$18</f>
        <v>139500</v>
      </c>
      <c r="V136" s="312">
        <f>'[2]11. Kultúra'!$U$18</f>
        <v>0</v>
      </c>
      <c r="W136" s="313">
        <f>'[2]11. Kultúra'!$V$18</f>
        <v>0</v>
      </c>
      <c r="X136" s="318">
        <f>SUM(Y136:AA136)</f>
        <v>140500</v>
      </c>
      <c r="Y136" s="312">
        <f>'[2]11. Kultúra'!$W$18</f>
        <v>140500</v>
      </c>
      <c r="Z136" s="312">
        <f>'[2]11. Kultúra'!$X$18</f>
        <v>0</v>
      </c>
      <c r="AA136" s="345">
        <f>'[2]11. Kultúra'!$Y$18</f>
        <v>0</v>
      </c>
      <c r="AB136" s="318">
        <f>SUM(AC136:AE136)</f>
        <v>140500</v>
      </c>
      <c r="AC136" s="312">
        <f>'[2]11. Kultúra'!$Z$18</f>
        <v>140500</v>
      </c>
      <c r="AD136" s="312">
        <f>'[2]11. Kultúra'!$AA$18</f>
        <v>0</v>
      </c>
      <c r="AE136" s="313">
        <f>'[2]11. Kultúra'!$AB$18</f>
        <v>0</v>
      </c>
    </row>
    <row r="137" spans="1:31" ht="15.75" x14ac:dyDescent="0.25">
      <c r="A137" s="155"/>
      <c r="B137" s="354">
        <v>2</v>
      </c>
      <c r="C137" s="356" t="s">
        <v>314</v>
      </c>
      <c r="D137" s="318">
        <f t="shared" si="252"/>
        <v>-106</v>
      </c>
      <c r="E137" s="312">
        <f>'[1]11. Kultúra'!$N$23</f>
        <v>-106</v>
      </c>
      <c r="F137" s="312">
        <f>'[1]11. Kultúra'!$O$23</f>
        <v>0</v>
      </c>
      <c r="G137" s="313">
        <f>'[1]11. Kultúra'!$P$23</f>
        <v>0</v>
      </c>
      <c r="H137" s="311">
        <f t="shared" si="253"/>
        <v>517.18999999999994</v>
      </c>
      <c r="I137" s="310">
        <f>'[1]11. Kultúra'!$T$23</f>
        <v>517.18999999999994</v>
      </c>
      <c r="J137" s="310">
        <f>'[1]11. Kultúra'!$U$23</f>
        <v>0</v>
      </c>
      <c r="K137" s="329">
        <f>'[1]11. Kultúra'!$V$23</f>
        <v>0</v>
      </c>
      <c r="L137" s="318">
        <f t="shared" ref="L137:L141" si="254">SUM(M137:O137)</f>
        <v>5750</v>
      </c>
      <c r="M137" s="312">
        <f>'[2]11. Kultúra'!$K$25</f>
        <v>5750</v>
      </c>
      <c r="N137" s="312">
        <f>'[2]11. Kultúra'!$L$25</f>
        <v>0</v>
      </c>
      <c r="O137" s="313">
        <f>'[2]11. Kultúra'!$M$25</f>
        <v>0</v>
      </c>
      <c r="P137" s="520">
        <f t="shared" ref="P137:P141" si="255">SUM(Q137:S137)</f>
        <v>1000</v>
      </c>
      <c r="Q137" s="526">
        <f>'[2]11. Kultúra'!$Q$25</f>
        <v>1000</v>
      </c>
      <c r="R137" s="526">
        <f>'[2]11. Kultúra'!$R$25</f>
        <v>0</v>
      </c>
      <c r="S137" s="479">
        <f>'[2]11. Kultúra'!$S$25</f>
        <v>0</v>
      </c>
      <c r="T137" s="318">
        <f t="shared" ref="T137:T141" si="256">SUM(U137:W137)</f>
        <v>6250</v>
      </c>
      <c r="U137" s="312">
        <f>'[2]11. Kultúra'!$T$25</f>
        <v>6250</v>
      </c>
      <c r="V137" s="312">
        <f>'[2]11. Kultúra'!$U$25</f>
        <v>0</v>
      </c>
      <c r="W137" s="313">
        <f>'[2]11. Kultúra'!$V$25</f>
        <v>0</v>
      </c>
      <c r="X137" s="318">
        <f t="shared" ref="X137:X141" si="257">SUM(Y137:AA137)</f>
        <v>5750</v>
      </c>
      <c r="Y137" s="312">
        <f>'[2]11. Kultúra'!$W$25</f>
        <v>5750</v>
      </c>
      <c r="Z137" s="312">
        <f>'[2]11. Kultúra'!$X$25</f>
        <v>0</v>
      </c>
      <c r="AA137" s="345">
        <f>'[2]11. Kultúra'!$Y$25</f>
        <v>0</v>
      </c>
      <c r="AB137" s="318">
        <f t="shared" ref="AB137:AB141" si="258">SUM(AC137:AE137)</f>
        <v>5750</v>
      </c>
      <c r="AC137" s="312">
        <f>'[2]11. Kultúra'!$Z$25</f>
        <v>5750</v>
      </c>
      <c r="AD137" s="312">
        <f>'[2]11. Kultúra'!$AA$25</f>
        <v>0</v>
      </c>
      <c r="AE137" s="313">
        <f>'[2]11. Kultúra'!$AB$25</f>
        <v>0</v>
      </c>
    </row>
    <row r="138" spans="1:31" ht="15.75" x14ac:dyDescent="0.25">
      <c r="A138" s="155"/>
      <c r="B138" s="354">
        <v>3</v>
      </c>
      <c r="C138" s="356" t="s">
        <v>315</v>
      </c>
      <c r="D138" s="318">
        <f t="shared" si="252"/>
        <v>394222</v>
      </c>
      <c r="E138" s="312">
        <f>'[1]11. Kultúra'!$N$33</f>
        <v>392174</v>
      </c>
      <c r="F138" s="312">
        <f>'[1]11. Kultúra'!$O$33</f>
        <v>2048</v>
      </c>
      <c r="G138" s="313">
        <f>'[1]11. Kultúra'!$P$33</f>
        <v>0</v>
      </c>
      <c r="H138" s="311">
        <f t="shared" si="253"/>
        <v>515817.5799999999</v>
      </c>
      <c r="I138" s="310">
        <f>'[1]11. Kultúra'!$T$33</f>
        <v>495848.37999999989</v>
      </c>
      <c r="J138" s="310">
        <f>'[1]11. Kultúra'!$U$33</f>
        <v>19969.2</v>
      </c>
      <c r="K138" s="329">
        <f>'[1]11. Kultúra'!$V$33</f>
        <v>0</v>
      </c>
      <c r="L138" s="318">
        <f t="shared" si="254"/>
        <v>530565</v>
      </c>
      <c r="M138" s="312">
        <f>'[2]11. Kultúra'!$K$35</f>
        <v>530565</v>
      </c>
      <c r="N138" s="312">
        <f>'[2]11. Kultúra'!$L$35</f>
        <v>0</v>
      </c>
      <c r="O138" s="313">
        <f>'[2]11. Kultúra'!$M$35</f>
        <v>0</v>
      </c>
      <c r="P138" s="520">
        <f t="shared" si="255"/>
        <v>529045</v>
      </c>
      <c r="Q138" s="526">
        <f>'[2]11. Kultúra'!$Q$35</f>
        <v>529045</v>
      </c>
      <c r="R138" s="526">
        <f>'[2]11. Kultúra'!$R$35</f>
        <v>0</v>
      </c>
      <c r="S138" s="479">
        <f>'[2]11. Kultúra'!$S$35</f>
        <v>0</v>
      </c>
      <c r="T138" s="318">
        <f t="shared" si="256"/>
        <v>726330</v>
      </c>
      <c r="U138" s="312">
        <f>'[2]11. Kultúra'!$T$35</f>
        <v>548330</v>
      </c>
      <c r="V138" s="312">
        <f>'[2]11. Kultúra'!$U$35</f>
        <v>178000</v>
      </c>
      <c r="W138" s="313">
        <f>'[2]11. Kultúra'!$V$35</f>
        <v>0</v>
      </c>
      <c r="X138" s="318">
        <f t="shared" si="257"/>
        <v>559165</v>
      </c>
      <c r="Y138" s="312">
        <f>'[2]11. Kultúra'!$W$35</f>
        <v>529165</v>
      </c>
      <c r="Z138" s="312">
        <f>'[2]11. Kultúra'!$X$35</f>
        <v>30000</v>
      </c>
      <c r="AA138" s="345">
        <f>'[2]11. Kultúra'!$Y$35</f>
        <v>0</v>
      </c>
      <c r="AB138" s="318">
        <f t="shared" si="258"/>
        <v>537165</v>
      </c>
      <c r="AC138" s="312">
        <f>'[2]11. Kultúra'!$Z$35</f>
        <v>507165</v>
      </c>
      <c r="AD138" s="312">
        <f>'[2]11. Kultúra'!$AA$35</f>
        <v>30000</v>
      </c>
      <c r="AE138" s="313">
        <f>'[2]11. Kultúra'!$AB$35</f>
        <v>0</v>
      </c>
    </row>
    <row r="139" spans="1:31" ht="15.75" x14ac:dyDescent="0.25">
      <c r="A139" s="155"/>
      <c r="B139" s="354">
        <v>4</v>
      </c>
      <c r="C139" s="356" t="s">
        <v>316</v>
      </c>
      <c r="D139" s="318">
        <f t="shared" si="252"/>
        <v>11883</v>
      </c>
      <c r="E139" s="312">
        <f>'[1]11. Kultúra'!$N$105</f>
        <v>11883</v>
      </c>
      <c r="F139" s="312">
        <f>'[1]11. Kultúra'!$O$105</f>
        <v>0</v>
      </c>
      <c r="G139" s="313">
        <f>'[1]11. Kultúra'!$P$105</f>
        <v>0</v>
      </c>
      <c r="H139" s="311">
        <f t="shared" si="253"/>
        <v>18551.509999999998</v>
      </c>
      <c r="I139" s="310">
        <f>'[1]11. Kultúra'!$T$105</f>
        <v>18551.509999999998</v>
      </c>
      <c r="J139" s="310">
        <f>'[1]11. Kultúra'!$U$105</f>
        <v>0</v>
      </c>
      <c r="K139" s="329">
        <f>'[1]11. Kultúra'!$V$105</f>
        <v>0</v>
      </c>
      <c r="L139" s="318">
        <f t="shared" si="254"/>
        <v>19720</v>
      </c>
      <c r="M139" s="312">
        <f>'[2]11. Kultúra'!$K$110</f>
        <v>19720</v>
      </c>
      <c r="N139" s="312">
        <f>'[2]11. Kultúra'!$L$110</f>
        <v>0</v>
      </c>
      <c r="O139" s="313">
        <f>'[2]11. Kultúra'!$M$110</f>
        <v>0</v>
      </c>
      <c r="P139" s="520">
        <f t="shared" si="255"/>
        <v>17750</v>
      </c>
      <c r="Q139" s="526">
        <f>'[2]11. Kultúra'!$Q$110</f>
        <v>17750</v>
      </c>
      <c r="R139" s="526">
        <f>'[2]11. Kultúra'!$R$110</f>
        <v>0</v>
      </c>
      <c r="S139" s="479">
        <f>'[2]11. Kultúra'!$S$110</f>
        <v>0</v>
      </c>
      <c r="T139" s="318">
        <f t="shared" si="256"/>
        <v>106720</v>
      </c>
      <c r="U139" s="312">
        <f>'[2]11. Kultúra'!$T$110</f>
        <v>21720</v>
      </c>
      <c r="V139" s="312">
        <f>'[2]11. Kultúra'!$U$110</f>
        <v>85000</v>
      </c>
      <c r="W139" s="313">
        <f>'[2]11. Kultúra'!$V$110</f>
        <v>0</v>
      </c>
      <c r="X139" s="318">
        <f t="shared" si="257"/>
        <v>19720</v>
      </c>
      <c r="Y139" s="312">
        <f>'[2]11. Kultúra'!$W$110</f>
        <v>19720</v>
      </c>
      <c r="Z139" s="312">
        <f>'[2]11. Kultúra'!$X$110</f>
        <v>0</v>
      </c>
      <c r="AA139" s="345">
        <f>'[2]11. Kultúra'!$Y$110</f>
        <v>0</v>
      </c>
      <c r="AB139" s="318">
        <f t="shared" si="258"/>
        <v>19720</v>
      </c>
      <c r="AC139" s="312">
        <f>'[2]11. Kultúra'!$Z$110</f>
        <v>19720</v>
      </c>
      <c r="AD139" s="312">
        <f>'[2]11. Kultúra'!$AA$110</f>
        <v>0</v>
      </c>
      <c r="AE139" s="313">
        <f>'[2]11. Kultúra'!$AB$110</f>
        <v>0</v>
      </c>
    </row>
    <row r="140" spans="1:31" ht="15.75" x14ac:dyDescent="0.25">
      <c r="A140" s="155"/>
      <c r="B140" s="367" t="s">
        <v>317</v>
      </c>
      <c r="C140" s="356" t="s">
        <v>318</v>
      </c>
      <c r="D140" s="318">
        <f t="shared" si="252"/>
        <v>1432</v>
      </c>
      <c r="E140" s="312">
        <f>'[1]11. Kultúra'!$N$118</f>
        <v>1432</v>
      </c>
      <c r="F140" s="312">
        <f>'[1]11. Kultúra'!$O$118</f>
        <v>0</v>
      </c>
      <c r="G140" s="313">
        <f>'[1]11. Kultúra'!$P$118</f>
        <v>0</v>
      </c>
      <c r="H140" s="311">
        <f t="shared" si="253"/>
        <v>5957</v>
      </c>
      <c r="I140" s="310">
        <f>'[1]11. Kultúra'!$T$118</f>
        <v>5957</v>
      </c>
      <c r="J140" s="310">
        <f>'[1]11. Kultúra'!$U$118</f>
        <v>0</v>
      </c>
      <c r="K140" s="329">
        <f>'[1]11. Kultúra'!$V$118</f>
        <v>0</v>
      </c>
      <c r="L140" s="318">
        <f t="shared" si="254"/>
        <v>2500</v>
      </c>
      <c r="M140" s="312">
        <f>'[2]11. Kultúra'!$K$122</f>
        <v>2500</v>
      </c>
      <c r="N140" s="312">
        <f>'[2]11. Kultúra'!$L$122</f>
        <v>0</v>
      </c>
      <c r="O140" s="313">
        <f>'[2]11. Kultúra'!$M$122</f>
        <v>0</v>
      </c>
      <c r="P140" s="520">
        <f t="shared" si="255"/>
        <v>1500</v>
      </c>
      <c r="Q140" s="526">
        <f>'[2]11. Kultúra'!$Q$122</f>
        <v>1500</v>
      </c>
      <c r="R140" s="526">
        <f>'[2]11. Kultúra'!$R$122</f>
        <v>0</v>
      </c>
      <c r="S140" s="479">
        <f>'[2]11. Kultúra'!$S$122</f>
        <v>0</v>
      </c>
      <c r="T140" s="318">
        <f t="shared" si="256"/>
        <v>2500</v>
      </c>
      <c r="U140" s="312">
        <f>'[2]11. Kultúra'!$T$122</f>
        <v>2500</v>
      </c>
      <c r="V140" s="312">
        <f>'[2]11. Kultúra'!$U$122</f>
        <v>0</v>
      </c>
      <c r="W140" s="313">
        <f>'[2]11. Kultúra'!$V$122</f>
        <v>0</v>
      </c>
      <c r="X140" s="318">
        <f t="shared" si="257"/>
        <v>2500</v>
      </c>
      <c r="Y140" s="312">
        <f>'[2]11. Kultúra'!$W$122</f>
        <v>2500</v>
      </c>
      <c r="Z140" s="312">
        <f>'[2]11. Kultúra'!$X$122</f>
        <v>0</v>
      </c>
      <c r="AA140" s="345">
        <f>'[2]11. Kultúra'!$Y$122</f>
        <v>0</v>
      </c>
      <c r="AB140" s="318">
        <f t="shared" si="258"/>
        <v>2500</v>
      </c>
      <c r="AC140" s="312">
        <f>'[2]11. Kultúra'!$Z$122</f>
        <v>2500</v>
      </c>
      <c r="AD140" s="312">
        <f>'[2]11. Kultúra'!$AA$122</f>
        <v>0</v>
      </c>
      <c r="AE140" s="313">
        <f>'[2]11. Kultúra'!$AB$122</f>
        <v>0</v>
      </c>
    </row>
    <row r="141" spans="1:31" ht="16.5" thickBot="1" x14ac:dyDescent="0.3">
      <c r="A141" s="155"/>
      <c r="B141" s="362" t="s">
        <v>319</v>
      </c>
      <c r="C141" s="358" t="s">
        <v>320</v>
      </c>
      <c r="D141" s="334">
        <f t="shared" si="252"/>
        <v>1790</v>
      </c>
      <c r="E141" s="394">
        <f>'[1]11. Kultúra'!$N$121</f>
        <v>1790</v>
      </c>
      <c r="F141" s="394">
        <f>'[1]11. Kultúra'!$O$121</f>
        <v>0</v>
      </c>
      <c r="G141" s="395">
        <f>'[1]11. Kultúra'!$P$121</f>
        <v>0</v>
      </c>
      <c r="H141" s="316">
        <f t="shared" si="253"/>
        <v>5000</v>
      </c>
      <c r="I141" s="317">
        <f>'[1]11. Kultúra'!$T$121</f>
        <v>5000</v>
      </c>
      <c r="J141" s="317">
        <f>'[1]11. Kultúra'!$U$121</f>
        <v>0</v>
      </c>
      <c r="K141" s="509">
        <f>'[1]11. Kultúra'!$V$121</f>
        <v>0</v>
      </c>
      <c r="L141" s="342">
        <f t="shared" si="254"/>
        <v>5000</v>
      </c>
      <c r="M141" s="534">
        <f>'[2]11. Kultúra'!$K$125</f>
        <v>5000</v>
      </c>
      <c r="N141" s="534">
        <f>'[2]11. Kultúra'!$L$125</f>
        <v>0</v>
      </c>
      <c r="O141" s="535">
        <f>'[2]11. Kultúra'!$M$125</f>
        <v>0</v>
      </c>
      <c r="P141" s="521">
        <f t="shared" si="255"/>
        <v>5000</v>
      </c>
      <c r="Q141" s="529">
        <f>'[2]11. Kultúra'!$Q$125</f>
        <v>5000</v>
      </c>
      <c r="R141" s="529">
        <f>'[2]11. Kultúra'!$R$125</f>
        <v>0</v>
      </c>
      <c r="S141" s="512">
        <f>'[2]11. Kultúra'!$S$125</f>
        <v>0</v>
      </c>
      <c r="T141" s="342">
        <f t="shared" si="256"/>
        <v>5000</v>
      </c>
      <c r="U141" s="534">
        <f>'[2]11. Kultúra'!$T$125</f>
        <v>5000</v>
      </c>
      <c r="V141" s="534">
        <f>'[2]11. Kultúra'!$U$125</f>
        <v>0</v>
      </c>
      <c r="W141" s="535">
        <f>'[2]11. Kultúra'!$V$125</f>
        <v>0</v>
      </c>
      <c r="X141" s="342">
        <f t="shared" si="257"/>
        <v>5000</v>
      </c>
      <c r="Y141" s="534">
        <f>'[2]11. Kultúra'!$W$125</f>
        <v>5000</v>
      </c>
      <c r="Z141" s="534">
        <f>'[2]11. Kultúra'!$X$125</f>
        <v>0</v>
      </c>
      <c r="AA141" s="541">
        <f>'[2]11. Kultúra'!$Y$125</f>
        <v>0</v>
      </c>
      <c r="AB141" s="342">
        <f t="shared" si="258"/>
        <v>5000</v>
      </c>
      <c r="AC141" s="534">
        <f>'[2]11. Kultúra'!$Z$125</f>
        <v>5000</v>
      </c>
      <c r="AD141" s="534">
        <f>'[2]11. Kultúra'!$AA$125</f>
        <v>0</v>
      </c>
      <c r="AE141" s="535">
        <f>'[2]11. Kultúra'!$AB$125</f>
        <v>0</v>
      </c>
    </row>
    <row r="142" spans="1:31" s="157" customFormat="1" ht="15.75" x14ac:dyDescent="0.25">
      <c r="B142" s="359" t="s">
        <v>321</v>
      </c>
      <c r="C142" s="371"/>
      <c r="D142" s="338">
        <f t="shared" ref="D142:G142" si="259">D143+D148+D149+D150+D151+D152+D153</f>
        <v>956085.62</v>
      </c>
      <c r="E142" s="339">
        <f t="shared" si="259"/>
        <v>163220</v>
      </c>
      <c r="F142" s="339">
        <f t="shared" si="259"/>
        <v>792865.62</v>
      </c>
      <c r="G142" s="340">
        <f t="shared" si="259"/>
        <v>0</v>
      </c>
      <c r="H142" s="309">
        <f t="shared" ref="H142:S142" si="260">H143+H148+H149+H150+H151+H152+H153</f>
        <v>308101.49</v>
      </c>
      <c r="I142" s="308">
        <f t="shared" si="260"/>
        <v>174600.59999999998</v>
      </c>
      <c r="J142" s="308">
        <f t="shared" si="260"/>
        <v>133500.88999999998</v>
      </c>
      <c r="K142" s="337">
        <f t="shared" si="260"/>
        <v>0</v>
      </c>
      <c r="L142" s="338">
        <f>L143+L148+L149+L150+L151+L152+L153</f>
        <v>479479</v>
      </c>
      <c r="M142" s="339">
        <f t="shared" ref="M142:O142" si="261">M143+M148+M149+M150+M151+M152+M153</f>
        <v>397530</v>
      </c>
      <c r="N142" s="339">
        <f t="shared" si="261"/>
        <v>81949</v>
      </c>
      <c r="O142" s="463">
        <f t="shared" si="261"/>
        <v>0</v>
      </c>
      <c r="P142" s="319">
        <f t="shared" si="260"/>
        <v>435349</v>
      </c>
      <c r="Q142" s="476">
        <f t="shared" si="260"/>
        <v>372200</v>
      </c>
      <c r="R142" s="476">
        <f t="shared" si="260"/>
        <v>63149</v>
      </c>
      <c r="S142" s="392">
        <f t="shared" si="260"/>
        <v>0</v>
      </c>
      <c r="T142" s="338">
        <f>T143+T148+T149+T150+T151+T152+T153</f>
        <v>859830</v>
      </c>
      <c r="U142" s="339">
        <f t="shared" ref="U142:W142" si="262">U143+U148+U149+U150+U151+U152+U153</f>
        <v>384630</v>
      </c>
      <c r="V142" s="339">
        <f t="shared" si="262"/>
        <v>475200</v>
      </c>
      <c r="W142" s="463">
        <f t="shared" si="262"/>
        <v>0</v>
      </c>
      <c r="X142" s="338">
        <f>X143+X148+X149+X150+X151+X152+X153</f>
        <v>519030</v>
      </c>
      <c r="Y142" s="339">
        <f t="shared" ref="Y142:AA142" si="263">Y143+Y148+Y149+Y150+Y151+Y152+Y153</f>
        <v>389030</v>
      </c>
      <c r="Z142" s="339">
        <f t="shared" si="263"/>
        <v>130000</v>
      </c>
      <c r="AA142" s="463">
        <f t="shared" si="263"/>
        <v>0</v>
      </c>
      <c r="AB142" s="338">
        <f>AB143+AB148+AB149+AB150+AB151+AB152+AB153</f>
        <v>499030</v>
      </c>
      <c r="AC142" s="339">
        <f t="shared" ref="AC142:AE142" si="264">AC143+AC148+AC149+AC150+AC151+AC152+AC153</f>
        <v>389030</v>
      </c>
      <c r="AD142" s="339">
        <f t="shared" si="264"/>
        <v>110000</v>
      </c>
      <c r="AE142" s="340">
        <f t="shared" si="264"/>
        <v>0</v>
      </c>
    </row>
    <row r="143" spans="1:31" ht="15.75" x14ac:dyDescent="0.25">
      <c r="A143" s="155"/>
      <c r="B143" s="367" t="s">
        <v>322</v>
      </c>
      <c r="C143" s="356" t="s">
        <v>323</v>
      </c>
      <c r="D143" s="318">
        <f>SUM(D144:D147)</f>
        <v>879490.75</v>
      </c>
      <c r="E143" s="312">
        <f>SUM(E144:E147)</f>
        <v>116408</v>
      </c>
      <c r="F143" s="312">
        <f>SUM(F144:F147)</f>
        <v>763082.75</v>
      </c>
      <c r="G143" s="313">
        <f>SUM(G144:G147)</f>
        <v>0</v>
      </c>
      <c r="H143" s="311">
        <f t="shared" ref="H143:S143" si="265">SUM(H144:H147)</f>
        <v>121886.62</v>
      </c>
      <c r="I143" s="310">
        <f t="shared" si="265"/>
        <v>121886.62</v>
      </c>
      <c r="J143" s="310">
        <f t="shared" si="265"/>
        <v>0</v>
      </c>
      <c r="K143" s="329">
        <f t="shared" si="265"/>
        <v>0</v>
      </c>
      <c r="L143" s="318">
        <f>SUM(L144:L147)</f>
        <v>327720</v>
      </c>
      <c r="M143" s="312">
        <f t="shared" ref="M143:O143" si="266">SUM(M144:M147)</f>
        <v>322900</v>
      </c>
      <c r="N143" s="312">
        <f t="shared" si="266"/>
        <v>4820</v>
      </c>
      <c r="O143" s="345">
        <f t="shared" si="266"/>
        <v>0</v>
      </c>
      <c r="P143" s="320">
        <f t="shared" si="265"/>
        <v>309320</v>
      </c>
      <c r="Q143" s="310">
        <f t="shared" si="265"/>
        <v>304500</v>
      </c>
      <c r="R143" s="310">
        <f t="shared" si="265"/>
        <v>4820</v>
      </c>
      <c r="S143" s="321">
        <f t="shared" si="265"/>
        <v>0</v>
      </c>
      <c r="T143" s="318">
        <f>SUM(T144:T147)</f>
        <v>346600</v>
      </c>
      <c r="U143" s="312">
        <f t="shared" ref="U143:W143" si="267">SUM(U144:U147)</f>
        <v>318600</v>
      </c>
      <c r="V143" s="312">
        <f t="shared" si="267"/>
        <v>28000</v>
      </c>
      <c r="W143" s="345">
        <f t="shared" si="267"/>
        <v>0</v>
      </c>
      <c r="X143" s="318">
        <f>SUM(X144:X147)</f>
        <v>322000</v>
      </c>
      <c r="Y143" s="312">
        <f t="shared" ref="Y143:AA143" si="268">SUM(Y144:Y147)</f>
        <v>322000</v>
      </c>
      <c r="Z143" s="312">
        <f t="shared" si="268"/>
        <v>0</v>
      </c>
      <c r="AA143" s="345">
        <f t="shared" si="268"/>
        <v>0</v>
      </c>
      <c r="AB143" s="318">
        <f>SUM(AB144:AB147)</f>
        <v>322000</v>
      </c>
      <c r="AC143" s="312">
        <f t="shared" ref="AC143:AE143" si="269">SUM(AC144:AC147)</f>
        <v>322000</v>
      </c>
      <c r="AD143" s="312">
        <f t="shared" si="269"/>
        <v>0</v>
      </c>
      <c r="AE143" s="313">
        <f t="shared" si="269"/>
        <v>0</v>
      </c>
    </row>
    <row r="144" spans="1:31" ht="15.75" x14ac:dyDescent="0.25">
      <c r="A144" s="155"/>
      <c r="B144" s="354">
        <v>1</v>
      </c>
      <c r="C144" s="356" t="s">
        <v>324</v>
      </c>
      <c r="D144" s="318">
        <f>SUM(E144:G144)</f>
        <v>111009</v>
      </c>
      <c r="E144" s="312">
        <f>'[1]12. Prostredie pre život'!$N$5</f>
        <v>111009</v>
      </c>
      <c r="F144" s="312">
        <f>'[1]12. Prostredie pre život'!$O$5</f>
        <v>0</v>
      </c>
      <c r="G144" s="313">
        <f>'[1]12. Prostredie pre život'!$P$5</f>
        <v>0</v>
      </c>
      <c r="H144" s="311">
        <f t="shared" ref="H144:H153" si="270">SUM(I144:K144)</f>
        <v>119851.41</v>
      </c>
      <c r="I144" s="310">
        <f>'[1]12. Prostredie pre život'!$T$5</f>
        <v>119851.41</v>
      </c>
      <c r="J144" s="310">
        <f>'[1]12. Prostredie pre život'!$U$5</f>
        <v>0</v>
      </c>
      <c r="K144" s="329">
        <f>'[1]12. Prostredie pre život'!$V$5</f>
        <v>0</v>
      </c>
      <c r="L144" s="318">
        <f>SUM(M144:O144)</f>
        <v>317000</v>
      </c>
      <c r="M144" s="312">
        <f>'[2]12. Prostredie pre život'!$K$5</f>
        <v>317000</v>
      </c>
      <c r="N144" s="312">
        <f>'[2]12. Prostredie pre život'!$L$5</f>
        <v>0</v>
      </c>
      <c r="O144" s="345">
        <f>'[2]12. Prostredie pre život'!$M$5</f>
        <v>0</v>
      </c>
      <c r="P144" s="520">
        <f>SUM(Q144:S144)</f>
        <v>300000</v>
      </c>
      <c r="Q144" s="526">
        <f>'[2]12. Prostredie pre život'!$Q$5</f>
        <v>300000</v>
      </c>
      <c r="R144" s="526">
        <f>'[2]12. Prostredie pre život'!$R$5</f>
        <v>0</v>
      </c>
      <c r="S144" s="479">
        <f>'[2]12. Prostredie pre život'!$S$5</f>
        <v>0</v>
      </c>
      <c r="T144" s="318">
        <f>SUM(U144:W144)</f>
        <v>314100</v>
      </c>
      <c r="U144" s="312">
        <f>'[2]12. Prostredie pre život'!$T$5</f>
        <v>314100</v>
      </c>
      <c r="V144" s="312">
        <f>'[2]12. Prostredie pre život'!$U$5</f>
        <v>0</v>
      </c>
      <c r="W144" s="345">
        <f>'[2]12. Prostredie pre život'!$V$5</f>
        <v>0</v>
      </c>
      <c r="X144" s="318">
        <f>SUM(Y144:AA144)</f>
        <v>316100</v>
      </c>
      <c r="Y144" s="312">
        <f>'[2]12. Prostredie pre život'!$W$5</f>
        <v>316100</v>
      </c>
      <c r="Z144" s="312">
        <f>'[2]12. Prostredie pre život'!$X$5</f>
        <v>0</v>
      </c>
      <c r="AA144" s="345">
        <f>'[2]12. Prostredie pre život'!$Y$5</f>
        <v>0</v>
      </c>
      <c r="AB144" s="318">
        <f>SUM(AC144:AE144)</f>
        <v>316100</v>
      </c>
      <c r="AC144" s="312">
        <f>'[2]12. Prostredie pre život'!$Z$5</f>
        <v>316100</v>
      </c>
      <c r="AD144" s="312">
        <f>'[2]12. Prostredie pre život'!$AA$5</f>
        <v>0</v>
      </c>
      <c r="AE144" s="313">
        <f>'[2]12. Prostredie pre život'!$AB$5</f>
        <v>0</v>
      </c>
    </row>
    <row r="145" spans="1:31" ht="15.75" x14ac:dyDescent="0.25">
      <c r="A145" s="155"/>
      <c r="B145" s="354">
        <v>2</v>
      </c>
      <c r="C145" s="356" t="s">
        <v>325</v>
      </c>
      <c r="D145" s="318">
        <f t="shared" ref="D145:D153" si="271">SUM(E145:G145)</f>
        <v>360</v>
      </c>
      <c r="E145" s="312">
        <f>'[1]12. Prostredie pre život'!$N$18</f>
        <v>360</v>
      </c>
      <c r="F145" s="312">
        <f>'[1]12. Prostredie pre život'!$O$18</f>
        <v>0</v>
      </c>
      <c r="G145" s="313">
        <f>'[1]12. Prostredie pre život'!$P$18</f>
        <v>0</v>
      </c>
      <c r="H145" s="311">
        <f t="shared" si="270"/>
        <v>1000</v>
      </c>
      <c r="I145" s="310">
        <f>'[1]12. Prostredie pre život'!$T$18</f>
        <v>1000</v>
      </c>
      <c r="J145" s="310">
        <f>'[1]12. Prostredie pre život'!$U$18</f>
        <v>0</v>
      </c>
      <c r="K145" s="329">
        <f>'[1]12. Prostredie pre život'!$V$18</f>
        <v>0</v>
      </c>
      <c r="L145" s="318">
        <f t="shared" ref="L145:L153" si="272">SUM(M145:O145)</f>
        <v>1070</v>
      </c>
      <c r="M145" s="312">
        <f>'[2]12. Prostredie pre život'!$K$18</f>
        <v>1070</v>
      </c>
      <c r="N145" s="312">
        <f>'[2]12. Prostredie pre život'!$L$18</f>
        <v>0</v>
      </c>
      <c r="O145" s="345">
        <f>'[2]12. Prostredie pre život'!$M$18</f>
        <v>0</v>
      </c>
      <c r="P145" s="520">
        <f t="shared" ref="P145:P153" si="273">SUM(Q145:S145)</f>
        <v>1000</v>
      </c>
      <c r="Q145" s="526">
        <f>'[2]12. Prostredie pre život'!$Q$18</f>
        <v>1000</v>
      </c>
      <c r="R145" s="526">
        <f>'[2]12. Prostredie pre život'!$R$18</f>
        <v>0</v>
      </c>
      <c r="S145" s="479">
        <f>'[2]12. Prostredie pre život'!$S$18</f>
        <v>0</v>
      </c>
      <c r="T145" s="318">
        <f t="shared" ref="T145:T153" si="274">SUM(U145:W145)</f>
        <v>1000</v>
      </c>
      <c r="U145" s="312">
        <f>'[2]12. Prostredie pre život'!$T$18</f>
        <v>1000</v>
      </c>
      <c r="V145" s="312">
        <f>'[2]12. Prostredie pre život'!$U$18</f>
        <v>0</v>
      </c>
      <c r="W145" s="345">
        <f>'[2]12. Prostredie pre život'!$V$18</f>
        <v>0</v>
      </c>
      <c r="X145" s="318">
        <f t="shared" ref="X145:X153" si="275">SUM(Y145:AA145)</f>
        <v>1000</v>
      </c>
      <c r="Y145" s="312">
        <f>'[2]12. Prostredie pre život'!$W$18</f>
        <v>1000</v>
      </c>
      <c r="Z145" s="312">
        <f>'[2]12. Prostredie pre život'!$X$18</f>
        <v>0</v>
      </c>
      <c r="AA145" s="345">
        <f>'[2]12. Prostredie pre život'!$Y$18</f>
        <v>0</v>
      </c>
      <c r="AB145" s="318">
        <f t="shared" ref="AB145:AB153" si="276">SUM(AC145:AE145)</f>
        <v>1000</v>
      </c>
      <c r="AC145" s="312">
        <f>'[2]12. Prostredie pre život'!$Z$18</f>
        <v>1000</v>
      </c>
      <c r="AD145" s="312">
        <f>'[2]12. Prostredie pre život'!$AA$18</f>
        <v>0</v>
      </c>
      <c r="AE145" s="313">
        <f>'[2]12. Prostredie pre život'!$AB$18</f>
        <v>0</v>
      </c>
    </row>
    <row r="146" spans="1:31" ht="15.75" x14ac:dyDescent="0.25">
      <c r="A146" s="155"/>
      <c r="B146" s="354">
        <v>3</v>
      </c>
      <c r="C146" s="356" t="s">
        <v>326</v>
      </c>
      <c r="D146" s="318">
        <f t="shared" si="271"/>
        <v>767045.75</v>
      </c>
      <c r="E146" s="312">
        <f>'[1]12. Prostredie pre život'!$N$20</f>
        <v>3963</v>
      </c>
      <c r="F146" s="312">
        <f>'[1]12. Prostredie pre život'!$O$20</f>
        <v>763082.75</v>
      </c>
      <c r="G146" s="313">
        <f>'[1]12. Prostredie pre život'!$P$20</f>
        <v>0</v>
      </c>
      <c r="H146" s="311">
        <f t="shared" si="270"/>
        <v>714.81</v>
      </c>
      <c r="I146" s="310">
        <f>'[1]12. Prostredie pre život'!$T$20</f>
        <v>714.81</v>
      </c>
      <c r="J146" s="310">
        <f>'[1]12. Prostredie pre život'!$U$20</f>
        <v>0</v>
      </c>
      <c r="K146" s="329">
        <f>'[1]12. Prostredie pre život'!$V$20</f>
        <v>0</v>
      </c>
      <c r="L146" s="318">
        <f t="shared" si="272"/>
        <v>8820</v>
      </c>
      <c r="M146" s="312">
        <f>'[2]12. Prostredie pre život'!$K$20</f>
        <v>4000</v>
      </c>
      <c r="N146" s="312">
        <f>'[2]12. Prostredie pre život'!$L$20</f>
        <v>4820</v>
      </c>
      <c r="O146" s="345">
        <f>'[2]12. Prostredie pre život'!$M$20</f>
        <v>0</v>
      </c>
      <c r="P146" s="520">
        <f t="shared" si="273"/>
        <v>7820</v>
      </c>
      <c r="Q146" s="526">
        <f>'[2]12. Prostredie pre život'!$Q$20</f>
        <v>3000</v>
      </c>
      <c r="R146" s="526">
        <f>'[2]12. Prostredie pre život'!$R$20</f>
        <v>4820</v>
      </c>
      <c r="S146" s="479">
        <f>'[2]12. Prostredie pre život'!$S$20</f>
        <v>0</v>
      </c>
      <c r="T146" s="318">
        <f t="shared" si="274"/>
        <v>31000</v>
      </c>
      <c r="U146" s="312">
        <f>'[2]12. Prostredie pre život'!$T$20</f>
        <v>3000</v>
      </c>
      <c r="V146" s="312">
        <f>'[2]12. Prostredie pre život'!$U$20</f>
        <v>28000</v>
      </c>
      <c r="W146" s="345">
        <f>'[2]12. Prostredie pre život'!$V$20</f>
        <v>0</v>
      </c>
      <c r="X146" s="318">
        <f t="shared" si="275"/>
        <v>4000</v>
      </c>
      <c r="Y146" s="312">
        <f>'[2]12. Prostredie pre život'!$W$20</f>
        <v>4000</v>
      </c>
      <c r="Z146" s="312">
        <f>'[2]12. Prostredie pre život'!$X$20</f>
        <v>0</v>
      </c>
      <c r="AA146" s="345">
        <f>'[2]12. Prostredie pre život'!$Y$20</f>
        <v>0</v>
      </c>
      <c r="AB146" s="318">
        <f t="shared" si="276"/>
        <v>4000</v>
      </c>
      <c r="AC146" s="312">
        <f>'[2]12. Prostredie pre život'!$Z$20</f>
        <v>4000</v>
      </c>
      <c r="AD146" s="312">
        <f>'[2]12. Prostredie pre život'!$AA$20</f>
        <v>0</v>
      </c>
      <c r="AE146" s="313">
        <f>'[2]12. Prostredie pre život'!$AB$20</f>
        <v>0</v>
      </c>
    </row>
    <row r="147" spans="1:31" ht="15.75" x14ac:dyDescent="0.25">
      <c r="A147" s="155"/>
      <c r="B147" s="354">
        <v>4</v>
      </c>
      <c r="C147" s="356" t="s">
        <v>327</v>
      </c>
      <c r="D147" s="318">
        <f t="shared" si="271"/>
        <v>1076</v>
      </c>
      <c r="E147" s="312">
        <f>'[1]12. Prostredie pre život'!$N$35</f>
        <v>1076</v>
      </c>
      <c r="F147" s="312">
        <f>'[1]12. Prostredie pre život'!$O$35</f>
        <v>0</v>
      </c>
      <c r="G147" s="313">
        <f>'[1]12. Prostredie pre život'!$P$35</f>
        <v>0</v>
      </c>
      <c r="H147" s="311">
        <f t="shared" si="270"/>
        <v>320.39999999999998</v>
      </c>
      <c r="I147" s="310">
        <f>'[1]12. Prostredie pre život'!$T$35</f>
        <v>320.39999999999998</v>
      </c>
      <c r="J147" s="310">
        <f>'[1]12. Prostredie pre život'!$U$35</f>
        <v>0</v>
      </c>
      <c r="K147" s="329">
        <f>'[1]12. Prostredie pre život'!$V$35</f>
        <v>0</v>
      </c>
      <c r="L147" s="318">
        <f t="shared" si="272"/>
        <v>830</v>
      </c>
      <c r="M147" s="312">
        <f>'[2]12. Prostredie pre život'!$K$37</f>
        <v>830</v>
      </c>
      <c r="N147" s="312">
        <f>'[2]12. Prostredie pre život'!$L$37</f>
        <v>0</v>
      </c>
      <c r="O147" s="345">
        <f>'[2]12. Prostredie pre život'!$M$37</f>
        <v>0</v>
      </c>
      <c r="P147" s="520">
        <f t="shared" si="273"/>
        <v>500</v>
      </c>
      <c r="Q147" s="526">
        <f>'[2]12. Prostredie pre život'!$Q$37</f>
        <v>500</v>
      </c>
      <c r="R147" s="526">
        <f>'[2]12. Prostredie pre život'!$R$37</f>
        <v>0</v>
      </c>
      <c r="S147" s="479">
        <f>'[2]12. Prostredie pre život'!$S$37</f>
        <v>0</v>
      </c>
      <c r="T147" s="318">
        <f t="shared" si="274"/>
        <v>500</v>
      </c>
      <c r="U147" s="312">
        <f>'[2]12. Prostredie pre život'!$T$37</f>
        <v>500</v>
      </c>
      <c r="V147" s="312">
        <f>'[2]12. Prostredie pre život'!$U$37</f>
        <v>0</v>
      </c>
      <c r="W147" s="345">
        <f>'[2]12. Prostredie pre život'!$V$37</f>
        <v>0</v>
      </c>
      <c r="X147" s="318">
        <f t="shared" si="275"/>
        <v>900</v>
      </c>
      <c r="Y147" s="312">
        <f>'[2]12. Prostredie pre život'!$W$37</f>
        <v>900</v>
      </c>
      <c r="Z147" s="312">
        <f>'[2]12. Prostredie pre život'!$X$37</f>
        <v>0</v>
      </c>
      <c r="AA147" s="345">
        <f>'[2]12. Prostredie pre život'!$Y$37</f>
        <v>0</v>
      </c>
      <c r="AB147" s="318">
        <f t="shared" si="276"/>
        <v>900</v>
      </c>
      <c r="AC147" s="312">
        <f>'[2]12. Prostredie pre život'!$Z$37</f>
        <v>900</v>
      </c>
      <c r="AD147" s="312">
        <f>'[2]12. Prostredie pre život'!$AA$37</f>
        <v>0</v>
      </c>
      <c r="AE147" s="313">
        <f>'[2]12. Prostredie pre život'!$AB$37</f>
        <v>0</v>
      </c>
    </row>
    <row r="148" spans="1:31" ht="15.75" x14ac:dyDescent="0.25">
      <c r="A148" s="155"/>
      <c r="B148" s="367" t="s">
        <v>328</v>
      </c>
      <c r="C148" s="356" t="s">
        <v>329</v>
      </c>
      <c r="D148" s="318">
        <f t="shared" si="271"/>
        <v>3100</v>
      </c>
      <c r="E148" s="312">
        <f>'[1]12. Prostredie pre život'!$N$39</f>
        <v>3100</v>
      </c>
      <c r="F148" s="312">
        <f>'[1]12. Prostredie pre život'!$O$39</f>
        <v>0</v>
      </c>
      <c r="G148" s="313">
        <f>'[1]12. Prostredie pre život'!$P$39</f>
        <v>0</v>
      </c>
      <c r="H148" s="311">
        <f t="shared" si="270"/>
        <v>3419.1</v>
      </c>
      <c r="I148" s="310">
        <f>'[1]12. Prostredie pre život'!$T$39</f>
        <v>3419.1</v>
      </c>
      <c r="J148" s="310">
        <f>'[1]12. Prostredie pre život'!$U$39</f>
        <v>0</v>
      </c>
      <c r="K148" s="329">
        <f>'[1]12. Prostredie pre život'!$V$39</f>
        <v>0</v>
      </c>
      <c r="L148" s="318">
        <f t="shared" si="272"/>
        <v>4000</v>
      </c>
      <c r="M148" s="312">
        <f>'[2]12. Prostredie pre život'!$K$41</f>
        <v>4000</v>
      </c>
      <c r="N148" s="312">
        <f>'[2]12. Prostredie pre život'!$L$41</f>
        <v>0</v>
      </c>
      <c r="O148" s="345">
        <f>'[2]12. Prostredie pre život'!$M$41</f>
        <v>0</v>
      </c>
      <c r="P148" s="520">
        <f t="shared" si="273"/>
        <v>3000</v>
      </c>
      <c r="Q148" s="526">
        <f>'[2]12. Prostredie pre život'!$Q$41</f>
        <v>3000</v>
      </c>
      <c r="R148" s="526">
        <f>'[2]12. Prostredie pre život'!$R$41</f>
        <v>0</v>
      </c>
      <c r="S148" s="479">
        <f>'[2]12. Prostredie pre život'!$S$41</f>
        <v>0</v>
      </c>
      <c r="T148" s="318">
        <f t="shared" si="274"/>
        <v>5000</v>
      </c>
      <c r="U148" s="312">
        <f>'[2]12. Prostredie pre život'!$T$41</f>
        <v>5000</v>
      </c>
      <c r="V148" s="312">
        <f>'[2]12. Prostredie pre život'!$U$41</f>
        <v>0</v>
      </c>
      <c r="W148" s="345">
        <f>'[2]12. Prostredie pre život'!$V$41</f>
        <v>0</v>
      </c>
      <c r="X148" s="318">
        <f t="shared" si="275"/>
        <v>4000</v>
      </c>
      <c r="Y148" s="312">
        <f>'[2]12. Prostredie pre život'!$W$41</f>
        <v>4000</v>
      </c>
      <c r="Z148" s="312">
        <f>'[2]12. Prostredie pre život'!$X$41</f>
        <v>0</v>
      </c>
      <c r="AA148" s="345">
        <f>'[2]12. Prostredie pre život'!$Y$41</f>
        <v>0</v>
      </c>
      <c r="AB148" s="318">
        <f t="shared" si="276"/>
        <v>4000</v>
      </c>
      <c r="AC148" s="312">
        <f>'[2]12. Prostredie pre život'!$Z$41</f>
        <v>4000</v>
      </c>
      <c r="AD148" s="312">
        <f>'[2]12. Prostredie pre život'!$AA$41</f>
        <v>0</v>
      </c>
      <c r="AE148" s="313">
        <f>'[2]12. Prostredie pre život'!$AB$41</f>
        <v>0</v>
      </c>
    </row>
    <row r="149" spans="1:31" ht="15.75" x14ac:dyDescent="0.25">
      <c r="A149" s="158"/>
      <c r="B149" s="374" t="s">
        <v>330</v>
      </c>
      <c r="C149" s="356" t="s">
        <v>331</v>
      </c>
      <c r="D149" s="318">
        <f t="shared" si="271"/>
        <v>24479.87</v>
      </c>
      <c r="E149" s="312">
        <f>'[1]12. Prostredie pre život'!$N$42</f>
        <v>8123</v>
      </c>
      <c r="F149" s="312">
        <f>'[1]12. Prostredie pre život'!$O$42</f>
        <v>16356.869999999999</v>
      </c>
      <c r="G149" s="313">
        <f>'[1]12. Prostredie pre život'!$P$42</f>
        <v>0</v>
      </c>
      <c r="H149" s="311">
        <f t="shared" si="270"/>
        <v>119113.43</v>
      </c>
      <c r="I149" s="310">
        <f>'[1]12. Prostredie pre život'!$T$42</f>
        <v>14044.150000000001</v>
      </c>
      <c r="J149" s="310">
        <f>'[1]12. Prostredie pre život'!$U$42</f>
        <v>105069.28</v>
      </c>
      <c r="K149" s="329">
        <f>'[1]12. Prostredie pre život'!$V$42</f>
        <v>0</v>
      </c>
      <c r="L149" s="318">
        <f t="shared" si="272"/>
        <v>38740</v>
      </c>
      <c r="M149" s="312">
        <f>'[2]12. Prostredie pre život'!$K$44</f>
        <v>12460</v>
      </c>
      <c r="N149" s="312">
        <f>'[2]12. Prostredie pre život'!$L$44</f>
        <v>26280</v>
      </c>
      <c r="O149" s="345">
        <f>'[2]12. Prostredie pre život'!$M$44</f>
        <v>0</v>
      </c>
      <c r="P149" s="520">
        <f t="shared" si="273"/>
        <v>37000</v>
      </c>
      <c r="Q149" s="526">
        <f>'[2]12. Prostredie pre život'!$Q$44</f>
        <v>10000</v>
      </c>
      <c r="R149" s="526">
        <f>'[2]12. Prostredie pre život'!$R$44</f>
        <v>27000</v>
      </c>
      <c r="S149" s="479">
        <f>'[2]12. Prostredie pre život'!$S$44</f>
        <v>0</v>
      </c>
      <c r="T149" s="318">
        <f t="shared" si="274"/>
        <v>356060</v>
      </c>
      <c r="U149" s="312">
        <f>'[2]12. Prostredie pre život'!$T$44</f>
        <v>9860</v>
      </c>
      <c r="V149" s="312">
        <f>'[2]12. Prostredie pre život'!$U$44</f>
        <v>346200</v>
      </c>
      <c r="W149" s="345">
        <f>'[2]12. Prostredie pre život'!$V$44</f>
        <v>0</v>
      </c>
      <c r="X149" s="318">
        <f t="shared" si="275"/>
        <v>34860</v>
      </c>
      <c r="Y149" s="312">
        <f>'[2]12. Prostredie pre život'!$W$44</f>
        <v>9860</v>
      </c>
      <c r="Z149" s="312">
        <f>'[2]12. Prostredie pre život'!$X$44</f>
        <v>25000</v>
      </c>
      <c r="AA149" s="345">
        <f>'[2]12. Prostredie pre život'!$Y$44</f>
        <v>0</v>
      </c>
      <c r="AB149" s="318">
        <f t="shared" si="276"/>
        <v>24860</v>
      </c>
      <c r="AC149" s="312">
        <f>'[2]12. Prostredie pre život'!$Z$44</f>
        <v>9860</v>
      </c>
      <c r="AD149" s="312">
        <f>'[2]12. Prostredie pre život'!$AA$44</f>
        <v>15000</v>
      </c>
      <c r="AE149" s="313">
        <f>'[2]12. Prostredie pre život'!$AB$44</f>
        <v>0</v>
      </c>
    </row>
    <row r="150" spans="1:31" ht="15.75" x14ac:dyDescent="0.25">
      <c r="A150" s="158"/>
      <c r="B150" s="374" t="s">
        <v>332</v>
      </c>
      <c r="C150" s="356" t="s">
        <v>333</v>
      </c>
      <c r="D150" s="318">
        <f t="shared" si="271"/>
        <v>507</v>
      </c>
      <c r="E150" s="312">
        <f>'[1]12. Prostredie pre život'!$N$53</f>
        <v>507</v>
      </c>
      <c r="F150" s="312">
        <f>'[1]12. Prostredie pre život'!$O$53</f>
        <v>0</v>
      </c>
      <c r="G150" s="313">
        <f>'[1]12. Prostredie pre život'!$P$53</f>
        <v>0</v>
      </c>
      <c r="H150" s="311">
        <f t="shared" si="270"/>
        <v>609.27</v>
      </c>
      <c r="I150" s="310">
        <f>'[1]12. Prostredie pre život'!$T$53</f>
        <v>609.27</v>
      </c>
      <c r="J150" s="310">
        <f>'[1]12. Prostredie pre život'!$U$53</f>
        <v>0</v>
      </c>
      <c r="K150" s="329">
        <f>'[1]12. Prostredie pre život'!$V$53</f>
        <v>0</v>
      </c>
      <c r="L150" s="318">
        <f t="shared" si="272"/>
        <v>700</v>
      </c>
      <c r="M150" s="312">
        <f>'[2]12. Prostredie pre život'!$K$58</f>
        <v>700</v>
      </c>
      <c r="N150" s="312">
        <f>'[2]12. Prostredie pre život'!$L$58</f>
        <v>0</v>
      </c>
      <c r="O150" s="345">
        <f>'[2]12. Prostredie pre život'!$M$58</f>
        <v>0</v>
      </c>
      <c r="P150" s="520">
        <f t="shared" si="273"/>
        <v>700</v>
      </c>
      <c r="Q150" s="526">
        <f>'[2]12. Prostredie pre život'!$Q$58</f>
        <v>700</v>
      </c>
      <c r="R150" s="526">
        <f>'[2]12. Prostredie pre život'!$R$58</f>
        <v>0</v>
      </c>
      <c r="S150" s="479">
        <f>'[2]12. Prostredie pre život'!$S$58</f>
        <v>0</v>
      </c>
      <c r="T150" s="318">
        <f t="shared" si="274"/>
        <v>700</v>
      </c>
      <c r="U150" s="312">
        <f>'[2]12. Prostredie pre život'!$T$58</f>
        <v>700</v>
      </c>
      <c r="V150" s="312">
        <f>'[2]12. Prostredie pre život'!$U$58</f>
        <v>0</v>
      </c>
      <c r="W150" s="345">
        <f>'[2]12. Prostredie pre život'!$V$58</f>
        <v>0</v>
      </c>
      <c r="X150" s="318">
        <f t="shared" si="275"/>
        <v>700</v>
      </c>
      <c r="Y150" s="312">
        <f>'[2]12. Prostredie pre život'!$W$58</f>
        <v>700</v>
      </c>
      <c r="Z150" s="312">
        <f>'[2]12. Prostredie pre život'!$X$58</f>
        <v>0</v>
      </c>
      <c r="AA150" s="345">
        <f>'[2]12. Prostredie pre život'!$Y$58</f>
        <v>0</v>
      </c>
      <c r="AB150" s="318">
        <f t="shared" si="276"/>
        <v>700</v>
      </c>
      <c r="AC150" s="312">
        <f>'[2]12. Prostredie pre život'!$Z$58</f>
        <v>700</v>
      </c>
      <c r="AD150" s="312">
        <f>'[2]12. Prostredie pre život'!$AA$58</f>
        <v>0</v>
      </c>
      <c r="AE150" s="313">
        <f>'[2]12. Prostredie pre život'!$AB$58</f>
        <v>0</v>
      </c>
    </row>
    <row r="151" spans="1:31" ht="15.75" x14ac:dyDescent="0.25">
      <c r="A151" s="158"/>
      <c r="B151" s="374" t="s">
        <v>334</v>
      </c>
      <c r="C151" s="356" t="s">
        <v>335</v>
      </c>
      <c r="D151" s="318">
        <f t="shared" si="271"/>
        <v>19554</v>
      </c>
      <c r="E151" s="312">
        <f>'[1]12. Prostredie pre život'!$N$55</f>
        <v>19554</v>
      </c>
      <c r="F151" s="312">
        <f>'[1]12. Prostredie pre život'!$O$55</f>
        <v>0</v>
      </c>
      <c r="G151" s="313">
        <f>'[1]12. Prostredie pre život'!$P$55</f>
        <v>0</v>
      </c>
      <c r="H151" s="311">
        <f t="shared" si="270"/>
        <v>23097.64</v>
      </c>
      <c r="I151" s="310">
        <f>'[1]12. Prostredie pre život'!$T$55</f>
        <v>23097.64</v>
      </c>
      <c r="J151" s="310">
        <f>'[1]12. Prostredie pre život'!$U$55</f>
        <v>0</v>
      </c>
      <c r="K151" s="329">
        <f>'[1]12. Prostredie pre život'!$V$55</f>
        <v>0</v>
      </c>
      <c r="L151" s="318">
        <f t="shared" si="272"/>
        <v>26000</v>
      </c>
      <c r="M151" s="312">
        <f>'[2]12. Prostredie pre život'!$K$60</f>
        <v>26000</v>
      </c>
      <c r="N151" s="312">
        <f>'[2]12. Prostredie pre život'!$L$60</f>
        <v>0</v>
      </c>
      <c r="O151" s="345">
        <f>'[2]12. Prostredie pre život'!$M$60</f>
        <v>0</v>
      </c>
      <c r="P151" s="520">
        <f t="shared" si="273"/>
        <v>25000</v>
      </c>
      <c r="Q151" s="526">
        <f>'[2]12. Prostredie pre život'!$Q$60</f>
        <v>25000</v>
      </c>
      <c r="R151" s="526">
        <f>'[2]12. Prostredie pre život'!$R$60</f>
        <v>0</v>
      </c>
      <c r="S151" s="479">
        <f>'[2]12. Prostredie pre život'!$S$60</f>
        <v>0</v>
      </c>
      <c r="T151" s="318">
        <f t="shared" si="274"/>
        <v>26000</v>
      </c>
      <c r="U151" s="312">
        <f>'[2]12. Prostredie pre život'!$T$60</f>
        <v>26000</v>
      </c>
      <c r="V151" s="312">
        <f>'[2]12. Prostredie pre život'!$U$60</f>
        <v>0</v>
      </c>
      <c r="W151" s="345">
        <f>'[2]12. Prostredie pre život'!$V$60</f>
        <v>0</v>
      </c>
      <c r="X151" s="318">
        <f t="shared" si="275"/>
        <v>26000</v>
      </c>
      <c r="Y151" s="312">
        <f>'[2]12. Prostredie pre život'!$W$60</f>
        <v>26000</v>
      </c>
      <c r="Z151" s="312">
        <f>'[2]12. Prostredie pre život'!$X$60</f>
        <v>0</v>
      </c>
      <c r="AA151" s="345">
        <f>'[2]12. Prostredie pre život'!$Y$60</f>
        <v>0</v>
      </c>
      <c r="AB151" s="318">
        <f t="shared" si="276"/>
        <v>26000</v>
      </c>
      <c r="AC151" s="312">
        <f>'[2]12. Prostredie pre život'!$Z$60</f>
        <v>26000</v>
      </c>
      <c r="AD151" s="312">
        <f>'[2]12. Prostredie pre život'!$AA$60</f>
        <v>0</v>
      </c>
      <c r="AE151" s="313">
        <f>'[2]12. Prostredie pre život'!$AB$60</f>
        <v>0</v>
      </c>
    </row>
    <row r="152" spans="1:31" ht="15.75" x14ac:dyDescent="0.25">
      <c r="A152" s="158"/>
      <c r="B152" s="375" t="s">
        <v>336</v>
      </c>
      <c r="C152" s="373" t="s">
        <v>337</v>
      </c>
      <c r="D152" s="318">
        <f t="shared" si="271"/>
        <v>23528</v>
      </c>
      <c r="E152" s="312">
        <f>'[1]12. Prostredie pre život'!$N$59</f>
        <v>15528</v>
      </c>
      <c r="F152" s="312">
        <f>'[1]12. Prostredie pre život'!$O$59</f>
        <v>8000</v>
      </c>
      <c r="G152" s="313">
        <f>'[1]12. Prostredie pre život'!$P$59</f>
        <v>0</v>
      </c>
      <c r="H152" s="315">
        <f t="shared" si="270"/>
        <v>34599.549999999996</v>
      </c>
      <c r="I152" s="314">
        <f>'[1]12. Prostredie pre život'!$T$59</f>
        <v>11543.819999999998</v>
      </c>
      <c r="J152" s="314">
        <f>'[1]12. Prostredie pre život'!$U$59</f>
        <v>23055.73</v>
      </c>
      <c r="K152" s="333">
        <f>'[1]12. Prostredie pre život'!$V$59</f>
        <v>0</v>
      </c>
      <c r="L152" s="318">
        <f t="shared" si="272"/>
        <v>76599</v>
      </c>
      <c r="M152" s="312">
        <f>'[2]12. Prostredie pre život'!$K$64</f>
        <v>31470</v>
      </c>
      <c r="N152" s="312">
        <f>'[2]12. Prostredie pre život'!$L$64</f>
        <v>45129</v>
      </c>
      <c r="O152" s="345">
        <f>'[2]12. Prostredie pre život'!$M$64</f>
        <v>0</v>
      </c>
      <c r="P152" s="520">
        <f t="shared" si="273"/>
        <v>55329</v>
      </c>
      <c r="Q152" s="528">
        <f>'[2]12. Prostredie pre život'!$Q$64</f>
        <v>29000</v>
      </c>
      <c r="R152" s="528">
        <f>'[2]12. Prostredie pre život'!$R$64</f>
        <v>26329</v>
      </c>
      <c r="S152" s="507">
        <f>'[2]12. Prostredie pre život'!$S$64</f>
        <v>0</v>
      </c>
      <c r="T152" s="318">
        <f t="shared" si="274"/>
        <v>120470</v>
      </c>
      <c r="U152" s="312">
        <f>'[2]12. Prostredie pre život'!$T$64</f>
        <v>24470</v>
      </c>
      <c r="V152" s="312">
        <f>'[2]12. Prostredie pre život'!$U$64</f>
        <v>96000</v>
      </c>
      <c r="W152" s="345">
        <f>'[2]12. Prostredie pre život'!$V$64</f>
        <v>0</v>
      </c>
      <c r="X152" s="318">
        <f t="shared" si="275"/>
        <v>126470</v>
      </c>
      <c r="Y152" s="312">
        <f>'[2]12. Prostredie pre život'!$W$64</f>
        <v>26470</v>
      </c>
      <c r="Z152" s="312">
        <f>'[2]12. Prostredie pre život'!$X$64</f>
        <v>100000</v>
      </c>
      <c r="AA152" s="345">
        <f>'[2]12. Prostredie pre život'!$Y$64</f>
        <v>0</v>
      </c>
      <c r="AB152" s="318">
        <f t="shared" si="276"/>
        <v>116470</v>
      </c>
      <c r="AC152" s="312">
        <f>'[2]12. Prostredie pre život'!$Z$64</f>
        <v>26470</v>
      </c>
      <c r="AD152" s="312">
        <f>'[2]12. Prostredie pre život'!$AA$64</f>
        <v>90000</v>
      </c>
      <c r="AE152" s="313">
        <f>'[2]12. Prostredie pre život'!$AB$64</f>
        <v>0</v>
      </c>
    </row>
    <row r="153" spans="1:31" ht="16.5" thickBot="1" x14ac:dyDescent="0.3">
      <c r="A153" s="158"/>
      <c r="B153" s="376" t="s">
        <v>338</v>
      </c>
      <c r="C153" s="358" t="s">
        <v>431</v>
      </c>
      <c r="D153" s="334">
        <f t="shared" si="271"/>
        <v>5426</v>
      </c>
      <c r="E153" s="335">
        <f>'[1]12. Prostredie pre život'!$N$79</f>
        <v>0</v>
      </c>
      <c r="F153" s="335">
        <f>'[1]12. Prostredie pre život'!$O$79</f>
        <v>5426</v>
      </c>
      <c r="G153" s="336">
        <f>'[1]12. Prostredie pre život'!$P$79</f>
        <v>0</v>
      </c>
      <c r="H153" s="315">
        <f t="shared" si="270"/>
        <v>5375.88</v>
      </c>
      <c r="I153" s="314">
        <f>'[1]12. Prostredie pre život'!$T$79</f>
        <v>0</v>
      </c>
      <c r="J153" s="314">
        <f>'[1]12. Prostredie pre život'!$U$79</f>
        <v>5375.88</v>
      </c>
      <c r="K153" s="333">
        <f>'[1]12. Prostredie pre život'!$V$79</f>
        <v>0</v>
      </c>
      <c r="L153" s="342">
        <f t="shared" si="272"/>
        <v>5720</v>
      </c>
      <c r="M153" s="343">
        <f>'[2]12. Prostredie pre život'!$K$86</f>
        <v>0</v>
      </c>
      <c r="N153" s="343">
        <f>'[2]12. Prostredie pre život'!$L$86</f>
        <v>5720</v>
      </c>
      <c r="O153" s="530">
        <f>'[2]12. Prostredie pre život'!$M$86</f>
        <v>0</v>
      </c>
      <c r="P153" s="521">
        <f t="shared" si="273"/>
        <v>5000</v>
      </c>
      <c r="Q153" s="527">
        <f>'[2]12. Prostredie pre život'!$Q$86</f>
        <v>0</v>
      </c>
      <c r="R153" s="527">
        <f>'[2]12. Prostredie pre život'!$R$86</f>
        <v>5000</v>
      </c>
      <c r="S153" s="506">
        <f>'[2]12. Prostredie pre život'!$S$86</f>
        <v>0</v>
      </c>
      <c r="T153" s="342">
        <f t="shared" si="274"/>
        <v>5000</v>
      </c>
      <c r="U153" s="343">
        <f>'[2]12. Prostredie pre život'!$T$86</f>
        <v>0</v>
      </c>
      <c r="V153" s="343">
        <f>'[2]12. Prostredie pre život'!$U$86</f>
        <v>5000</v>
      </c>
      <c r="W153" s="530">
        <f>'[2]12. Prostredie pre život'!$V$86</f>
        <v>0</v>
      </c>
      <c r="X153" s="342">
        <f t="shared" si="275"/>
        <v>5000</v>
      </c>
      <c r="Y153" s="343">
        <f>'[2]12. Prostredie pre život'!$W$86</f>
        <v>0</v>
      </c>
      <c r="Z153" s="343">
        <f>'[2]12. Prostredie pre život'!$X$86</f>
        <v>5000</v>
      </c>
      <c r="AA153" s="530">
        <f>'[2]12. Prostredie pre život'!$Y$86</f>
        <v>0</v>
      </c>
      <c r="AB153" s="342">
        <f t="shared" si="276"/>
        <v>5000</v>
      </c>
      <c r="AC153" s="343">
        <f>'[2]12. Prostredie pre život'!$Z$86</f>
        <v>0</v>
      </c>
      <c r="AD153" s="343">
        <f>'[2]12. Prostredie pre život'!$AA$86</f>
        <v>5000</v>
      </c>
      <c r="AE153" s="393">
        <f>'[2]12. Prostredie pre život'!$AB$86</f>
        <v>0</v>
      </c>
    </row>
    <row r="154" spans="1:31" s="157" customFormat="1" ht="15.75" x14ac:dyDescent="0.25">
      <c r="A154" s="159"/>
      <c r="B154" s="377" t="s">
        <v>340</v>
      </c>
      <c r="C154" s="378" t="s">
        <v>341</v>
      </c>
      <c r="D154" s="482">
        <f t="shared" ref="D154:G154" si="277">D155+D159+D164+D169+D173+D174+D175+D177+D178</f>
        <v>2050197.3</v>
      </c>
      <c r="E154" s="339">
        <f t="shared" si="277"/>
        <v>585093</v>
      </c>
      <c r="F154" s="339">
        <f t="shared" si="277"/>
        <v>1465104.3</v>
      </c>
      <c r="G154" s="463">
        <f t="shared" si="277"/>
        <v>0</v>
      </c>
      <c r="H154" s="338">
        <f t="shared" ref="H154:S154" si="278">H155+H159+H164+H169+H173+H174+H175+H177+H178</f>
        <v>1307995.3899999999</v>
      </c>
      <c r="I154" s="339">
        <f t="shared" si="278"/>
        <v>957906.04</v>
      </c>
      <c r="J154" s="339">
        <f t="shared" si="278"/>
        <v>92155</v>
      </c>
      <c r="K154" s="463">
        <f t="shared" si="278"/>
        <v>257934.35</v>
      </c>
      <c r="L154" s="338">
        <f>L155+L159+L164+L169+L173+L174+L175+L177+L178</f>
        <v>1197196</v>
      </c>
      <c r="M154" s="339">
        <f t="shared" ref="M154:O154" si="279">M155+M159+M164+M169+M173+M174+M175+M177+M178</f>
        <v>1195851</v>
      </c>
      <c r="N154" s="339">
        <f t="shared" si="279"/>
        <v>1345</v>
      </c>
      <c r="O154" s="340">
        <f t="shared" si="279"/>
        <v>0</v>
      </c>
      <c r="P154" s="338">
        <f t="shared" si="278"/>
        <v>1195125</v>
      </c>
      <c r="Q154" s="339">
        <f t="shared" si="278"/>
        <v>1193780</v>
      </c>
      <c r="R154" s="339">
        <f t="shared" si="278"/>
        <v>1345</v>
      </c>
      <c r="S154" s="340">
        <f t="shared" si="278"/>
        <v>0</v>
      </c>
      <c r="T154" s="338">
        <f>T155+T159+T164+T169+T173+T174+T175+T177+T178</f>
        <v>1527640</v>
      </c>
      <c r="U154" s="339">
        <f t="shared" ref="U154:W154" si="280">U155+U159+U164+U169+U173+U174+U175+U177+U178</f>
        <v>1527640</v>
      </c>
      <c r="V154" s="339">
        <f t="shared" si="280"/>
        <v>0</v>
      </c>
      <c r="W154" s="340">
        <f t="shared" si="280"/>
        <v>0</v>
      </c>
      <c r="X154" s="338">
        <f>X155+X159+X164+X169+X173+X174+X175+X177+X178</f>
        <v>1448605</v>
      </c>
      <c r="Y154" s="339">
        <f t="shared" ref="Y154:AA154" si="281">Y155+Y159+Y164+Y169+Y173+Y174+Y175+Y177+Y178</f>
        <v>1448605</v>
      </c>
      <c r="Z154" s="339">
        <f t="shared" si="281"/>
        <v>0</v>
      </c>
      <c r="AA154" s="463">
        <f t="shared" si="281"/>
        <v>0</v>
      </c>
      <c r="AB154" s="338">
        <f>AB155+AB159+AB164+AB169+AB173+AB174+AB175+AB177+AB178</f>
        <v>1462345</v>
      </c>
      <c r="AC154" s="339">
        <f t="shared" ref="AC154:AE154" si="282">AC155+AC159+AC164+AC169+AC173+AC174+AC175+AC177+AC178</f>
        <v>1462345</v>
      </c>
      <c r="AD154" s="339">
        <f t="shared" si="282"/>
        <v>0</v>
      </c>
      <c r="AE154" s="340">
        <f t="shared" si="282"/>
        <v>0</v>
      </c>
    </row>
    <row r="155" spans="1:31" ht="15.75" x14ac:dyDescent="0.25">
      <c r="A155" s="158"/>
      <c r="B155" s="367" t="s">
        <v>342</v>
      </c>
      <c r="C155" s="356" t="s">
        <v>343</v>
      </c>
      <c r="D155" s="346">
        <f>SUM(D156:D158)</f>
        <v>0</v>
      </c>
      <c r="E155" s="312">
        <f>SUM(E156:E158)</f>
        <v>0</v>
      </c>
      <c r="F155" s="312">
        <f>SUM(F156:F158)</f>
        <v>0</v>
      </c>
      <c r="G155" s="345">
        <f>SUM(G156:G158)</f>
        <v>0</v>
      </c>
      <c r="H155" s="318">
        <f t="shared" ref="H155:S155" si="283">SUM(H156:H158)</f>
        <v>4700</v>
      </c>
      <c r="I155" s="312">
        <f t="shared" si="283"/>
        <v>4700</v>
      </c>
      <c r="J155" s="312">
        <f t="shared" si="283"/>
        <v>0</v>
      </c>
      <c r="K155" s="345">
        <f t="shared" si="283"/>
        <v>0</v>
      </c>
      <c r="L155" s="318">
        <f>SUM(L156:L158)</f>
        <v>7181</v>
      </c>
      <c r="M155" s="312">
        <f t="shared" ref="M155:O155" si="284">SUM(M156:M158)</f>
        <v>7181</v>
      </c>
      <c r="N155" s="312">
        <f t="shared" si="284"/>
        <v>0</v>
      </c>
      <c r="O155" s="313">
        <f t="shared" si="284"/>
        <v>0</v>
      </c>
      <c r="P155" s="318">
        <f t="shared" si="283"/>
        <v>14970</v>
      </c>
      <c r="Q155" s="312">
        <f t="shared" si="283"/>
        <v>14970</v>
      </c>
      <c r="R155" s="312">
        <f t="shared" si="283"/>
        <v>0</v>
      </c>
      <c r="S155" s="313">
        <f t="shared" si="283"/>
        <v>0</v>
      </c>
      <c r="T155" s="318">
        <f>SUM(T156:T158)</f>
        <v>13670</v>
      </c>
      <c r="U155" s="312">
        <f t="shared" ref="U155:W155" si="285">SUM(U156:U158)</f>
        <v>13670</v>
      </c>
      <c r="V155" s="312">
        <f t="shared" si="285"/>
        <v>0</v>
      </c>
      <c r="W155" s="313">
        <f t="shared" si="285"/>
        <v>0</v>
      </c>
      <c r="X155" s="318">
        <f>SUM(X156:X158)</f>
        <v>13060</v>
      </c>
      <c r="Y155" s="312">
        <f t="shared" ref="Y155:AA155" si="286">SUM(Y156:Y158)</f>
        <v>13060</v>
      </c>
      <c r="Z155" s="312">
        <f t="shared" si="286"/>
        <v>0</v>
      </c>
      <c r="AA155" s="345">
        <f t="shared" si="286"/>
        <v>0</v>
      </c>
      <c r="AB155" s="318">
        <f>SUM(AB156:AB158)</f>
        <v>13510</v>
      </c>
      <c r="AC155" s="312">
        <f t="shared" ref="AC155:AE155" si="287">SUM(AC156:AC158)</f>
        <v>13510</v>
      </c>
      <c r="AD155" s="312">
        <f t="shared" si="287"/>
        <v>0</v>
      </c>
      <c r="AE155" s="313">
        <f t="shared" si="287"/>
        <v>0</v>
      </c>
    </row>
    <row r="156" spans="1:31" ht="15.75" x14ac:dyDescent="0.25">
      <c r="A156" s="158"/>
      <c r="B156" s="354">
        <v>1</v>
      </c>
      <c r="C156" s="356" t="s">
        <v>344</v>
      </c>
      <c r="D156" s="346">
        <f>SUM(E156:G156)</f>
        <v>0</v>
      </c>
      <c r="E156" s="312">
        <f>'[1]13. Sociálna starostlivosť'!$N$5</f>
        <v>0</v>
      </c>
      <c r="F156" s="312">
        <f>'[1]13. Sociálna starostlivosť'!$O$5</f>
        <v>0</v>
      </c>
      <c r="G156" s="345">
        <f>'[1]13. Sociálna starostlivosť'!$P$5</f>
        <v>0</v>
      </c>
      <c r="H156" s="318">
        <f>SUM(I156:K156)</f>
        <v>4700</v>
      </c>
      <c r="I156" s="312">
        <f>'[1]13. Sociálna starostlivosť'!$T$5</f>
        <v>4700</v>
      </c>
      <c r="J156" s="312">
        <f>'[1]13. Sociálna starostlivosť'!$U$5</f>
        <v>0</v>
      </c>
      <c r="K156" s="345">
        <f>'[1]13. Sociálna starostlivosť'!$V$5</f>
        <v>0</v>
      </c>
      <c r="L156" s="318">
        <f>SUM(M156:O156)</f>
        <v>4610</v>
      </c>
      <c r="M156" s="312">
        <f>'[2]13. Sociálna starostlivosť'!$K$5</f>
        <v>4610</v>
      </c>
      <c r="N156" s="312">
        <f>'[2]13. Sociálna starostlivosť'!$L$5</f>
        <v>0</v>
      </c>
      <c r="O156" s="313">
        <f>'[2]13. Sociálna starostlivosť'!$M$5</f>
        <v>0</v>
      </c>
      <c r="P156" s="318">
        <f>SUM(Q156:S156)</f>
        <v>12870</v>
      </c>
      <c r="Q156" s="346">
        <f>'[2]13. Sociálna starostlivosť'!$Q$5</f>
        <v>12870</v>
      </c>
      <c r="R156" s="346">
        <f>'[2]13. Sociálna starostlivosť'!$R$5</f>
        <v>0</v>
      </c>
      <c r="S156" s="513">
        <f>'[2]13. Sociálna starostlivosť'!$S$5</f>
        <v>0</v>
      </c>
      <c r="T156" s="318">
        <f>SUM(U156:W156)</f>
        <v>10170</v>
      </c>
      <c r="U156" s="312">
        <f>'[2]13. Sociálna starostlivosť'!$T$5</f>
        <v>10170</v>
      </c>
      <c r="V156" s="312">
        <f>'[2]13. Sociálna starostlivosť'!$U$5</f>
        <v>0</v>
      </c>
      <c r="W156" s="313">
        <f>'[2]13. Sociálna starostlivosť'!$V$5</f>
        <v>0</v>
      </c>
      <c r="X156" s="318">
        <f>SUM(Y156:AA156)</f>
        <v>9560</v>
      </c>
      <c r="Y156" s="312">
        <f>'[2]13. Sociálna starostlivosť'!$W$5</f>
        <v>9560</v>
      </c>
      <c r="Z156" s="312">
        <f>'[2]13. Sociálna starostlivosť'!$X$5</f>
        <v>0</v>
      </c>
      <c r="AA156" s="345">
        <f>'[2]13. Sociálna starostlivosť'!$Y$5</f>
        <v>0</v>
      </c>
      <c r="AB156" s="318">
        <f>SUM(AC156:AE156)</f>
        <v>10010</v>
      </c>
      <c r="AC156" s="312">
        <f>'[2]13. Sociálna starostlivosť'!$Z$5</f>
        <v>10010</v>
      </c>
      <c r="AD156" s="312">
        <f>'[2]13. Sociálna starostlivosť'!$AA$5</f>
        <v>0</v>
      </c>
      <c r="AE156" s="313">
        <f>'[2]13. Sociálna starostlivosť'!$AB$5</f>
        <v>0</v>
      </c>
    </row>
    <row r="157" spans="1:31" ht="15.75" x14ac:dyDescent="0.25">
      <c r="A157" s="158"/>
      <c r="B157" s="354">
        <v>2</v>
      </c>
      <c r="C157" s="356" t="s">
        <v>345</v>
      </c>
      <c r="D157" s="346">
        <f>SUM(E157:G157)</f>
        <v>0</v>
      </c>
      <c r="E157" s="312">
        <f>'[1]13. Sociálna starostlivosť'!$N$7</f>
        <v>0</v>
      </c>
      <c r="F157" s="312">
        <f>'[1]13. Sociálna starostlivosť'!$O$7</f>
        <v>0</v>
      </c>
      <c r="G157" s="345">
        <f>'[1]13. Sociálna starostlivosť'!$P$7</f>
        <v>0</v>
      </c>
      <c r="H157" s="318">
        <f>SUM(I157:K157)</f>
        <v>0</v>
      </c>
      <c r="I157" s="312">
        <f>'[1]13. Sociálna starostlivosť'!$T$7</f>
        <v>0</v>
      </c>
      <c r="J157" s="312">
        <f>'[1]13. Sociálna starostlivosť'!$U$7</f>
        <v>0</v>
      </c>
      <c r="K157" s="345">
        <f>'[1]13. Sociálna starostlivosť'!$V$7</f>
        <v>0</v>
      </c>
      <c r="L157" s="318">
        <f t="shared" ref="L157:L158" si="288">SUM(M157:O157)</f>
        <v>0</v>
      </c>
      <c r="M157" s="312">
        <f>'[2]13. Sociálna starostlivosť'!$K$7</f>
        <v>0</v>
      </c>
      <c r="N157" s="312">
        <f>'[2]13. Sociálna starostlivosť'!$L$7</f>
        <v>0</v>
      </c>
      <c r="O157" s="313">
        <f>'[2]13. Sociálna starostlivosť'!$M$7</f>
        <v>0</v>
      </c>
      <c r="P157" s="318">
        <f t="shared" ref="P157:P158" si="289">SUM(Q157:S157)</f>
        <v>0</v>
      </c>
      <c r="Q157" s="346">
        <f>'[2]13. Sociálna starostlivosť'!$Q$7</f>
        <v>0</v>
      </c>
      <c r="R157" s="346">
        <f>'[2]13. Sociálna starostlivosť'!$R$7</f>
        <v>0</v>
      </c>
      <c r="S157" s="513">
        <f>'[2]13. Sociálna starostlivosť'!$S$7</f>
        <v>0</v>
      </c>
      <c r="T157" s="318">
        <f t="shared" ref="T157:T158" si="290">SUM(U157:W157)</f>
        <v>0</v>
      </c>
      <c r="U157" s="312">
        <f>'[2]13. Sociálna starostlivosť'!$T$7</f>
        <v>0</v>
      </c>
      <c r="V157" s="312">
        <f>'[2]13. Sociálna starostlivosť'!$U$7</f>
        <v>0</v>
      </c>
      <c r="W157" s="313">
        <f>'[2]13. Sociálna starostlivosť'!$V$7</f>
        <v>0</v>
      </c>
      <c r="X157" s="318">
        <f t="shared" ref="X157:X158" si="291">SUM(Y157:AA157)</f>
        <v>0</v>
      </c>
      <c r="Y157" s="312">
        <f>'[2]13. Sociálna starostlivosť'!$W$7</f>
        <v>0</v>
      </c>
      <c r="Z157" s="312">
        <f>'[2]13. Sociálna starostlivosť'!$X$7</f>
        <v>0</v>
      </c>
      <c r="AA157" s="345">
        <f>'[2]13. Sociálna starostlivosť'!$Y$7</f>
        <v>0</v>
      </c>
      <c r="AB157" s="318">
        <f t="shared" ref="AB157:AB158" si="292">SUM(AC157:AE157)</f>
        <v>0</v>
      </c>
      <c r="AC157" s="312">
        <f>'[2]13. Sociálna starostlivosť'!$Z$7</f>
        <v>0</v>
      </c>
      <c r="AD157" s="312">
        <f>'[2]13. Sociálna starostlivosť'!$AA$7</f>
        <v>0</v>
      </c>
      <c r="AE157" s="313">
        <f>'[2]13. Sociálna starostlivosť'!$AB$7</f>
        <v>0</v>
      </c>
    </row>
    <row r="158" spans="1:31" ht="15.75" x14ac:dyDescent="0.25">
      <c r="A158" s="158"/>
      <c r="B158" s="354">
        <v>3</v>
      </c>
      <c r="C158" s="356" t="s">
        <v>346</v>
      </c>
      <c r="D158" s="346">
        <f>SUM(E158:G158)</f>
        <v>0</v>
      </c>
      <c r="E158" s="312">
        <f>'[1]13. Sociálna starostlivosť'!$N$8</f>
        <v>0</v>
      </c>
      <c r="F158" s="312">
        <f>'[1]13. Sociálna starostlivosť'!$O$8</f>
        <v>0</v>
      </c>
      <c r="G158" s="345">
        <f>'[1]13. Sociálna starostlivosť'!$P$8</f>
        <v>0</v>
      </c>
      <c r="H158" s="318">
        <f>SUM(I158:K158)</f>
        <v>0</v>
      </c>
      <c r="I158" s="312">
        <f>'[1]13. Sociálna starostlivosť'!$T$8</f>
        <v>0</v>
      </c>
      <c r="J158" s="312">
        <f>'[1]13. Sociálna starostlivosť'!$U$8</f>
        <v>0</v>
      </c>
      <c r="K158" s="345">
        <f>'[1]13. Sociálna starostlivosť'!$V$8</f>
        <v>0</v>
      </c>
      <c r="L158" s="318">
        <f t="shared" si="288"/>
        <v>2571</v>
      </c>
      <c r="M158" s="312">
        <f>'[2]13. Sociálna starostlivosť'!$K$8</f>
        <v>2571</v>
      </c>
      <c r="N158" s="312">
        <f>'[2]13. Sociálna starostlivosť'!$L$8</f>
        <v>0</v>
      </c>
      <c r="O158" s="313">
        <f>'[2]13. Sociálna starostlivosť'!$M$8</f>
        <v>0</v>
      </c>
      <c r="P158" s="318">
        <f t="shared" si="289"/>
        <v>2100</v>
      </c>
      <c r="Q158" s="346">
        <f>'[2]13. Sociálna starostlivosť'!$Q$8</f>
        <v>2100</v>
      </c>
      <c r="R158" s="346">
        <f>'[2]13. Sociálna starostlivosť'!$R$8</f>
        <v>0</v>
      </c>
      <c r="S158" s="513">
        <f>'[2]13. Sociálna starostlivosť'!$S$8</f>
        <v>0</v>
      </c>
      <c r="T158" s="318">
        <f t="shared" si="290"/>
        <v>3500</v>
      </c>
      <c r="U158" s="312">
        <f>'[2]13. Sociálna starostlivosť'!$T$8</f>
        <v>3500</v>
      </c>
      <c r="V158" s="312">
        <f>'[2]13. Sociálna starostlivosť'!$U$8</f>
        <v>0</v>
      </c>
      <c r="W158" s="313">
        <f>'[2]13. Sociálna starostlivosť'!$V$8</f>
        <v>0</v>
      </c>
      <c r="X158" s="318">
        <f t="shared" si="291"/>
        <v>3500</v>
      </c>
      <c r="Y158" s="312">
        <f>'[2]13. Sociálna starostlivosť'!$W$8</f>
        <v>3500</v>
      </c>
      <c r="Z158" s="312">
        <f>'[2]13. Sociálna starostlivosť'!$X$8</f>
        <v>0</v>
      </c>
      <c r="AA158" s="345">
        <f>'[2]13. Sociálna starostlivosť'!$Y$8</f>
        <v>0</v>
      </c>
      <c r="AB158" s="318">
        <f t="shared" si="292"/>
        <v>3500</v>
      </c>
      <c r="AC158" s="312">
        <f>'[2]13. Sociálna starostlivosť'!$Z$8</f>
        <v>3500</v>
      </c>
      <c r="AD158" s="312">
        <f>'[2]13. Sociálna starostlivosť'!$AA$8</f>
        <v>0</v>
      </c>
      <c r="AE158" s="313">
        <f>'[2]13. Sociálna starostlivosť'!$AB$8</f>
        <v>0</v>
      </c>
    </row>
    <row r="159" spans="1:31" ht="15.75" x14ac:dyDescent="0.25">
      <c r="A159" s="159"/>
      <c r="B159" s="367" t="s">
        <v>347</v>
      </c>
      <c r="C159" s="356" t="s">
        <v>348</v>
      </c>
      <c r="D159" s="346">
        <f>SUM(D160:D163)</f>
        <v>23734</v>
      </c>
      <c r="E159" s="312">
        <f>SUM(E160:E163)</f>
        <v>7753</v>
      </c>
      <c r="F159" s="312">
        <f>SUM(F160:F163)</f>
        <v>15981</v>
      </c>
      <c r="G159" s="345">
        <f>SUM(G160:G163)</f>
        <v>0</v>
      </c>
      <c r="H159" s="318">
        <f t="shared" ref="H159:S159" si="293">SUM(H160:H163)</f>
        <v>231281.06</v>
      </c>
      <c r="I159" s="312">
        <f t="shared" si="293"/>
        <v>231281.06</v>
      </c>
      <c r="J159" s="312">
        <f t="shared" si="293"/>
        <v>0</v>
      </c>
      <c r="K159" s="345">
        <f t="shared" si="293"/>
        <v>0</v>
      </c>
      <c r="L159" s="318">
        <f>SUM(L160:L163)</f>
        <v>151450</v>
      </c>
      <c r="M159" s="312">
        <f t="shared" ref="M159:O159" si="294">SUM(M160:M163)</f>
        <v>151450</v>
      </c>
      <c r="N159" s="312">
        <f t="shared" si="294"/>
        <v>0</v>
      </c>
      <c r="O159" s="313">
        <f t="shared" si="294"/>
        <v>0</v>
      </c>
      <c r="P159" s="318">
        <f t="shared" si="293"/>
        <v>157890</v>
      </c>
      <c r="Q159" s="312">
        <f t="shared" si="293"/>
        <v>157890</v>
      </c>
      <c r="R159" s="312">
        <f t="shared" si="293"/>
        <v>0</v>
      </c>
      <c r="S159" s="313">
        <f t="shared" si="293"/>
        <v>0</v>
      </c>
      <c r="T159" s="318">
        <f>SUM(T160:T163)</f>
        <v>287060</v>
      </c>
      <c r="U159" s="312">
        <f t="shared" ref="U159:W159" si="295">SUM(U160:U163)</f>
        <v>287060</v>
      </c>
      <c r="V159" s="312">
        <f t="shared" si="295"/>
        <v>0</v>
      </c>
      <c r="W159" s="313">
        <f t="shared" si="295"/>
        <v>0</v>
      </c>
      <c r="X159" s="318">
        <f>SUM(X160:X163)</f>
        <v>200260</v>
      </c>
      <c r="Y159" s="312">
        <f t="shared" ref="Y159:AA159" si="296">SUM(Y160:Y163)</f>
        <v>200260</v>
      </c>
      <c r="Z159" s="312">
        <f t="shared" si="296"/>
        <v>0</v>
      </c>
      <c r="AA159" s="345">
        <f t="shared" si="296"/>
        <v>0</v>
      </c>
      <c r="AB159" s="318">
        <f>SUM(AB160:AB163)</f>
        <v>203230</v>
      </c>
      <c r="AC159" s="312">
        <f t="shared" ref="AC159:AE159" si="297">SUM(AC160:AC163)</f>
        <v>203230</v>
      </c>
      <c r="AD159" s="312">
        <f t="shared" si="297"/>
        <v>0</v>
      </c>
      <c r="AE159" s="313">
        <f t="shared" si="297"/>
        <v>0</v>
      </c>
    </row>
    <row r="160" spans="1:31" ht="15.75" x14ac:dyDescent="0.25">
      <c r="A160" s="159"/>
      <c r="B160" s="354">
        <v>1</v>
      </c>
      <c r="C160" s="356" t="s">
        <v>349</v>
      </c>
      <c r="D160" s="346">
        <f>SUM(E160:G160)</f>
        <v>15981</v>
      </c>
      <c r="E160" s="312">
        <f>'[1]13. Sociálna starostlivosť'!$N$11</f>
        <v>0</v>
      </c>
      <c r="F160" s="312">
        <f>'[1]13. Sociálna starostlivosť'!$O$11</f>
        <v>15981</v>
      </c>
      <c r="G160" s="345">
        <f>'[1]13. Sociálna starostlivosť'!$P$11</f>
        <v>0</v>
      </c>
      <c r="H160" s="318">
        <f>SUM(I160:K160)</f>
        <v>122610</v>
      </c>
      <c r="I160" s="312">
        <f>'[1]13. Sociálna starostlivosť'!$T$11</f>
        <v>122610</v>
      </c>
      <c r="J160" s="312">
        <f>'[1]13. Sociálna starostlivosť'!$U$11</f>
        <v>0</v>
      </c>
      <c r="K160" s="345">
        <f>'[1]13. Sociálna starostlivosť'!$V$11</f>
        <v>0</v>
      </c>
      <c r="L160" s="318">
        <f>SUM(M160:O160)</f>
        <v>55530</v>
      </c>
      <c r="M160" s="312">
        <f>'[2]13. Sociálna starostlivosť'!$K$14</f>
        <v>55530</v>
      </c>
      <c r="N160" s="312">
        <f>'[2]13. Sociálna starostlivosť'!$L$14</f>
        <v>0</v>
      </c>
      <c r="O160" s="313">
        <f>'[2]13. Sociálna starostlivosť'!$M$14</f>
        <v>0</v>
      </c>
      <c r="P160" s="318">
        <f>SUM(Q160:S160)</f>
        <v>61350</v>
      </c>
      <c r="Q160" s="346">
        <f>'[2]13. Sociálna starostlivosť'!$Q$14</f>
        <v>61350</v>
      </c>
      <c r="R160" s="346">
        <f>'[2]13. Sociálna starostlivosť'!$R$14</f>
        <v>0</v>
      </c>
      <c r="S160" s="513">
        <f>'[2]13. Sociálna starostlivosť'!$S$14</f>
        <v>0</v>
      </c>
      <c r="T160" s="318">
        <f>SUM(U160:W160)</f>
        <v>189850</v>
      </c>
      <c r="U160" s="312">
        <f>'[2]13. Sociálna starostlivosť'!$T$14</f>
        <v>189850</v>
      </c>
      <c r="V160" s="312">
        <f>'[2]13. Sociálna starostlivosť'!$U$14</f>
        <v>0</v>
      </c>
      <c r="W160" s="313">
        <f>'[2]13. Sociálna starostlivosť'!$V$14</f>
        <v>0</v>
      </c>
      <c r="X160" s="318">
        <f>SUM(Y160:AA160)</f>
        <v>100000</v>
      </c>
      <c r="Y160" s="312">
        <f>'[2]13. Sociálna starostlivosť'!$W$14</f>
        <v>100000</v>
      </c>
      <c r="Z160" s="312">
        <f>'[2]13. Sociálna starostlivosť'!$X$14</f>
        <v>0</v>
      </c>
      <c r="AA160" s="345">
        <f>'[2]13. Sociálna starostlivosť'!$Y$14</f>
        <v>0</v>
      </c>
      <c r="AB160" s="318">
        <f>SUM(AC160:AE160)</f>
        <v>100000</v>
      </c>
      <c r="AC160" s="312">
        <f>'[2]13. Sociálna starostlivosť'!$Z$14</f>
        <v>100000</v>
      </c>
      <c r="AD160" s="312">
        <f>'[2]13. Sociálna starostlivosť'!$AA$14</f>
        <v>0</v>
      </c>
      <c r="AE160" s="313">
        <f>'[2]13. Sociálna starostlivosť'!$AB$14</f>
        <v>0</v>
      </c>
    </row>
    <row r="161" spans="1:31" ht="15.75" x14ac:dyDescent="0.25">
      <c r="A161" s="159"/>
      <c r="B161" s="354">
        <v>2</v>
      </c>
      <c r="C161" s="356" t="s">
        <v>350</v>
      </c>
      <c r="D161" s="346">
        <f>SUM(E161:G161)</f>
        <v>0</v>
      </c>
      <c r="E161" s="312">
        <f>'[1]13. Sociálna starostlivosť'!$N$17</f>
        <v>0</v>
      </c>
      <c r="F161" s="312">
        <f>'[1]13. Sociálna starostlivosť'!$O$17</f>
        <v>0</v>
      </c>
      <c r="G161" s="345">
        <f>'[1]13. Sociálna starostlivosť'!$P$17</f>
        <v>0</v>
      </c>
      <c r="H161" s="318">
        <f>SUM(I161:K161)</f>
        <v>55020</v>
      </c>
      <c r="I161" s="312">
        <f>'[1]13. Sociálna starostlivosť'!$T$17</f>
        <v>55020</v>
      </c>
      <c r="J161" s="312">
        <f>'[1]13. Sociálna starostlivosť'!$U$17</f>
        <v>0</v>
      </c>
      <c r="K161" s="345">
        <f>'[1]13. Sociálna starostlivosť'!$V$17</f>
        <v>0</v>
      </c>
      <c r="L161" s="318">
        <f t="shared" ref="L161:L163" si="298">SUM(M161:O161)</f>
        <v>55610</v>
      </c>
      <c r="M161" s="312">
        <f>'[2]13. Sociálna starostlivosť'!$K$17</f>
        <v>55610</v>
      </c>
      <c r="N161" s="312">
        <f>'[2]13. Sociálna starostlivosť'!$L$17</f>
        <v>0</v>
      </c>
      <c r="O161" s="313">
        <f>'[2]13. Sociálna starostlivosť'!$M$17</f>
        <v>0</v>
      </c>
      <c r="P161" s="318">
        <f t="shared" ref="P161:P163" si="299">SUM(Q161:S161)</f>
        <v>57070</v>
      </c>
      <c r="Q161" s="346">
        <f>'[2]13. Sociálna starostlivosť'!$Q$17</f>
        <v>57070</v>
      </c>
      <c r="R161" s="346">
        <f>'[2]13. Sociálna starostlivosť'!$R$17</f>
        <v>0</v>
      </c>
      <c r="S161" s="513">
        <f>'[2]13. Sociálna starostlivosť'!$S$17</f>
        <v>0</v>
      </c>
      <c r="T161" s="318">
        <f t="shared" ref="T161:T163" si="300">SUM(U161:W161)</f>
        <v>58630</v>
      </c>
      <c r="U161" s="312">
        <f>'[2]13. Sociálna starostlivosť'!$T$17</f>
        <v>58630</v>
      </c>
      <c r="V161" s="312">
        <f>'[2]13. Sociálna starostlivosť'!$U$17</f>
        <v>0</v>
      </c>
      <c r="W161" s="313">
        <f>'[2]13. Sociálna starostlivosť'!$V$17</f>
        <v>0</v>
      </c>
      <c r="X161" s="318">
        <f t="shared" ref="X161:X163" si="301">SUM(Y161:AA161)</f>
        <v>61700</v>
      </c>
      <c r="Y161" s="312">
        <f>'[2]13. Sociálna starostlivosť'!$W$17</f>
        <v>61700</v>
      </c>
      <c r="Z161" s="312">
        <f>'[2]13. Sociálna starostlivosť'!$X$17</f>
        <v>0</v>
      </c>
      <c r="AA161" s="345">
        <f>'[2]13. Sociálna starostlivosť'!$Y$17</f>
        <v>0</v>
      </c>
      <c r="AB161" s="318">
        <f t="shared" ref="AB161:AB163" si="302">SUM(AC161:AE161)</f>
        <v>64640</v>
      </c>
      <c r="AC161" s="312">
        <f>'[2]13. Sociálna starostlivosť'!$Z$17</f>
        <v>64640</v>
      </c>
      <c r="AD161" s="312">
        <f>'[2]13. Sociálna starostlivosť'!$AA$17</f>
        <v>0</v>
      </c>
      <c r="AE161" s="313">
        <f>'[2]13. Sociálna starostlivosť'!$AB$17</f>
        <v>0</v>
      </c>
    </row>
    <row r="162" spans="1:31" ht="15.75" x14ac:dyDescent="0.25">
      <c r="A162" s="159"/>
      <c r="B162" s="354">
        <v>3</v>
      </c>
      <c r="C162" s="356" t="s">
        <v>351</v>
      </c>
      <c r="D162" s="346">
        <f>SUM(E162:G162)</f>
        <v>7753</v>
      </c>
      <c r="E162" s="312">
        <f>'[1]13. Sociálna starostlivosť'!$N$19</f>
        <v>7753</v>
      </c>
      <c r="F162" s="312">
        <f>'[1]13. Sociálna starostlivosť'!$O$19</f>
        <v>0</v>
      </c>
      <c r="G162" s="345">
        <f>'[1]13. Sociálna starostlivosť'!$P$19</f>
        <v>0</v>
      </c>
      <c r="H162" s="318">
        <f>SUM(I162:K162)</f>
        <v>5079.0600000000004</v>
      </c>
      <c r="I162" s="312">
        <f>'[1]13. Sociálna starostlivosť'!$T$19</f>
        <v>5079.0600000000004</v>
      </c>
      <c r="J162" s="312">
        <f>'[1]13. Sociálna starostlivosť'!$U$19</f>
        <v>0</v>
      </c>
      <c r="K162" s="345">
        <f>'[1]13. Sociálna starostlivosť'!$V$19</f>
        <v>0</v>
      </c>
      <c r="L162" s="318">
        <f t="shared" si="298"/>
        <v>0</v>
      </c>
      <c r="M162" s="312">
        <f>'[2]13. Sociálna starostlivosť'!$K$19</f>
        <v>0</v>
      </c>
      <c r="N162" s="312">
        <f>'[2]13. Sociálna starostlivosť'!$L$19</f>
        <v>0</v>
      </c>
      <c r="O162" s="313">
        <f>'[2]13. Sociálna starostlivosť'!$M$19</f>
        <v>0</v>
      </c>
      <c r="P162" s="318">
        <f t="shared" si="299"/>
        <v>0</v>
      </c>
      <c r="Q162" s="346">
        <f>'[2]13. Sociálna starostlivosť'!$Q$19</f>
        <v>0</v>
      </c>
      <c r="R162" s="346">
        <f>'[2]13. Sociálna starostlivosť'!$R$19</f>
        <v>0</v>
      </c>
      <c r="S162" s="513">
        <f>'[2]13. Sociálna starostlivosť'!$S$19</f>
        <v>0</v>
      </c>
      <c r="T162" s="318">
        <f t="shared" si="300"/>
        <v>0</v>
      </c>
      <c r="U162" s="312">
        <f>'[2]13. Sociálna starostlivosť'!$T$19</f>
        <v>0</v>
      </c>
      <c r="V162" s="312">
        <f>'[2]13. Sociálna starostlivosť'!$U$19</f>
        <v>0</v>
      </c>
      <c r="W162" s="313">
        <f>'[2]13. Sociálna starostlivosť'!$V$19</f>
        <v>0</v>
      </c>
      <c r="X162" s="318">
        <f t="shared" si="301"/>
        <v>0</v>
      </c>
      <c r="Y162" s="312">
        <f>'[2]13. Sociálna starostlivosť'!$W$19</f>
        <v>0</v>
      </c>
      <c r="Z162" s="312">
        <f>'[2]13. Sociálna starostlivosť'!$X$19</f>
        <v>0</v>
      </c>
      <c r="AA162" s="345">
        <f>'[2]13. Sociálna starostlivosť'!$Y$19</f>
        <v>0</v>
      </c>
      <c r="AB162" s="318">
        <f t="shared" si="302"/>
        <v>0</v>
      </c>
      <c r="AC162" s="312">
        <f>'[2]13. Sociálna starostlivosť'!$Z$19</f>
        <v>0</v>
      </c>
      <c r="AD162" s="312">
        <f>'[2]13. Sociálna starostlivosť'!$AA$19</f>
        <v>0</v>
      </c>
      <c r="AE162" s="313">
        <f>'[2]13. Sociálna starostlivosť'!$AB$19</f>
        <v>0</v>
      </c>
    </row>
    <row r="163" spans="1:31" ht="15.75" x14ac:dyDescent="0.25">
      <c r="A163" s="159"/>
      <c r="B163" s="354">
        <v>4</v>
      </c>
      <c r="C163" s="356" t="s">
        <v>352</v>
      </c>
      <c r="D163" s="346">
        <f>SUM(E163:G163)</f>
        <v>0</v>
      </c>
      <c r="E163" s="312">
        <f>'[1]13. Sociálna starostlivosť'!$N$21</f>
        <v>0</v>
      </c>
      <c r="F163" s="312">
        <f>'[1]13. Sociálna starostlivosť'!$O$21</f>
        <v>0</v>
      </c>
      <c r="G163" s="345">
        <f>'[1]13. Sociálna starostlivosť'!$P$21</f>
        <v>0</v>
      </c>
      <c r="H163" s="318">
        <f>SUM(I163:K163)</f>
        <v>48572</v>
      </c>
      <c r="I163" s="312">
        <v>48572</v>
      </c>
      <c r="J163" s="312">
        <f>'[1]13. Sociálna starostlivosť'!$U$21</f>
        <v>0</v>
      </c>
      <c r="K163" s="345">
        <f>'[1]13. Sociálna starostlivosť'!$V$21</f>
        <v>0</v>
      </c>
      <c r="L163" s="318">
        <f t="shared" si="298"/>
        <v>40310</v>
      </c>
      <c r="M163" s="312">
        <f>'[2]13. Sociálna starostlivosť'!$K$21</f>
        <v>40310</v>
      </c>
      <c r="N163" s="312">
        <f>'[2]13. Sociálna starostlivosť'!$L$21</f>
        <v>0</v>
      </c>
      <c r="O163" s="313">
        <f>'[2]13. Sociálna starostlivosť'!$M$21</f>
        <v>0</v>
      </c>
      <c r="P163" s="318">
        <f t="shared" si="299"/>
        <v>39470</v>
      </c>
      <c r="Q163" s="346">
        <f>'[2]13. Sociálna starostlivosť'!$Q$21</f>
        <v>39470</v>
      </c>
      <c r="R163" s="346">
        <f>'[2]13. Sociálna starostlivosť'!$R$21</f>
        <v>0</v>
      </c>
      <c r="S163" s="513">
        <f>'[2]13. Sociálna starostlivosť'!$S$21</f>
        <v>0</v>
      </c>
      <c r="T163" s="318">
        <f t="shared" si="300"/>
        <v>38580</v>
      </c>
      <c r="U163" s="312">
        <f>'[2]13. Sociálna starostlivosť'!$T$21</f>
        <v>38580</v>
      </c>
      <c r="V163" s="312">
        <f>'[2]13. Sociálna starostlivosť'!$U$21</f>
        <v>0</v>
      </c>
      <c r="W163" s="313">
        <f>'[2]13. Sociálna starostlivosť'!$V$21</f>
        <v>0</v>
      </c>
      <c r="X163" s="318">
        <f t="shared" si="301"/>
        <v>38560</v>
      </c>
      <c r="Y163" s="312">
        <f>'[2]13. Sociálna starostlivosť'!$W$21</f>
        <v>38560</v>
      </c>
      <c r="Z163" s="312">
        <f>'[2]13. Sociálna starostlivosť'!$X$21</f>
        <v>0</v>
      </c>
      <c r="AA163" s="345">
        <f>'[2]13. Sociálna starostlivosť'!$Y$21</f>
        <v>0</v>
      </c>
      <c r="AB163" s="318">
        <f t="shared" si="302"/>
        <v>38590</v>
      </c>
      <c r="AC163" s="312">
        <f>'[2]13. Sociálna starostlivosť'!$Z$21</f>
        <v>38590</v>
      </c>
      <c r="AD163" s="312">
        <f>'[2]13. Sociálna starostlivosť'!$AA$21</f>
        <v>0</v>
      </c>
      <c r="AE163" s="313">
        <f>'[2]13. Sociálna starostlivosť'!$AB$21</f>
        <v>0</v>
      </c>
    </row>
    <row r="164" spans="1:31" ht="15.75" x14ac:dyDescent="0.25">
      <c r="A164" s="154"/>
      <c r="B164" s="367" t="s">
        <v>353</v>
      </c>
      <c r="C164" s="356" t="s">
        <v>354</v>
      </c>
      <c r="D164" s="346">
        <f t="shared" ref="D164:S164" si="303">SUM(D165:D168)</f>
        <v>1451419.3</v>
      </c>
      <c r="E164" s="312">
        <f t="shared" si="303"/>
        <v>2296</v>
      </c>
      <c r="F164" s="312">
        <f t="shared" si="303"/>
        <v>1449123.3</v>
      </c>
      <c r="G164" s="345">
        <f t="shared" si="303"/>
        <v>0</v>
      </c>
      <c r="H164" s="318">
        <f t="shared" si="303"/>
        <v>878866.44</v>
      </c>
      <c r="I164" s="312">
        <f t="shared" si="303"/>
        <v>528777.09</v>
      </c>
      <c r="J164" s="312">
        <f t="shared" si="303"/>
        <v>92155</v>
      </c>
      <c r="K164" s="345">
        <f t="shared" si="303"/>
        <v>257934.35</v>
      </c>
      <c r="L164" s="318">
        <f>SUM(L165:L168)</f>
        <v>821610</v>
      </c>
      <c r="M164" s="312">
        <f t="shared" ref="M164:O164" si="304">SUM(M165:M168)</f>
        <v>820265</v>
      </c>
      <c r="N164" s="312">
        <f t="shared" si="304"/>
        <v>1345</v>
      </c>
      <c r="O164" s="313">
        <f t="shared" si="304"/>
        <v>0</v>
      </c>
      <c r="P164" s="318">
        <f t="shared" si="303"/>
        <v>810105</v>
      </c>
      <c r="Q164" s="312">
        <f t="shared" si="303"/>
        <v>808760</v>
      </c>
      <c r="R164" s="312">
        <f t="shared" si="303"/>
        <v>1345</v>
      </c>
      <c r="S164" s="313">
        <f t="shared" si="303"/>
        <v>0</v>
      </c>
      <c r="T164" s="318">
        <f>SUM(T165:T168)</f>
        <v>1005000</v>
      </c>
      <c r="U164" s="312">
        <f t="shared" ref="U164:W164" si="305">SUM(U165:U168)</f>
        <v>1005000</v>
      </c>
      <c r="V164" s="312">
        <f t="shared" si="305"/>
        <v>0</v>
      </c>
      <c r="W164" s="313">
        <f t="shared" si="305"/>
        <v>0</v>
      </c>
      <c r="X164" s="318">
        <f>SUM(X165:X168)</f>
        <v>1013990</v>
      </c>
      <c r="Y164" s="312">
        <f t="shared" ref="Y164:AA164" si="306">SUM(Y165:Y168)</f>
        <v>1013990</v>
      </c>
      <c r="Z164" s="312">
        <f t="shared" si="306"/>
        <v>0</v>
      </c>
      <c r="AA164" s="345">
        <f t="shared" si="306"/>
        <v>0</v>
      </c>
      <c r="AB164" s="318">
        <f>SUM(AB165:AB168)</f>
        <v>1018470</v>
      </c>
      <c r="AC164" s="312">
        <f t="shared" ref="AC164:AE164" si="307">SUM(AC165:AC168)</f>
        <v>1018470</v>
      </c>
      <c r="AD164" s="312">
        <f t="shared" si="307"/>
        <v>0</v>
      </c>
      <c r="AE164" s="313">
        <f t="shared" si="307"/>
        <v>0</v>
      </c>
    </row>
    <row r="165" spans="1:31" ht="15.75" x14ac:dyDescent="0.25">
      <c r="A165" s="155"/>
      <c r="B165" s="354">
        <v>1</v>
      </c>
      <c r="C165" s="356" t="s">
        <v>355</v>
      </c>
      <c r="D165" s="346">
        <f>SUM(E165:G165)</f>
        <v>0</v>
      </c>
      <c r="E165" s="312">
        <f>'[1]13. Sociálna starostlivosť'!$N$25</f>
        <v>0</v>
      </c>
      <c r="F165" s="312">
        <f>'[1]13. Sociálna starostlivosť'!$O$25</f>
        <v>0</v>
      </c>
      <c r="G165" s="345">
        <f>'[1]13. Sociálna starostlivosť'!$P$25</f>
        <v>0</v>
      </c>
      <c r="H165" s="318">
        <f>SUM(I165:K165)</f>
        <v>40850</v>
      </c>
      <c r="I165" s="312">
        <f>'[1]13. Sociálna starostlivosť'!$T$25</f>
        <v>40850</v>
      </c>
      <c r="J165" s="312">
        <f>'[1]13. Sociálna starostlivosť'!$U$25</f>
        <v>0</v>
      </c>
      <c r="K165" s="345">
        <f>'[1]13. Sociálna starostlivosť'!$V$25</f>
        <v>0</v>
      </c>
      <c r="L165" s="318">
        <f>SUM(M165:O165)</f>
        <v>33960</v>
      </c>
      <c r="M165" s="312">
        <f>'[2]13. Sociálna starostlivosť'!$K$25</f>
        <v>33960</v>
      </c>
      <c r="N165" s="312">
        <f>'[2]13. Sociálna starostlivosť'!$L$25</f>
        <v>0</v>
      </c>
      <c r="O165" s="313">
        <f>'[2]13. Sociálna starostlivosť'!$M$25</f>
        <v>0</v>
      </c>
      <c r="P165" s="318">
        <f>SUM(Q165:S165)</f>
        <v>32300</v>
      </c>
      <c r="Q165" s="346">
        <f>'[2]13. Sociálna starostlivosť'!$Q$25</f>
        <v>32300</v>
      </c>
      <c r="R165" s="346">
        <f>'[2]13. Sociálna starostlivosť'!$R$25</f>
        <v>0</v>
      </c>
      <c r="S165" s="513">
        <f>'[2]13. Sociálna starostlivosť'!$S$25</f>
        <v>0</v>
      </c>
      <c r="T165" s="318">
        <f>SUM(U165:W165)</f>
        <v>35020</v>
      </c>
      <c r="U165" s="312">
        <f>'[2]13. Sociálna starostlivosť'!$T$25</f>
        <v>35020</v>
      </c>
      <c r="V165" s="312">
        <f>'[2]13. Sociálna starostlivosť'!$U$25</f>
        <v>0</v>
      </c>
      <c r="W165" s="313">
        <f>'[2]13. Sociálna starostlivosť'!$V$25</f>
        <v>0</v>
      </c>
      <c r="X165" s="318">
        <f>SUM(Y165:AA165)</f>
        <v>36780</v>
      </c>
      <c r="Y165" s="312">
        <f>'[2]13. Sociálna starostlivosť'!$W$25</f>
        <v>36780</v>
      </c>
      <c r="Z165" s="312">
        <f>'[2]13. Sociálna starostlivosť'!$X$25</f>
        <v>0</v>
      </c>
      <c r="AA165" s="345">
        <f>'[2]13. Sociálna starostlivosť'!$Y$25</f>
        <v>0</v>
      </c>
      <c r="AB165" s="318">
        <f>SUM(AC165:AE165)</f>
        <v>38530</v>
      </c>
      <c r="AC165" s="312">
        <f>'[2]13. Sociálna starostlivosť'!$Z$25</f>
        <v>38530</v>
      </c>
      <c r="AD165" s="312">
        <f>'[2]13. Sociálna starostlivosť'!$AA$25</f>
        <v>0</v>
      </c>
      <c r="AE165" s="313">
        <f>'[2]13. Sociálna starostlivosť'!$AB$25</f>
        <v>0</v>
      </c>
    </row>
    <row r="166" spans="1:31" ht="15.75" x14ac:dyDescent="0.25">
      <c r="A166" s="155"/>
      <c r="B166" s="354">
        <v>2</v>
      </c>
      <c r="C166" s="356" t="s">
        <v>356</v>
      </c>
      <c r="D166" s="346">
        <f>SUM(E166:G166)</f>
        <v>0</v>
      </c>
      <c r="E166" s="312">
        <f>'[1]13. Sociálna starostlivosť'!$N$27</f>
        <v>0</v>
      </c>
      <c r="F166" s="312">
        <f>'[1]13. Sociálna starostlivosť'!$O$27</f>
        <v>0</v>
      </c>
      <c r="G166" s="345">
        <f>'[1]13. Sociálna starostlivosť'!$P$27</f>
        <v>0</v>
      </c>
      <c r="H166" s="318">
        <f>SUM(I166:K166)</f>
        <v>6130</v>
      </c>
      <c r="I166" s="312">
        <f>'[1]13. Sociálna starostlivosť'!$T$27</f>
        <v>6130</v>
      </c>
      <c r="J166" s="312">
        <f>'[1]13. Sociálna starostlivosť'!$U$27</f>
        <v>0</v>
      </c>
      <c r="K166" s="345">
        <f>'[1]13. Sociálna starostlivosť'!$V$27</f>
        <v>0</v>
      </c>
      <c r="L166" s="318">
        <f t="shared" ref="L166:L168" si="308">SUM(M166:O166)</f>
        <v>23060</v>
      </c>
      <c r="M166" s="312">
        <f>'[2]13. Sociálna starostlivosť'!$K$27</f>
        <v>23060</v>
      </c>
      <c r="N166" s="312">
        <f>'[2]13. Sociálna starostlivosť'!$L$27</f>
        <v>0</v>
      </c>
      <c r="O166" s="313">
        <f>'[2]13. Sociálna starostlivosť'!$M$27</f>
        <v>0</v>
      </c>
      <c r="P166" s="318">
        <f t="shared" ref="P166:P168" si="309">SUM(Q166:S166)</f>
        <v>23460</v>
      </c>
      <c r="Q166" s="346">
        <f>'[2]13. Sociálna starostlivosť'!$Q$27</f>
        <v>23460</v>
      </c>
      <c r="R166" s="346">
        <f>'[2]13. Sociálna starostlivosť'!$R$27</f>
        <v>0</v>
      </c>
      <c r="S166" s="513">
        <f>'[2]13. Sociálna starostlivosť'!$S$27</f>
        <v>0</v>
      </c>
      <c r="T166" s="318">
        <f t="shared" ref="T166:T168" si="310">SUM(U166:W166)</f>
        <v>0</v>
      </c>
      <c r="U166" s="312">
        <f>'[2]13. Sociálna starostlivosť'!$T$27</f>
        <v>0</v>
      </c>
      <c r="V166" s="312">
        <f>'[2]13. Sociálna starostlivosť'!$U$27</f>
        <v>0</v>
      </c>
      <c r="W166" s="313">
        <f>'[2]13. Sociálna starostlivosť'!$V$27</f>
        <v>0</v>
      </c>
      <c r="X166" s="318">
        <f t="shared" ref="X166:X168" si="311">SUM(Y166:AA166)</f>
        <v>34950</v>
      </c>
      <c r="Y166" s="312">
        <f>'[2]13. Sociálna starostlivosť'!$W$27</f>
        <v>34950</v>
      </c>
      <c r="Z166" s="312">
        <f>'[2]13. Sociálna starostlivosť'!$X$27</f>
        <v>0</v>
      </c>
      <c r="AA166" s="345">
        <f>'[2]13. Sociálna starostlivosť'!$Y$27</f>
        <v>0</v>
      </c>
      <c r="AB166" s="318">
        <f t="shared" ref="AB166:AB168" si="312">SUM(AC166:AE166)</f>
        <v>36620</v>
      </c>
      <c r="AC166" s="312">
        <f>'[2]13. Sociálna starostlivosť'!$Z$27</f>
        <v>36620</v>
      </c>
      <c r="AD166" s="312">
        <f>'[2]13. Sociálna starostlivosť'!$AA$27</f>
        <v>0</v>
      </c>
      <c r="AE166" s="313">
        <f>'[2]13. Sociálna starostlivosť'!$AB$27</f>
        <v>0</v>
      </c>
    </row>
    <row r="167" spans="1:31" ht="15.75" x14ac:dyDescent="0.25">
      <c r="A167" s="159"/>
      <c r="B167" s="354">
        <v>3</v>
      </c>
      <c r="C167" s="356" t="s">
        <v>508</v>
      </c>
      <c r="D167" s="346">
        <f>SUM(E167:G167)</f>
        <v>1451419.3</v>
      </c>
      <c r="E167" s="312">
        <f>'[1]13. Sociálna starostlivosť'!$N$29</f>
        <v>2296</v>
      </c>
      <c r="F167" s="312">
        <f>'[1]13. Sociálna starostlivosť'!$O$29</f>
        <v>1449123.3</v>
      </c>
      <c r="G167" s="345">
        <f>'[1]13. Sociálna starostlivosť'!$P$29</f>
        <v>0</v>
      </c>
      <c r="H167" s="318">
        <f>SUM(I167:K167)</f>
        <v>733686.44</v>
      </c>
      <c r="I167" s="312">
        <f>'[1]13. Sociálna starostlivosť'!$T$29</f>
        <v>383597.08999999997</v>
      </c>
      <c r="J167" s="312">
        <f>'[1]13. Sociálna starostlivosť'!$U$29</f>
        <v>92155</v>
      </c>
      <c r="K167" s="345">
        <f>'[1]13. Sociálna starostlivosť'!$V$29</f>
        <v>257934.35</v>
      </c>
      <c r="L167" s="318">
        <f t="shared" si="308"/>
        <v>673700</v>
      </c>
      <c r="M167" s="312">
        <f>'[2]13. Sociálna starostlivosť'!$K$29</f>
        <v>672355</v>
      </c>
      <c r="N167" s="312">
        <f>'[2]13. Sociálna starostlivosť'!$L$29</f>
        <v>1345</v>
      </c>
      <c r="O167" s="313">
        <f>'[2]13. Sociálna starostlivosť'!$M$29</f>
        <v>0</v>
      </c>
      <c r="P167" s="318">
        <f t="shared" si="309"/>
        <v>664045</v>
      </c>
      <c r="Q167" s="346">
        <f>'[2]13. Sociálna starostlivosť'!$Q$29</f>
        <v>662700</v>
      </c>
      <c r="R167" s="346">
        <f>'[2]13. Sociálna starostlivosť'!$R$29</f>
        <v>1345</v>
      </c>
      <c r="S167" s="513">
        <f>'[2]13. Sociálna starostlivosť'!$S$29</f>
        <v>0</v>
      </c>
      <c r="T167" s="318">
        <f t="shared" si="310"/>
        <v>843000</v>
      </c>
      <c r="U167" s="312">
        <f>'[2]13. Sociálna starostlivosť'!$T$29</f>
        <v>843000</v>
      </c>
      <c r="V167" s="312">
        <f>'[2]13. Sociálna starostlivosť'!$U$29</f>
        <v>0</v>
      </c>
      <c r="W167" s="313">
        <f>'[2]13. Sociálna starostlivosť'!$V$29</f>
        <v>0</v>
      </c>
      <c r="X167" s="318">
        <f t="shared" si="311"/>
        <v>843200</v>
      </c>
      <c r="Y167" s="312">
        <f>'[2]13. Sociálna starostlivosť'!$W$29</f>
        <v>843200</v>
      </c>
      <c r="Z167" s="312">
        <f>'[2]13. Sociálna starostlivosť'!$X$29</f>
        <v>0</v>
      </c>
      <c r="AA167" s="345">
        <f>'[2]13. Sociálna starostlivosť'!$Y$29</f>
        <v>0</v>
      </c>
      <c r="AB167" s="318">
        <f t="shared" si="312"/>
        <v>843200</v>
      </c>
      <c r="AC167" s="312">
        <f>'[2]13. Sociálna starostlivosť'!$Z$29</f>
        <v>843200</v>
      </c>
      <c r="AD167" s="312">
        <f>'[2]13. Sociálna starostlivosť'!$AA$29</f>
        <v>0</v>
      </c>
      <c r="AE167" s="313">
        <f>'[2]13. Sociálna starostlivosť'!$AB$29</f>
        <v>0</v>
      </c>
    </row>
    <row r="168" spans="1:31" ht="15.75" x14ac:dyDescent="0.25">
      <c r="A168" s="159"/>
      <c r="B168" s="354">
        <v>4</v>
      </c>
      <c r="C168" s="356" t="s">
        <v>509</v>
      </c>
      <c r="D168" s="346">
        <f>SUM(E168:G168)</f>
        <v>0</v>
      </c>
      <c r="E168" s="312">
        <f>'[1]13. Sociálna starostlivosť'!$N$46</f>
        <v>0</v>
      </c>
      <c r="F168" s="312">
        <f>'[1]13. Sociálna starostlivosť'!$O$46</f>
        <v>0</v>
      </c>
      <c r="G168" s="345">
        <f>'[1]13. Sociálna starostlivosť'!$P$46</f>
        <v>0</v>
      </c>
      <c r="H168" s="318">
        <f>SUM(I168:K168)</f>
        <v>98200</v>
      </c>
      <c r="I168" s="312">
        <f>'[1]13. Sociálna starostlivosť'!$T$46</f>
        <v>98200</v>
      </c>
      <c r="J168" s="312">
        <f>'[1]13. Sociálna starostlivosť'!$U$46</f>
        <v>0</v>
      </c>
      <c r="K168" s="345">
        <f>'[1]13. Sociálna starostlivosť'!$V$46</f>
        <v>0</v>
      </c>
      <c r="L168" s="318">
        <f t="shared" si="308"/>
        <v>90890</v>
      </c>
      <c r="M168" s="312">
        <f>'[2]13. Sociálna starostlivosť'!$K$44</f>
        <v>90890</v>
      </c>
      <c r="N168" s="312">
        <f>'[2]13. Sociálna starostlivosť'!$L$44</f>
        <v>0</v>
      </c>
      <c r="O168" s="313">
        <f>'[2]13. Sociálna starostlivosť'!$M$44</f>
        <v>0</v>
      </c>
      <c r="P168" s="318">
        <f t="shared" si="309"/>
        <v>90300</v>
      </c>
      <c r="Q168" s="346">
        <f>'[2]13. Sociálna starostlivosť'!$Q$44</f>
        <v>90300</v>
      </c>
      <c r="R168" s="346">
        <f>'[2]13. Sociálna starostlivosť'!$R$44</f>
        <v>0</v>
      </c>
      <c r="S168" s="513">
        <f>'[2]13. Sociálna starostlivosť'!$S$44</f>
        <v>0</v>
      </c>
      <c r="T168" s="318">
        <f t="shared" si="310"/>
        <v>126980</v>
      </c>
      <c r="U168" s="312">
        <f>'[2]13. Sociálna starostlivosť'!$T$44</f>
        <v>126980</v>
      </c>
      <c r="V168" s="312">
        <f>'[2]13. Sociálna starostlivosť'!$U$44</f>
        <v>0</v>
      </c>
      <c r="W168" s="313">
        <f>'[2]13. Sociálna starostlivosť'!$V$44</f>
        <v>0</v>
      </c>
      <c r="X168" s="318">
        <f t="shared" si="311"/>
        <v>99060</v>
      </c>
      <c r="Y168" s="312">
        <f>'[2]13. Sociálna starostlivosť'!$W$44</f>
        <v>99060</v>
      </c>
      <c r="Z168" s="312">
        <f>'[2]13. Sociálna starostlivosť'!$X$44</f>
        <v>0</v>
      </c>
      <c r="AA168" s="345">
        <f>'[2]13. Sociálna starostlivosť'!$Y$44</f>
        <v>0</v>
      </c>
      <c r="AB168" s="318">
        <f t="shared" si="312"/>
        <v>100120</v>
      </c>
      <c r="AC168" s="312">
        <f>'[2]13. Sociálna starostlivosť'!$Z$44</f>
        <v>100120</v>
      </c>
      <c r="AD168" s="312">
        <f>'[2]13. Sociálna starostlivosť'!$AA$44</f>
        <v>0</v>
      </c>
      <c r="AE168" s="313">
        <f>'[2]13. Sociálna starostlivosť'!$AB$44</f>
        <v>0</v>
      </c>
    </row>
    <row r="169" spans="1:31" ht="15.75" x14ac:dyDescent="0.25">
      <c r="A169" s="155"/>
      <c r="B169" s="367" t="s">
        <v>358</v>
      </c>
      <c r="C169" s="356" t="s">
        <v>359</v>
      </c>
      <c r="D169" s="346">
        <f>SUM(D170:D172)</f>
        <v>0</v>
      </c>
      <c r="E169" s="312">
        <f>SUM(E170:E172)</f>
        <v>0</v>
      </c>
      <c r="F169" s="312">
        <f>SUM(F170:F172)</f>
        <v>0</v>
      </c>
      <c r="G169" s="345">
        <f>SUM(G170:G172)</f>
        <v>0</v>
      </c>
      <c r="H169" s="318">
        <f t="shared" ref="H169:S169" si="313">SUM(H170:H172)</f>
        <v>55200.160000000003</v>
      </c>
      <c r="I169" s="312">
        <f t="shared" si="313"/>
        <v>55200.160000000003</v>
      </c>
      <c r="J169" s="312">
        <f t="shared" si="313"/>
        <v>0</v>
      </c>
      <c r="K169" s="345">
        <f t="shared" si="313"/>
        <v>0</v>
      </c>
      <c r="L169" s="318">
        <f>SUM(L170:L172)</f>
        <v>74990</v>
      </c>
      <c r="M169" s="312">
        <f t="shared" ref="M169:O169" si="314">SUM(M170:M172)</f>
        <v>74990</v>
      </c>
      <c r="N169" s="312">
        <f t="shared" si="314"/>
        <v>0</v>
      </c>
      <c r="O169" s="313">
        <f t="shared" si="314"/>
        <v>0</v>
      </c>
      <c r="P169" s="318">
        <f t="shared" si="313"/>
        <v>76870</v>
      </c>
      <c r="Q169" s="312">
        <f t="shared" si="313"/>
        <v>76870</v>
      </c>
      <c r="R169" s="312">
        <f t="shared" si="313"/>
        <v>0</v>
      </c>
      <c r="S169" s="313">
        <f t="shared" si="313"/>
        <v>0</v>
      </c>
      <c r="T169" s="318">
        <f>SUM(T170:T172)</f>
        <v>77210</v>
      </c>
      <c r="U169" s="312">
        <f t="shared" ref="U169:W169" si="315">SUM(U170:U172)</f>
        <v>77210</v>
      </c>
      <c r="V169" s="312">
        <f t="shared" si="315"/>
        <v>0</v>
      </c>
      <c r="W169" s="313">
        <f t="shared" si="315"/>
        <v>0</v>
      </c>
      <c r="X169" s="318">
        <f>SUM(X170:X172)</f>
        <v>83470</v>
      </c>
      <c r="Y169" s="312">
        <f t="shared" ref="Y169:AA169" si="316">SUM(Y170:Y172)</f>
        <v>83470</v>
      </c>
      <c r="Z169" s="312">
        <f t="shared" si="316"/>
        <v>0</v>
      </c>
      <c r="AA169" s="345">
        <f t="shared" si="316"/>
        <v>0</v>
      </c>
      <c r="AB169" s="318">
        <f>SUM(AB170:AB172)</f>
        <v>85990</v>
      </c>
      <c r="AC169" s="312">
        <f t="shared" ref="AC169:AE169" si="317">SUM(AC170:AC172)</f>
        <v>85990</v>
      </c>
      <c r="AD169" s="312">
        <f t="shared" si="317"/>
        <v>0</v>
      </c>
      <c r="AE169" s="313">
        <f t="shared" si="317"/>
        <v>0</v>
      </c>
    </row>
    <row r="170" spans="1:31" ht="15.75" x14ac:dyDescent="0.25">
      <c r="A170" s="155"/>
      <c r="B170" s="354">
        <v>1</v>
      </c>
      <c r="C170" s="356" t="s">
        <v>360</v>
      </c>
      <c r="D170" s="346">
        <f>SUM(E170:G170)</f>
        <v>0</v>
      </c>
      <c r="E170" s="312">
        <f>'[1]13. Sociálna starostlivosť'!$N$50</f>
        <v>0</v>
      </c>
      <c r="F170" s="312">
        <f>'[1]13. Sociálna starostlivosť'!$O$50</f>
        <v>0</v>
      </c>
      <c r="G170" s="345">
        <f>'[1]13. Sociálna starostlivosť'!$P$50</f>
        <v>0</v>
      </c>
      <c r="H170" s="318">
        <f>SUM(I170:K170)</f>
        <v>27710.16</v>
      </c>
      <c r="I170" s="312">
        <f>'[1]13. Sociálna starostlivosť'!$T$50</f>
        <v>27710.16</v>
      </c>
      <c r="J170" s="312">
        <f>'[1]13. Sociálna starostlivosť'!$U$50</f>
        <v>0</v>
      </c>
      <c r="K170" s="345">
        <f>'[1]13. Sociálna starostlivosť'!$V$50</f>
        <v>0</v>
      </c>
      <c r="L170" s="318">
        <f>SUM(M170:O170)</f>
        <v>35950</v>
      </c>
      <c r="M170" s="312">
        <f>'[2]13. Sociálna starostlivosť'!$K$48</f>
        <v>35950</v>
      </c>
      <c r="N170" s="312">
        <f>'[2]13. Sociálna starostlivosť'!$L$48</f>
        <v>0</v>
      </c>
      <c r="O170" s="313">
        <f>'[2]13. Sociálna starostlivosť'!$M$48</f>
        <v>0</v>
      </c>
      <c r="P170" s="318">
        <f>SUM(Q170:S170)</f>
        <v>36040</v>
      </c>
      <c r="Q170" s="346">
        <f>'[2]13. Sociálna starostlivosť'!$Q$48</f>
        <v>36040</v>
      </c>
      <c r="R170" s="346">
        <f>'[2]13. Sociálna starostlivosť'!$R$48</f>
        <v>0</v>
      </c>
      <c r="S170" s="513">
        <f>'[2]13. Sociálna starostlivosť'!$S$48</f>
        <v>0</v>
      </c>
      <c r="T170" s="318">
        <f>SUM(U170:W170)</f>
        <v>36600</v>
      </c>
      <c r="U170" s="312">
        <f>'[2]13. Sociálna starostlivosť'!$T$48</f>
        <v>36600</v>
      </c>
      <c r="V170" s="312">
        <f>'[2]13. Sociálna starostlivosť'!$U$48</f>
        <v>0</v>
      </c>
      <c r="W170" s="313">
        <f>'[2]13. Sociálna starostlivosť'!$V$48</f>
        <v>0</v>
      </c>
      <c r="X170" s="318">
        <f>SUM(Y170:AA170)</f>
        <v>37990</v>
      </c>
      <c r="Y170" s="312">
        <f>'[2]13. Sociálna starostlivosť'!$W$48</f>
        <v>37990</v>
      </c>
      <c r="Z170" s="312">
        <f>'[2]13. Sociálna starostlivosť'!$X$48</f>
        <v>0</v>
      </c>
      <c r="AA170" s="345">
        <f>'[2]13. Sociálna starostlivosť'!$Y$48</f>
        <v>0</v>
      </c>
      <c r="AB170" s="318">
        <f>SUM(AC170:AE170)</f>
        <v>39120</v>
      </c>
      <c r="AC170" s="312">
        <f>'[2]13. Sociálna starostlivosť'!$Z$48</f>
        <v>39120</v>
      </c>
      <c r="AD170" s="312">
        <f>'[2]13. Sociálna starostlivosť'!$AA$48</f>
        <v>0</v>
      </c>
      <c r="AE170" s="313">
        <f>'[2]13. Sociálna starostlivosť'!$AB$48</f>
        <v>0</v>
      </c>
    </row>
    <row r="171" spans="1:31" ht="15.75" x14ac:dyDescent="0.25">
      <c r="A171" s="155"/>
      <c r="B171" s="354">
        <v>2</v>
      </c>
      <c r="C171" s="356" t="s">
        <v>361</v>
      </c>
      <c r="D171" s="346">
        <f>SUM(E171:G171)</f>
        <v>0</v>
      </c>
      <c r="E171" s="312">
        <f>'[1]13. Sociálna starostlivosť'!$N$54</f>
        <v>0</v>
      </c>
      <c r="F171" s="312">
        <f>'[1]13. Sociálna starostlivosť'!$O$54</f>
        <v>0</v>
      </c>
      <c r="G171" s="345">
        <f>'[1]13. Sociálna starostlivosť'!$P$54</f>
        <v>0</v>
      </c>
      <c r="H171" s="318">
        <f>SUM(I171:K171)</f>
        <v>0</v>
      </c>
      <c r="I171" s="312">
        <f>'[1]13. Sociálna starostlivosť'!$T$54</f>
        <v>0</v>
      </c>
      <c r="J171" s="312">
        <f>'[1]13. Sociálna starostlivosť'!$U$54</f>
        <v>0</v>
      </c>
      <c r="K171" s="345">
        <f>'[1]13. Sociálna starostlivosť'!$V$54</f>
        <v>0</v>
      </c>
      <c r="L171" s="318">
        <f t="shared" ref="L171:L174" si="318">SUM(M171:O171)</f>
        <v>640</v>
      </c>
      <c r="M171" s="312">
        <f>'[2]13. Sociálna starostlivosť'!$K$52</f>
        <v>640</v>
      </c>
      <c r="N171" s="312">
        <f>'[2]13. Sociálna starostlivosť'!$L$52</f>
        <v>0</v>
      </c>
      <c r="O171" s="313">
        <f>'[2]13. Sociálna starostlivosť'!$M$52</f>
        <v>0</v>
      </c>
      <c r="P171" s="318">
        <f t="shared" ref="P171:P174" si="319">SUM(Q171:S171)</f>
        <v>640</v>
      </c>
      <c r="Q171" s="346">
        <f>'[2]13. Sociálna starostlivosť'!$Q$52</f>
        <v>640</v>
      </c>
      <c r="R171" s="346">
        <f>'[2]13. Sociálna starostlivosť'!$R$52</f>
        <v>0</v>
      </c>
      <c r="S171" s="513">
        <f>'[2]13. Sociálna starostlivosť'!$S$52</f>
        <v>0</v>
      </c>
      <c r="T171" s="318">
        <f t="shared" ref="T171:T174" si="320">SUM(U171:W171)</f>
        <v>700</v>
      </c>
      <c r="U171" s="312">
        <f>'[2]13. Sociálna starostlivosť'!$T$52</f>
        <v>700</v>
      </c>
      <c r="V171" s="312">
        <f>'[2]13. Sociálna starostlivosť'!$U$52</f>
        <v>0</v>
      </c>
      <c r="W171" s="313">
        <f>'[2]13. Sociálna starostlivosť'!$V$52</f>
        <v>0</v>
      </c>
      <c r="X171" s="318">
        <f t="shared" ref="X171:X174" si="321">SUM(Y171:AA171)</f>
        <v>4040</v>
      </c>
      <c r="Y171" s="312">
        <f>'[2]13. Sociálna starostlivosť'!$W$52</f>
        <v>4040</v>
      </c>
      <c r="Z171" s="312">
        <f>'[2]13. Sociálna starostlivosť'!$X$52</f>
        <v>0</v>
      </c>
      <c r="AA171" s="345">
        <f>'[2]13. Sociálna starostlivosť'!$Y$52</f>
        <v>0</v>
      </c>
      <c r="AB171" s="318">
        <f t="shared" ref="AB171:AB174" si="322">SUM(AC171:AE171)</f>
        <v>4230</v>
      </c>
      <c r="AC171" s="312">
        <f>'[2]13. Sociálna starostlivosť'!$Z$52</f>
        <v>4230</v>
      </c>
      <c r="AD171" s="312">
        <f>'[2]13. Sociálna starostlivosť'!$AA$52</f>
        <v>0</v>
      </c>
      <c r="AE171" s="313">
        <f>'[2]13. Sociálna starostlivosť'!$AB$52</f>
        <v>0</v>
      </c>
    </row>
    <row r="172" spans="1:31" ht="15.75" x14ac:dyDescent="0.25">
      <c r="A172" s="155"/>
      <c r="B172" s="354">
        <v>3</v>
      </c>
      <c r="C172" s="356" t="s">
        <v>362</v>
      </c>
      <c r="D172" s="346">
        <f>SUM(E172:G172)</f>
        <v>0</v>
      </c>
      <c r="E172" s="312">
        <f>'[1]13. Sociálna starostlivosť'!$N$56</f>
        <v>0</v>
      </c>
      <c r="F172" s="312">
        <f>'[1]13. Sociálna starostlivosť'!$O$56</f>
        <v>0</v>
      </c>
      <c r="G172" s="345">
        <f>'[1]13. Sociálna starostlivosť'!$P$56</f>
        <v>0</v>
      </c>
      <c r="H172" s="318">
        <f>SUM(I172:K172)</f>
        <v>27490</v>
      </c>
      <c r="I172" s="312">
        <v>27490</v>
      </c>
      <c r="J172" s="312">
        <f>'[1]13. Sociálna starostlivosť'!$U$56</f>
        <v>0</v>
      </c>
      <c r="K172" s="345">
        <f>'[1]13. Sociálna starostlivosť'!$V$56</f>
        <v>0</v>
      </c>
      <c r="L172" s="318">
        <f t="shared" si="318"/>
        <v>38400</v>
      </c>
      <c r="M172" s="312">
        <f>'[2]13. Sociálna starostlivosť'!$K$54</f>
        <v>38400</v>
      </c>
      <c r="N172" s="312">
        <f>'[2]13. Sociálna starostlivosť'!$L$54</f>
        <v>0</v>
      </c>
      <c r="O172" s="313">
        <f>'[2]13. Sociálna starostlivosť'!$M$54</f>
        <v>0</v>
      </c>
      <c r="P172" s="318">
        <f t="shared" si="319"/>
        <v>40190</v>
      </c>
      <c r="Q172" s="346">
        <f>'[2]13. Sociálna starostlivosť'!$Q$54</f>
        <v>40190</v>
      </c>
      <c r="R172" s="346">
        <f>'[2]13. Sociálna starostlivosť'!$R$54</f>
        <v>0</v>
      </c>
      <c r="S172" s="513">
        <f>'[2]13. Sociálna starostlivosť'!$S$54</f>
        <v>0</v>
      </c>
      <c r="T172" s="318">
        <f t="shared" si="320"/>
        <v>39910</v>
      </c>
      <c r="U172" s="312">
        <f>'[2]13. Sociálna starostlivosť'!$T$54</f>
        <v>39910</v>
      </c>
      <c r="V172" s="312">
        <f>'[2]13. Sociálna starostlivosť'!$U$54</f>
        <v>0</v>
      </c>
      <c r="W172" s="313">
        <f>'[2]13. Sociálna starostlivosť'!$V$54</f>
        <v>0</v>
      </c>
      <c r="X172" s="318">
        <f t="shared" si="321"/>
        <v>41440</v>
      </c>
      <c r="Y172" s="312">
        <f>'[2]13. Sociálna starostlivosť'!$W$54</f>
        <v>41440</v>
      </c>
      <c r="Z172" s="312">
        <f>'[2]13. Sociálna starostlivosť'!$X$54</f>
        <v>0</v>
      </c>
      <c r="AA172" s="345">
        <f>'[2]13. Sociálna starostlivosť'!$Y$54</f>
        <v>0</v>
      </c>
      <c r="AB172" s="318">
        <f t="shared" si="322"/>
        <v>42640</v>
      </c>
      <c r="AC172" s="312">
        <f>'[2]13. Sociálna starostlivosť'!$Z$54</f>
        <v>42640</v>
      </c>
      <c r="AD172" s="312">
        <f>'[2]13. Sociálna starostlivosť'!$AA$54</f>
        <v>0</v>
      </c>
      <c r="AE172" s="313">
        <f>'[2]13. Sociálna starostlivosť'!$AB$54</f>
        <v>0</v>
      </c>
    </row>
    <row r="173" spans="1:31" ht="15.75" x14ac:dyDescent="0.25">
      <c r="A173" s="155"/>
      <c r="B173" s="367" t="s">
        <v>363</v>
      </c>
      <c r="C173" s="356" t="s">
        <v>364</v>
      </c>
      <c r="D173" s="346">
        <f>SUM(E173:G173)</f>
        <v>0</v>
      </c>
      <c r="E173" s="312">
        <f>'[1]13. Sociálna starostlivosť'!$N$59</f>
        <v>0</v>
      </c>
      <c r="F173" s="312">
        <f>'[1]13. Sociálna starostlivosť'!$O$59</f>
        <v>0</v>
      </c>
      <c r="G173" s="345">
        <f>'[1]13. Sociálna starostlivosť'!$P$59</f>
        <v>0</v>
      </c>
      <c r="H173" s="318">
        <f>SUM(I173:K173)</f>
        <v>5890</v>
      </c>
      <c r="I173" s="312">
        <f>'[1]13. Sociálna starostlivosť'!$T$59</f>
        <v>5890</v>
      </c>
      <c r="J173" s="312">
        <f>'[1]13. Sociálna starostlivosť'!$U$59</f>
        <v>0</v>
      </c>
      <c r="K173" s="345">
        <f>'[1]13. Sociálna starostlivosť'!$V$59</f>
        <v>0</v>
      </c>
      <c r="L173" s="318">
        <f t="shared" si="318"/>
        <v>6240</v>
      </c>
      <c r="M173" s="312">
        <f>'[2]13. Sociálna starostlivosť'!$K$57</f>
        <v>6240</v>
      </c>
      <c r="N173" s="312">
        <f>'[2]13. Sociálna starostlivosť'!$L$57</f>
        <v>0</v>
      </c>
      <c r="O173" s="313">
        <f>'[2]13. Sociálna starostlivosť'!$M$57</f>
        <v>0</v>
      </c>
      <c r="P173" s="318">
        <f t="shared" si="319"/>
        <v>4670</v>
      </c>
      <c r="Q173" s="346">
        <f>'[2]13. Sociálna starostlivosť'!$Q$57</f>
        <v>4670</v>
      </c>
      <c r="R173" s="346">
        <f>'[2]13. Sociálna starostlivosť'!$R$57</f>
        <v>0</v>
      </c>
      <c r="S173" s="513">
        <f>'[2]13. Sociálna starostlivosť'!$S$57</f>
        <v>0</v>
      </c>
      <c r="T173" s="318">
        <f t="shared" si="320"/>
        <v>6190</v>
      </c>
      <c r="U173" s="312">
        <f>'[2]13. Sociálna starostlivosť'!$T$57</f>
        <v>6190</v>
      </c>
      <c r="V173" s="312">
        <f>'[2]13. Sociálna starostlivosť'!$U$57</f>
        <v>0</v>
      </c>
      <c r="W173" s="313">
        <f>'[2]13. Sociálna starostlivosť'!$V$57</f>
        <v>0</v>
      </c>
      <c r="X173" s="318">
        <f t="shared" si="321"/>
        <v>6730</v>
      </c>
      <c r="Y173" s="312">
        <f>'[2]13. Sociálna starostlivosť'!$W$57</f>
        <v>6730</v>
      </c>
      <c r="Z173" s="312">
        <f>'[2]13. Sociálna starostlivosť'!$X$57</f>
        <v>0</v>
      </c>
      <c r="AA173" s="345">
        <f>'[2]13. Sociálna starostlivosť'!$Y$57</f>
        <v>0</v>
      </c>
      <c r="AB173" s="318">
        <f t="shared" si="322"/>
        <v>7050</v>
      </c>
      <c r="AC173" s="312">
        <f>'[2]13. Sociálna starostlivosť'!$Z$57</f>
        <v>7050</v>
      </c>
      <c r="AD173" s="312">
        <f>'[2]13. Sociálna starostlivosť'!$AA$57</f>
        <v>0</v>
      </c>
      <c r="AE173" s="313">
        <f>'[2]13. Sociálna starostlivosť'!$AB$57</f>
        <v>0</v>
      </c>
    </row>
    <row r="174" spans="1:31" ht="15.75" x14ac:dyDescent="0.25">
      <c r="A174" s="158"/>
      <c r="B174" s="367" t="s">
        <v>365</v>
      </c>
      <c r="C174" s="356" t="s">
        <v>366</v>
      </c>
      <c r="D174" s="346">
        <f>SUM(E174:G174)</f>
        <v>13237</v>
      </c>
      <c r="E174" s="312">
        <f>'[1]13. Sociálna starostlivosť'!$N$61</f>
        <v>13237</v>
      </c>
      <c r="F174" s="312">
        <f>'[1]13. Sociálna starostlivosť'!$O$61</f>
        <v>0</v>
      </c>
      <c r="G174" s="345">
        <f>'[1]13. Sociálna starostlivosť'!$P$61</f>
        <v>0</v>
      </c>
      <c r="H174" s="318">
        <f>SUM(I174:K174)</f>
        <v>10542.039999999999</v>
      </c>
      <c r="I174" s="312">
        <f>'[1]13. Sociálna starostlivosť'!$T$61</f>
        <v>10542.039999999999</v>
      </c>
      <c r="J174" s="312">
        <f>'[1]13. Sociálna starostlivosť'!$U$61</f>
        <v>0</v>
      </c>
      <c r="K174" s="345">
        <f>'[1]13. Sociálna starostlivosť'!$V$61</f>
        <v>0</v>
      </c>
      <c r="L174" s="318">
        <f t="shared" si="318"/>
        <v>10685</v>
      </c>
      <c r="M174" s="312">
        <f>'[2]13. Sociálna starostlivosť'!$K$59</f>
        <v>10685</v>
      </c>
      <c r="N174" s="312">
        <f>'[2]13. Sociálna starostlivosť'!$L$59</f>
        <v>0</v>
      </c>
      <c r="O174" s="313">
        <f>'[2]13. Sociálna starostlivosť'!$M$59</f>
        <v>0</v>
      </c>
      <c r="P174" s="318">
        <f t="shared" si="319"/>
        <v>9500</v>
      </c>
      <c r="Q174" s="346">
        <f>'[2]13. Sociálna starostlivosť'!$Q$59</f>
        <v>9500</v>
      </c>
      <c r="R174" s="346">
        <f>'[2]13. Sociálna starostlivosť'!$R$59</f>
        <v>0</v>
      </c>
      <c r="S174" s="513">
        <f>'[2]13. Sociálna starostlivosť'!$S$59</f>
        <v>0</v>
      </c>
      <c r="T174" s="318">
        <f t="shared" si="320"/>
        <v>13685</v>
      </c>
      <c r="U174" s="312">
        <f>'[2]13. Sociálna starostlivosť'!$T$59</f>
        <v>13685</v>
      </c>
      <c r="V174" s="312">
        <f>'[2]13. Sociálna starostlivosť'!$U$59</f>
        <v>0</v>
      </c>
      <c r="W174" s="313">
        <f>'[2]13. Sociálna starostlivosť'!$V$59</f>
        <v>0</v>
      </c>
      <c r="X174" s="318">
        <f t="shared" si="321"/>
        <v>13685</v>
      </c>
      <c r="Y174" s="312">
        <f>'[2]13. Sociálna starostlivosť'!$W$59</f>
        <v>13685</v>
      </c>
      <c r="Z174" s="312">
        <f>'[2]13. Sociálna starostlivosť'!$X$59</f>
        <v>0</v>
      </c>
      <c r="AA174" s="345">
        <f>'[2]13. Sociálna starostlivosť'!$Y$59</f>
        <v>0</v>
      </c>
      <c r="AB174" s="318">
        <f t="shared" si="322"/>
        <v>13685</v>
      </c>
      <c r="AC174" s="312">
        <f>'[2]13. Sociálna starostlivosť'!$Z$59</f>
        <v>13685</v>
      </c>
      <c r="AD174" s="312">
        <f>'[2]13. Sociálna starostlivosť'!$AA$59</f>
        <v>0</v>
      </c>
      <c r="AE174" s="313">
        <f>'[2]13. Sociálna starostlivosť'!$AB$59</f>
        <v>0</v>
      </c>
    </row>
    <row r="175" spans="1:31" ht="15.75" x14ac:dyDescent="0.25">
      <c r="A175" s="155"/>
      <c r="B175" s="379" t="s">
        <v>367</v>
      </c>
      <c r="C175" s="373" t="s">
        <v>368</v>
      </c>
      <c r="D175" s="346">
        <f t="shared" ref="D175:G175" si="323">SUM(D176)</f>
        <v>22668</v>
      </c>
      <c r="E175" s="312">
        <f t="shared" si="323"/>
        <v>22668</v>
      </c>
      <c r="F175" s="312">
        <f t="shared" si="323"/>
        <v>0</v>
      </c>
      <c r="G175" s="345">
        <f t="shared" si="323"/>
        <v>0</v>
      </c>
      <c r="H175" s="318">
        <f t="shared" ref="H175:S175" si="324">SUM(H176)</f>
        <v>26745.54</v>
      </c>
      <c r="I175" s="312">
        <f>SUM(I176)</f>
        <v>26745.54</v>
      </c>
      <c r="J175" s="312">
        <f t="shared" si="324"/>
        <v>0</v>
      </c>
      <c r="K175" s="345">
        <f t="shared" si="324"/>
        <v>0</v>
      </c>
      <c r="L175" s="318">
        <f>SUM(L176)</f>
        <v>27410</v>
      </c>
      <c r="M175" s="312">
        <f t="shared" ref="M175:O175" si="325">SUM(M176)</f>
        <v>27410</v>
      </c>
      <c r="N175" s="312">
        <f t="shared" si="325"/>
        <v>0</v>
      </c>
      <c r="O175" s="313">
        <f t="shared" si="325"/>
        <v>0</v>
      </c>
      <c r="P175" s="318">
        <f t="shared" si="324"/>
        <v>26710</v>
      </c>
      <c r="Q175" s="312">
        <f>SUM(Q176)</f>
        <v>26710</v>
      </c>
      <c r="R175" s="312">
        <f t="shared" si="324"/>
        <v>0</v>
      </c>
      <c r="S175" s="313">
        <f t="shared" si="324"/>
        <v>0</v>
      </c>
      <c r="T175" s="318">
        <f>SUM(T176)</f>
        <v>30195</v>
      </c>
      <c r="U175" s="312">
        <f t="shared" ref="U175:W175" si="326">SUM(U176)</f>
        <v>30195</v>
      </c>
      <c r="V175" s="312">
        <f t="shared" si="326"/>
        <v>0</v>
      </c>
      <c r="W175" s="313">
        <f t="shared" si="326"/>
        <v>0</v>
      </c>
      <c r="X175" s="318">
        <f>SUM(X176)</f>
        <v>27410</v>
      </c>
      <c r="Y175" s="312">
        <f t="shared" ref="Y175:AA175" si="327">SUM(Y176)</f>
        <v>27410</v>
      </c>
      <c r="Z175" s="312">
        <f t="shared" si="327"/>
        <v>0</v>
      </c>
      <c r="AA175" s="345">
        <f t="shared" si="327"/>
        <v>0</v>
      </c>
      <c r="AB175" s="318">
        <f>SUM(AB176)</f>
        <v>27410</v>
      </c>
      <c r="AC175" s="312">
        <f t="shared" ref="AC175:AE175" si="328">SUM(AC176)</f>
        <v>27410</v>
      </c>
      <c r="AD175" s="312">
        <f t="shared" si="328"/>
        <v>0</v>
      </c>
      <c r="AE175" s="313">
        <f t="shared" si="328"/>
        <v>0</v>
      </c>
    </row>
    <row r="176" spans="1:31" ht="15.75" x14ac:dyDescent="0.25">
      <c r="A176" s="155"/>
      <c r="B176" s="380">
        <v>1</v>
      </c>
      <c r="C176" s="381" t="s">
        <v>369</v>
      </c>
      <c r="D176" s="346">
        <f>SUM(E176:G176)</f>
        <v>22668</v>
      </c>
      <c r="E176" s="312">
        <f>'[1]13. Sociálna starostlivosť'!$N$73</f>
        <v>22668</v>
      </c>
      <c r="F176" s="312">
        <f>'[1]13. Sociálna starostlivosť'!$O$73</f>
        <v>0</v>
      </c>
      <c r="G176" s="345">
        <f>'[1]13. Sociálna starostlivosť'!$P$73</f>
        <v>0</v>
      </c>
      <c r="H176" s="318">
        <f>SUM(I176:K176)</f>
        <v>26745.54</v>
      </c>
      <c r="I176" s="312">
        <f>'[1]13. Sociálna starostlivosť'!$T$73</f>
        <v>26745.54</v>
      </c>
      <c r="J176" s="312">
        <f>'[1]13. Sociálna starostlivosť'!$U$73</f>
        <v>0</v>
      </c>
      <c r="K176" s="345">
        <f>'[1]13. Sociálna starostlivosť'!$V$73</f>
        <v>0</v>
      </c>
      <c r="L176" s="318">
        <f>SUM(M176:O176)</f>
        <v>27410</v>
      </c>
      <c r="M176" s="312">
        <f>'[2]13. Sociálna starostlivosť'!$K$71</f>
        <v>27410</v>
      </c>
      <c r="N176" s="312">
        <f>'[2]13. Sociálna starostlivosť'!$L$71</f>
        <v>0</v>
      </c>
      <c r="O176" s="313">
        <f>'[2]13. Sociálna starostlivosť'!$M$71</f>
        <v>0</v>
      </c>
      <c r="P176" s="318">
        <f>SUM(Q176:S176)</f>
        <v>26710</v>
      </c>
      <c r="Q176" s="346">
        <f>'[2]13. Sociálna starostlivosť'!$Q$71</f>
        <v>26710</v>
      </c>
      <c r="R176" s="346">
        <f>'[2]13. Sociálna starostlivosť'!$R$71</f>
        <v>0</v>
      </c>
      <c r="S176" s="513">
        <f>'[2]13. Sociálna starostlivosť'!$S$71</f>
        <v>0</v>
      </c>
      <c r="T176" s="318">
        <f>SUM(U176:W176)</f>
        <v>30195</v>
      </c>
      <c r="U176" s="312">
        <f>'[2]13. Sociálna starostlivosť'!$T$71</f>
        <v>30195</v>
      </c>
      <c r="V176" s="312">
        <f>'[2]13. Sociálna starostlivosť'!$U$71</f>
        <v>0</v>
      </c>
      <c r="W176" s="313">
        <f>'[2]13. Sociálna starostlivosť'!$V$71</f>
        <v>0</v>
      </c>
      <c r="X176" s="318">
        <f>SUM(Y176:AA176)</f>
        <v>27410</v>
      </c>
      <c r="Y176" s="312">
        <f>'[2]13. Sociálna starostlivosť'!$W$71</f>
        <v>27410</v>
      </c>
      <c r="Z176" s="312">
        <f>'[2]13. Sociálna starostlivosť'!$X$71</f>
        <v>0</v>
      </c>
      <c r="AA176" s="345">
        <f>'[2]13. Sociálna starostlivosť'!$Y$71</f>
        <v>0</v>
      </c>
      <c r="AB176" s="318">
        <f>SUM(AC176:AE176)</f>
        <v>27410</v>
      </c>
      <c r="AC176" s="312">
        <f>'[2]13. Sociálna starostlivosť'!$Z$71</f>
        <v>27410</v>
      </c>
      <c r="AD176" s="312">
        <f>'[2]13. Sociálna starostlivosť'!$AA$71</f>
        <v>0</v>
      </c>
      <c r="AE176" s="313">
        <f>'[2]13. Sociálna starostlivosť'!$AB$71</f>
        <v>0</v>
      </c>
    </row>
    <row r="177" spans="1:31" ht="15.75" x14ac:dyDescent="0.25">
      <c r="A177" s="158"/>
      <c r="B177" s="382" t="s">
        <v>370</v>
      </c>
      <c r="C177" s="381" t="s">
        <v>371</v>
      </c>
      <c r="D177" s="346">
        <f>SUM(E177:G177)</f>
        <v>0</v>
      </c>
      <c r="E177" s="312">
        <f>'[1]13. Sociálna starostlivosť'!$N$96</f>
        <v>0</v>
      </c>
      <c r="F177" s="312">
        <f>'[1]13. Sociálna starostlivosť'!$O$96</f>
        <v>0</v>
      </c>
      <c r="G177" s="345">
        <f>'[1]13. Sociálna starostlivosť'!$P$96</f>
        <v>0</v>
      </c>
      <c r="H177" s="318">
        <f>SUM(I177:K177)</f>
        <v>0</v>
      </c>
      <c r="I177" s="312">
        <f>'[1]13. Sociálna starostlivosť'!$T$96</f>
        <v>0</v>
      </c>
      <c r="J177" s="312">
        <f>'[1]13. Sociálna starostlivosť'!$U$96</f>
        <v>0</v>
      </c>
      <c r="K177" s="345">
        <f>'[1]13. Sociálna starostlivosť'!$V$96</f>
        <v>0</v>
      </c>
      <c r="L177" s="318">
        <f t="shared" ref="L177:L178" si="329">SUM(M177:O177)</f>
        <v>0</v>
      </c>
      <c r="M177" s="312">
        <f>'[2]13. Sociálna starostlivosť'!$K$95</f>
        <v>0</v>
      </c>
      <c r="N177" s="312">
        <f>'[2]13. Sociálna starostlivosť'!$L$95</f>
        <v>0</v>
      </c>
      <c r="O177" s="313">
        <f>'[2]13. Sociálna starostlivosť'!$M$95</f>
        <v>0</v>
      </c>
      <c r="P177" s="318">
        <f t="shared" ref="P177:P178" si="330">SUM(Q177:S177)</f>
        <v>0</v>
      </c>
      <c r="Q177" s="346">
        <f>'[2]13. Sociálna starostlivosť'!$Q$95</f>
        <v>0</v>
      </c>
      <c r="R177" s="346">
        <f>'[2]13. Sociálna starostlivosť'!$R$95</f>
        <v>0</v>
      </c>
      <c r="S177" s="513">
        <f>'[2]13. Sociálna starostlivosť'!$S$95</f>
        <v>0</v>
      </c>
      <c r="T177" s="318">
        <f t="shared" ref="T177:T178" si="331">SUM(U177:W177)</f>
        <v>0</v>
      </c>
      <c r="U177" s="312">
        <f>'[2]13. Sociálna starostlivosť'!$T$95</f>
        <v>0</v>
      </c>
      <c r="V177" s="312">
        <f>'[2]13. Sociálna starostlivosť'!$U$95</f>
        <v>0</v>
      </c>
      <c r="W177" s="313">
        <f>'[2]13. Sociálna starostlivosť'!$V$95</f>
        <v>0</v>
      </c>
      <c r="X177" s="318">
        <f t="shared" ref="X177:X178" si="332">SUM(Y177:AA177)</f>
        <v>0</v>
      </c>
      <c r="Y177" s="312">
        <f>'[2]13. Sociálna starostlivosť'!$W$95</f>
        <v>0</v>
      </c>
      <c r="Z177" s="312">
        <f>'[2]13. Sociálna starostlivosť'!$X$95</f>
        <v>0</v>
      </c>
      <c r="AA177" s="345">
        <f>'[2]13. Sociálna starostlivosť'!$Y$95</f>
        <v>0</v>
      </c>
      <c r="AB177" s="318">
        <f t="shared" ref="AB177:AB178" si="333">SUM(AC177:AE177)</f>
        <v>0</v>
      </c>
      <c r="AC177" s="312">
        <f>'[2]13. Sociálna starostlivosť'!$Z$95</f>
        <v>0</v>
      </c>
      <c r="AD177" s="312">
        <f>'[2]13. Sociálna starostlivosť'!$AA$95</f>
        <v>0</v>
      </c>
      <c r="AE177" s="313">
        <f>'[2]13. Sociálna starostlivosť'!$AB$95</f>
        <v>0</v>
      </c>
    </row>
    <row r="178" spans="1:31" ht="16.5" thickBot="1" x14ac:dyDescent="0.3">
      <c r="A178" s="158"/>
      <c r="B178" s="369" t="s">
        <v>395</v>
      </c>
      <c r="C178" s="533" t="s">
        <v>396</v>
      </c>
      <c r="D178" s="483">
        <f>SUM(E178:G178)</f>
        <v>539139</v>
      </c>
      <c r="E178" s="335">
        <f>'[1]13. Sociálna starostlivosť'!$N$98</f>
        <v>539139</v>
      </c>
      <c r="F178" s="335">
        <f>'[1]13. Sociálna starostlivosť'!$O$98</f>
        <v>0</v>
      </c>
      <c r="G178" s="464">
        <f>'[1]13. Sociálna starostlivosť'!$P$98</f>
        <v>0</v>
      </c>
      <c r="H178" s="334">
        <f>SUM(I178:K178)</f>
        <v>94770.15</v>
      </c>
      <c r="I178" s="335">
        <f>'[1]13. Sociálna starostlivosť'!$T$98</f>
        <v>94770.15</v>
      </c>
      <c r="J178" s="335">
        <f>'[1]13. Sociálna starostlivosť'!$U$98</f>
        <v>0</v>
      </c>
      <c r="K178" s="464">
        <f>'[1]13. Sociálna starostlivosť'!$V$98</f>
        <v>0</v>
      </c>
      <c r="L178" s="334">
        <f t="shared" si="329"/>
        <v>97630</v>
      </c>
      <c r="M178" s="335">
        <f>'[2]13. Sociálna starostlivosť'!$K$97</f>
        <v>97630</v>
      </c>
      <c r="N178" s="335">
        <f>'[2]13. Sociálna starostlivosť'!$L$97</f>
        <v>0</v>
      </c>
      <c r="O178" s="336">
        <f>'[2]13. Sociálna starostlivosť'!$M$97</f>
        <v>0</v>
      </c>
      <c r="P178" s="334">
        <f t="shared" si="330"/>
        <v>94410</v>
      </c>
      <c r="Q178" s="483">
        <f>'[2]13. Sociálna starostlivosť'!$Q$97</f>
        <v>94410</v>
      </c>
      <c r="R178" s="483">
        <f>'[2]13. Sociálna starostlivosť'!$R$97</f>
        <v>0</v>
      </c>
      <c r="S178" s="514">
        <f>'[2]13. Sociálna starostlivosť'!$S$97</f>
        <v>0</v>
      </c>
      <c r="T178" s="334">
        <f t="shared" si="331"/>
        <v>94630</v>
      </c>
      <c r="U178" s="335">
        <f>'[2]13. Sociálna starostlivosť'!$T$97</f>
        <v>94630</v>
      </c>
      <c r="V178" s="335">
        <f>'[2]13. Sociálna starostlivosť'!$U$97</f>
        <v>0</v>
      </c>
      <c r="W178" s="336">
        <f>'[2]13. Sociálna starostlivosť'!$V$97</f>
        <v>0</v>
      </c>
      <c r="X178" s="334">
        <f t="shared" si="332"/>
        <v>90000</v>
      </c>
      <c r="Y178" s="335">
        <f>'[2]13. Sociálna starostlivosť'!$W$97</f>
        <v>90000</v>
      </c>
      <c r="Z178" s="335">
        <f>'[2]13. Sociálna starostlivosť'!$X$97</f>
        <v>0</v>
      </c>
      <c r="AA178" s="464">
        <f>'[2]13. Sociálna starostlivosť'!$Y$97</f>
        <v>0</v>
      </c>
      <c r="AB178" s="334">
        <f t="shared" si="333"/>
        <v>93000</v>
      </c>
      <c r="AC178" s="335">
        <f>'[2]13. Sociálna starostlivosť'!$Z$97</f>
        <v>93000</v>
      </c>
      <c r="AD178" s="335">
        <f>'[2]13. Sociálna starostlivosť'!$AA$97</f>
        <v>0</v>
      </c>
      <c r="AE178" s="336">
        <f>'[2]13. Sociálna starostlivosť'!$AB$97</f>
        <v>0</v>
      </c>
    </row>
    <row r="179" spans="1:31" s="157" customFormat="1" ht="17.25" thickBot="1" x14ac:dyDescent="0.35">
      <c r="A179" s="159"/>
      <c r="B179" s="383" t="s">
        <v>372</v>
      </c>
      <c r="C179" s="384"/>
      <c r="D179" s="386">
        <f>SUM(E179:G179)</f>
        <v>365085.2</v>
      </c>
      <c r="E179" s="387">
        <f>'[1]14. Bývanie'!$N$22</f>
        <v>295472</v>
      </c>
      <c r="F179" s="387">
        <f>'[1]14. Bývanie'!$O$22</f>
        <v>0</v>
      </c>
      <c r="G179" s="388">
        <f>'[1]14. Bývanie'!$P$22</f>
        <v>69613.2</v>
      </c>
      <c r="H179" s="465">
        <f>SUM(I179:K179)</f>
        <v>362809.87</v>
      </c>
      <c r="I179" s="466">
        <f>'[1]14. Bývanie'!$T$22</f>
        <v>290134.67</v>
      </c>
      <c r="J179" s="466">
        <f>'[1]14. Bývanie'!$U$22</f>
        <v>0</v>
      </c>
      <c r="K179" s="510">
        <f>'[1]14. Bývanie'!$V$22</f>
        <v>72675.199999999997</v>
      </c>
      <c r="L179" s="536">
        <f>SUM(M179:O179)</f>
        <v>404740</v>
      </c>
      <c r="M179" s="537">
        <f>'[2]14. Bývanie'!$K$22</f>
        <v>336740</v>
      </c>
      <c r="N179" s="537">
        <f>'[2]14. Bývanie'!$L$22</f>
        <v>0</v>
      </c>
      <c r="O179" s="538">
        <f>'[2]14. Bývanie'!$M$22</f>
        <v>68000</v>
      </c>
      <c r="P179" s="536">
        <f>SUM(Q179:S179)</f>
        <v>376000</v>
      </c>
      <c r="Q179" s="537">
        <f>'[2]14. Bývanie'!$Q$22</f>
        <v>308000</v>
      </c>
      <c r="R179" s="537">
        <f>'[2]14. Bývanie'!$R$22</f>
        <v>0</v>
      </c>
      <c r="S179" s="538">
        <f>'[2]14. Bývanie'!$S$22</f>
        <v>68000</v>
      </c>
      <c r="T179" s="536">
        <f>SUM(U179:W179)</f>
        <v>1950600</v>
      </c>
      <c r="U179" s="537">
        <f>'[2]14. Bývanie'!$T$22</f>
        <v>331600</v>
      </c>
      <c r="V179" s="537">
        <f>'[2]14. Bývanie'!$U$22</f>
        <v>1514000</v>
      </c>
      <c r="W179" s="538">
        <f>'[2]14. Bývanie'!$V$22</f>
        <v>105000</v>
      </c>
      <c r="X179" s="536">
        <f>SUM(Y179:AA179)</f>
        <v>5828300</v>
      </c>
      <c r="Y179" s="537">
        <f>'[2]14. Bývanie'!$W$22</f>
        <v>430300</v>
      </c>
      <c r="Z179" s="537">
        <f>'[2]14. Bývanie'!$X$22</f>
        <v>5268000</v>
      </c>
      <c r="AA179" s="542">
        <f>'[2]14. Bývanie'!$Y$22</f>
        <v>130000</v>
      </c>
      <c r="AB179" s="536">
        <f>SUM(AC179:AE179)</f>
        <v>816300</v>
      </c>
      <c r="AC179" s="537">
        <f>'[2]14. Bývanie'!$Z$22</f>
        <v>540300</v>
      </c>
      <c r="AD179" s="537">
        <f>'[2]14. Bývanie'!$AA$22</f>
        <v>50000</v>
      </c>
      <c r="AE179" s="538">
        <f>'[2]14. Bývanie'!$AB$22</f>
        <v>226000</v>
      </c>
    </row>
    <row r="180" spans="1:31" s="157" customFormat="1" ht="15.75" x14ac:dyDescent="0.25">
      <c r="A180" s="159"/>
      <c r="B180" s="359" t="s">
        <v>373</v>
      </c>
      <c r="C180" s="371"/>
      <c r="D180" s="344">
        <f t="shared" ref="D180:G180" si="334">SUM(D181:D183)</f>
        <v>1418736.51</v>
      </c>
      <c r="E180" s="391">
        <f t="shared" si="334"/>
        <v>1262657</v>
      </c>
      <c r="F180" s="391">
        <f t="shared" si="334"/>
        <v>0</v>
      </c>
      <c r="G180" s="392">
        <f t="shared" si="334"/>
        <v>156079.51</v>
      </c>
      <c r="H180" s="389">
        <f t="shared" ref="H180:S180" si="335">SUM(H181:H183)</f>
        <v>1615806.92</v>
      </c>
      <c r="I180" s="390">
        <f t="shared" si="335"/>
        <v>1345530.89</v>
      </c>
      <c r="J180" s="390">
        <f t="shared" si="335"/>
        <v>0</v>
      </c>
      <c r="K180" s="511">
        <f t="shared" si="335"/>
        <v>270276.03000000003</v>
      </c>
      <c r="L180" s="338">
        <f>SUM(L181:L183)</f>
        <v>4937096</v>
      </c>
      <c r="M180" s="339">
        <f t="shared" ref="M180:O180" si="336">SUM(M181:M183)</f>
        <v>1581423</v>
      </c>
      <c r="N180" s="339">
        <f t="shared" si="336"/>
        <v>100000</v>
      </c>
      <c r="O180" s="463">
        <f t="shared" si="336"/>
        <v>3255673</v>
      </c>
      <c r="P180" s="338">
        <f>SUM(P181:P183)</f>
        <v>4796303</v>
      </c>
      <c r="Q180" s="339">
        <f t="shared" si="335"/>
        <v>1542490</v>
      </c>
      <c r="R180" s="339">
        <f t="shared" si="335"/>
        <v>0</v>
      </c>
      <c r="S180" s="340">
        <f t="shared" si="335"/>
        <v>3253813</v>
      </c>
      <c r="T180" s="338">
        <f>SUM(T181:T183)</f>
        <v>2051785</v>
      </c>
      <c r="U180" s="339">
        <f t="shared" ref="U180:W180" si="337">SUM(U181:U183)</f>
        <v>1725485</v>
      </c>
      <c r="V180" s="339">
        <f t="shared" si="337"/>
        <v>100000</v>
      </c>
      <c r="W180" s="463">
        <f t="shared" si="337"/>
        <v>226300</v>
      </c>
      <c r="X180" s="338">
        <f>SUM(X181:X183)</f>
        <v>2089905</v>
      </c>
      <c r="Y180" s="339">
        <f t="shared" ref="Y180:AA180" si="338">SUM(Y181:Y183)</f>
        <v>1763605</v>
      </c>
      <c r="Z180" s="339">
        <f t="shared" si="338"/>
        <v>100000</v>
      </c>
      <c r="AA180" s="463">
        <f t="shared" si="338"/>
        <v>226300</v>
      </c>
      <c r="AB180" s="338">
        <f>SUM(AB181:AB183)</f>
        <v>2190175</v>
      </c>
      <c r="AC180" s="339">
        <f t="shared" ref="AC180:AE180" si="339">SUM(AC181:AC183)</f>
        <v>1806875</v>
      </c>
      <c r="AD180" s="339">
        <f t="shared" si="339"/>
        <v>100000</v>
      </c>
      <c r="AE180" s="340">
        <f t="shared" si="339"/>
        <v>283300</v>
      </c>
    </row>
    <row r="181" spans="1:31" ht="15.75" x14ac:dyDescent="0.25">
      <c r="A181" s="155"/>
      <c r="B181" s="382" t="s">
        <v>432</v>
      </c>
      <c r="C181" s="381" t="s">
        <v>437</v>
      </c>
      <c r="D181" s="318">
        <f>SUM(E181:G181)</f>
        <v>1204137</v>
      </c>
      <c r="E181" s="312">
        <f>'[1]15. Administratíva'!$N$4</f>
        <v>1204137</v>
      </c>
      <c r="F181" s="312">
        <f>'[1]15. Administratíva'!$O$4</f>
        <v>0</v>
      </c>
      <c r="G181" s="313">
        <f>'[1]15. Administratíva'!$P$4</f>
        <v>0</v>
      </c>
      <c r="H181" s="311">
        <f>SUM(I181:K181)</f>
        <v>1282205.96</v>
      </c>
      <c r="I181" s="310">
        <f>'[1]15. Administratíva'!$T$4</f>
        <v>1282205.96</v>
      </c>
      <c r="J181" s="310">
        <f>'[1]15. Administratíva'!$U$4</f>
        <v>0</v>
      </c>
      <c r="K181" s="329">
        <f>'[1]15. Administratíva'!$V$4</f>
        <v>0</v>
      </c>
      <c r="L181" s="318">
        <f>SUM(M181:O181)</f>
        <v>1616423</v>
      </c>
      <c r="M181" s="312">
        <f>'[2]15. Administratíva'!$K$4</f>
        <v>1516423</v>
      </c>
      <c r="N181" s="312">
        <f>'[2]15. Administratíva'!$L$4</f>
        <v>100000</v>
      </c>
      <c r="O181" s="345">
        <f>'[2]15. Administratíva'!$M$4</f>
        <v>0</v>
      </c>
      <c r="P181" s="318">
        <f>SUM(Q181:S181)</f>
        <v>1489090</v>
      </c>
      <c r="Q181" s="312">
        <f>'[2]15. Administratíva'!$Q$4</f>
        <v>1489090</v>
      </c>
      <c r="R181" s="312">
        <f>'[2]15. Administratíva'!$R$4</f>
        <v>0</v>
      </c>
      <c r="S181" s="313">
        <f>'[2]15. Administratíva'!$S$4</f>
        <v>0</v>
      </c>
      <c r="T181" s="318">
        <f>SUM(U181:W181)</f>
        <v>1768285</v>
      </c>
      <c r="U181" s="312">
        <f>'[2]15. Administratíva'!$T$4</f>
        <v>1668285</v>
      </c>
      <c r="V181" s="312">
        <f>'[2]15. Administratíva'!$U$4</f>
        <v>100000</v>
      </c>
      <c r="W181" s="345">
        <f>'[2]15. Administratíva'!$V$4</f>
        <v>0</v>
      </c>
      <c r="X181" s="318">
        <f>SUM(Y181:AA181)</f>
        <v>1796905</v>
      </c>
      <c r="Y181" s="312">
        <f>'[2]15. Administratíva'!$W$4</f>
        <v>1696905</v>
      </c>
      <c r="Z181" s="312">
        <f>'[2]15. Administratíva'!$X$4</f>
        <v>100000</v>
      </c>
      <c r="AA181" s="345">
        <f>'[2]15. Administratíva'!$Y$4</f>
        <v>0</v>
      </c>
      <c r="AB181" s="318">
        <f>SUM(AC181:AE181)</f>
        <v>1837875</v>
      </c>
      <c r="AC181" s="312">
        <f>'[2]15. Administratíva'!$Z$4</f>
        <v>1737875</v>
      </c>
      <c r="AD181" s="312">
        <f>'[2]15. Administratíva'!$AA$4</f>
        <v>100000</v>
      </c>
      <c r="AE181" s="313">
        <f>'[2]15. Administratíva'!$AB$4</f>
        <v>0</v>
      </c>
    </row>
    <row r="182" spans="1:31" ht="15.75" x14ac:dyDescent="0.25">
      <c r="A182" s="155"/>
      <c r="B182" s="382" t="s">
        <v>433</v>
      </c>
      <c r="C182" s="381" t="s">
        <v>435</v>
      </c>
      <c r="D182" s="318">
        <f>SUM(E182:G182)</f>
        <v>0</v>
      </c>
      <c r="E182" s="312">
        <f>'[1]15. Administratíva'!$N$94</f>
        <v>0</v>
      </c>
      <c r="F182" s="312">
        <f>'[1]15. Administratíva'!$O$94</f>
        <v>0</v>
      </c>
      <c r="G182" s="313">
        <f>'[1]15. Administratíva'!$P$94</f>
        <v>0</v>
      </c>
      <c r="H182" s="311">
        <f>SUM(I182:K182)</f>
        <v>0</v>
      </c>
      <c r="I182" s="310">
        <f>'[1]15. Administratíva'!$T$94</f>
        <v>0</v>
      </c>
      <c r="J182" s="310">
        <f>'[1]15. Administratíva'!$U$94</f>
        <v>0</v>
      </c>
      <c r="K182" s="329">
        <f>'[1]15. Administratíva'!$V$94</f>
        <v>0</v>
      </c>
      <c r="L182" s="318">
        <f t="shared" ref="L182:L183" si="340">SUM(M182:O182)</f>
        <v>0</v>
      </c>
      <c r="M182" s="312">
        <f>'[2]15. Administratíva'!$K$93</f>
        <v>0</v>
      </c>
      <c r="N182" s="312">
        <f>'[2]15. Administratíva'!$L$93</f>
        <v>0</v>
      </c>
      <c r="O182" s="345">
        <f>'[2]15. Administratíva'!$M$93</f>
        <v>0</v>
      </c>
      <c r="P182" s="318">
        <f t="shared" ref="P182:P183" si="341">SUM(Q182:S182)</f>
        <v>0</v>
      </c>
      <c r="Q182" s="312">
        <f>'[2]15. Administratíva'!$Q$93</f>
        <v>0</v>
      </c>
      <c r="R182" s="312">
        <f>'[2]15. Administratíva'!$R$93</f>
        <v>0</v>
      </c>
      <c r="S182" s="313">
        <f>'[2]15. Administratíva'!$S$93</f>
        <v>0</v>
      </c>
      <c r="T182" s="318">
        <f t="shared" ref="T182:T183" si="342">SUM(U182:W182)</f>
        <v>0</v>
      </c>
      <c r="U182" s="312">
        <f>'[2]15. Administratíva'!$T$93</f>
        <v>0</v>
      </c>
      <c r="V182" s="312">
        <f>'[2]15. Administratíva'!$U$93</f>
        <v>0</v>
      </c>
      <c r="W182" s="345">
        <f>'[2]15. Administratíva'!$V$93</f>
        <v>0</v>
      </c>
      <c r="X182" s="318">
        <f t="shared" ref="X182:X183" si="343">SUM(Y182:AA182)</f>
        <v>0</v>
      </c>
      <c r="Y182" s="312">
        <f>'[2]15. Administratíva'!$W$93</f>
        <v>0</v>
      </c>
      <c r="Z182" s="312">
        <f>'[2]15. Administratíva'!$X$93</f>
        <v>0</v>
      </c>
      <c r="AA182" s="345">
        <f>'[2]15. Administratíva'!$Y$93</f>
        <v>0</v>
      </c>
      <c r="AB182" s="318">
        <f t="shared" ref="AB182:AB183" si="344">SUM(AC182:AE182)</f>
        <v>0</v>
      </c>
      <c r="AC182" s="312">
        <f>'[2]15. Administratíva'!$Z$93</f>
        <v>0</v>
      </c>
      <c r="AD182" s="312">
        <f>'[2]15. Administratíva'!$AA$93</f>
        <v>0</v>
      </c>
      <c r="AE182" s="313">
        <f>'[2]15. Administratíva'!$AB$93</f>
        <v>0</v>
      </c>
    </row>
    <row r="183" spans="1:31" ht="16.5" thickBot="1" x14ac:dyDescent="0.3">
      <c r="A183" s="158"/>
      <c r="B183" s="385" t="s">
        <v>434</v>
      </c>
      <c r="C183" s="381" t="s">
        <v>436</v>
      </c>
      <c r="D183" s="334">
        <f>SUM(E183:G183)</f>
        <v>214599.51</v>
      </c>
      <c r="E183" s="335">
        <f>'[1]15. Administratíva'!$N$95</f>
        <v>58520</v>
      </c>
      <c r="F183" s="335">
        <f>'[1]15. Administratíva'!$O$95</f>
        <v>0</v>
      </c>
      <c r="G183" s="336">
        <f>'[1]15. Administratíva'!$P$95</f>
        <v>156079.51</v>
      </c>
      <c r="H183" s="316">
        <f>SUM(I183:K183)</f>
        <v>333600.96000000002</v>
      </c>
      <c r="I183" s="317">
        <f>'[1]15. Administratíva'!$T$95</f>
        <v>63324.93</v>
      </c>
      <c r="J183" s="317">
        <f>'[1]15. Administratíva'!$U$95</f>
        <v>0</v>
      </c>
      <c r="K183" s="341">
        <f>'[1]15. Administratíva'!$V$95</f>
        <v>270276.03000000003</v>
      </c>
      <c r="L183" s="334">
        <f t="shared" si="340"/>
        <v>3320673</v>
      </c>
      <c r="M183" s="335">
        <f>'[2]15. Administratíva'!$K$94</f>
        <v>65000</v>
      </c>
      <c r="N183" s="335">
        <f>'[2]15. Administratíva'!$L$94</f>
        <v>0</v>
      </c>
      <c r="O183" s="464">
        <f>'[2]15. Administratíva'!$M$94</f>
        <v>3255673</v>
      </c>
      <c r="P183" s="334">
        <f t="shared" si="341"/>
        <v>3307213</v>
      </c>
      <c r="Q183" s="335">
        <f>'[2]15. Administratíva'!$Q$94</f>
        <v>53400</v>
      </c>
      <c r="R183" s="335">
        <f>'[2]15. Administratíva'!$R$94</f>
        <v>0</v>
      </c>
      <c r="S183" s="336">
        <f>'[2]15. Administratíva'!$S$94</f>
        <v>3253813</v>
      </c>
      <c r="T183" s="334">
        <f t="shared" si="342"/>
        <v>283500</v>
      </c>
      <c r="U183" s="335">
        <f>'[2]15. Administratíva'!$T$94</f>
        <v>57200</v>
      </c>
      <c r="V183" s="335">
        <f>'[2]15. Administratíva'!$U$94</f>
        <v>0</v>
      </c>
      <c r="W183" s="464">
        <f>'[2]15. Administratíva'!$V$94</f>
        <v>226300</v>
      </c>
      <c r="X183" s="334">
        <f t="shared" si="343"/>
        <v>293000</v>
      </c>
      <c r="Y183" s="335">
        <f>'[2]15. Administratíva'!$W$94</f>
        <v>66700</v>
      </c>
      <c r="Z183" s="335">
        <f>'[2]15. Administratíva'!$X$94</f>
        <v>0</v>
      </c>
      <c r="AA183" s="464">
        <f>'[2]15. Administratíva'!$Y$94</f>
        <v>226300</v>
      </c>
      <c r="AB183" s="334">
        <f t="shared" si="344"/>
        <v>352300</v>
      </c>
      <c r="AC183" s="335">
        <f>'[2]15. Administratíva'!$Z$94</f>
        <v>69000</v>
      </c>
      <c r="AD183" s="335">
        <f>'[2]15. Administratíva'!$AA$94</f>
        <v>0</v>
      </c>
      <c r="AE183" s="336">
        <f>'[2]15. Administratíva'!$AB$94</f>
        <v>283300</v>
      </c>
    </row>
    <row r="184" spans="1:31" x14ac:dyDescent="0.2">
      <c r="D184" s="150"/>
      <c r="E184" s="150"/>
      <c r="F184" s="150"/>
      <c r="G184" s="150"/>
    </row>
    <row r="185" spans="1:31" x14ac:dyDescent="0.2">
      <c r="D185" s="150"/>
      <c r="E185" s="150"/>
      <c r="F185" s="150"/>
      <c r="G185" s="150"/>
    </row>
    <row r="186" spans="1:31" x14ac:dyDescent="0.2">
      <c r="A186" s="158"/>
      <c r="D186" s="150"/>
      <c r="E186" s="150"/>
      <c r="F186" s="150"/>
      <c r="G186" s="150"/>
    </row>
    <row r="187" spans="1:31" x14ac:dyDescent="0.2">
      <c r="A187" s="155"/>
      <c r="D187" s="150"/>
      <c r="E187" s="150"/>
      <c r="F187" s="150"/>
      <c r="G187" s="150"/>
    </row>
    <row r="188" spans="1:31" x14ac:dyDescent="0.2">
      <c r="A188" s="155"/>
      <c r="D188" s="150"/>
      <c r="E188" s="150"/>
      <c r="F188" s="150"/>
      <c r="G188" s="150"/>
    </row>
    <row r="189" spans="1:31" x14ac:dyDescent="0.2">
      <c r="A189" s="155"/>
      <c r="D189" s="150"/>
      <c r="E189" s="150"/>
      <c r="F189" s="150"/>
      <c r="G189" s="150"/>
    </row>
    <row r="190" spans="1:31" x14ac:dyDescent="0.2">
      <c r="A190" s="155"/>
      <c r="D190" s="150"/>
      <c r="E190" s="150"/>
      <c r="F190" s="150"/>
      <c r="G190" s="150"/>
    </row>
    <row r="191" spans="1:31" x14ac:dyDescent="0.2">
      <c r="A191" s="155"/>
      <c r="D191" s="150"/>
      <c r="E191" s="150"/>
      <c r="F191" s="150"/>
      <c r="G191" s="150"/>
    </row>
    <row r="192" spans="1:31" x14ac:dyDescent="0.2">
      <c r="A192" s="158"/>
      <c r="D192" s="150"/>
      <c r="E192" s="150"/>
      <c r="F192" s="150"/>
      <c r="G192" s="150"/>
    </row>
    <row r="193" spans="1:7" x14ac:dyDescent="0.2">
      <c r="A193" s="158"/>
      <c r="D193" s="150"/>
      <c r="E193" s="150"/>
      <c r="F193" s="150"/>
      <c r="G193" s="150"/>
    </row>
    <row r="194" spans="1:7" x14ac:dyDescent="0.2">
      <c r="A194" s="155"/>
      <c r="D194" s="150"/>
      <c r="E194" s="150"/>
      <c r="F194" s="150"/>
      <c r="G194" s="150"/>
    </row>
    <row r="195" spans="1:7" x14ac:dyDescent="0.2">
      <c r="A195" s="150"/>
      <c r="D195" s="150"/>
      <c r="E195" s="150"/>
      <c r="F195" s="150"/>
      <c r="G195" s="150"/>
    </row>
    <row r="196" spans="1:7" x14ac:dyDescent="0.2">
      <c r="A196" s="150"/>
      <c r="D196" s="150"/>
      <c r="E196" s="150"/>
      <c r="F196" s="150"/>
      <c r="G196" s="150"/>
    </row>
    <row r="197" spans="1:7" x14ac:dyDescent="0.2">
      <c r="A197" s="150"/>
      <c r="D197" s="150"/>
      <c r="E197" s="150"/>
      <c r="F197" s="150"/>
      <c r="G197" s="150"/>
    </row>
    <row r="198" spans="1:7" x14ac:dyDescent="0.2">
      <c r="A198" s="150"/>
      <c r="D198" s="150"/>
      <c r="E198" s="150"/>
      <c r="F198" s="150"/>
      <c r="G198" s="150"/>
    </row>
    <row r="199" spans="1:7" x14ac:dyDescent="0.2">
      <c r="A199" s="150"/>
      <c r="D199" s="150"/>
      <c r="E199" s="150"/>
      <c r="F199" s="150"/>
      <c r="G199" s="150"/>
    </row>
    <row r="200" spans="1:7" x14ac:dyDescent="0.2">
      <c r="A200" s="150"/>
      <c r="D200" s="150"/>
      <c r="E200" s="150"/>
      <c r="F200" s="150"/>
      <c r="G200" s="150"/>
    </row>
    <row r="201" spans="1:7" x14ac:dyDescent="0.2">
      <c r="A201" s="150"/>
      <c r="D201" s="150"/>
      <c r="E201" s="150"/>
      <c r="F201" s="150"/>
      <c r="G201" s="150"/>
    </row>
    <row r="202" spans="1:7" x14ac:dyDescent="0.2">
      <c r="A202" s="158"/>
      <c r="D202" s="150"/>
      <c r="E202" s="150"/>
      <c r="F202" s="150"/>
      <c r="G202" s="150"/>
    </row>
    <row r="203" spans="1:7" x14ac:dyDescent="0.2">
      <c r="D203" s="150"/>
      <c r="E203" s="150"/>
      <c r="F203" s="150"/>
      <c r="G203" s="150"/>
    </row>
    <row r="204" spans="1:7" x14ac:dyDescent="0.2">
      <c r="D204" s="150"/>
      <c r="E204" s="150"/>
      <c r="F204" s="150"/>
      <c r="G204" s="150"/>
    </row>
    <row r="205" spans="1:7" x14ac:dyDescent="0.2">
      <c r="D205" s="150"/>
      <c r="E205" s="150"/>
      <c r="F205" s="150"/>
      <c r="G205" s="150"/>
    </row>
    <row r="206" spans="1:7" x14ac:dyDescent="0.2">
      <c r="D206" s="150"/>
      <c r="E206" s="150"/>
      <c r="F206" s="150"/>
      <c r="G206" s="150"/>
    </row>
    <row r="207" spans="1:7" x14ac:dyDescent="0.2">
      <c r="D207" s="150"/>
      <c r="E207" s="150"/>
      <c r="F207" s="150"/>
      <c r="G207" s="150"/>
    </row>
    <row r="208" spans="1:7" x14ac:dyDescent="0.2">
      <c r="D208" s="150"/>
      <c r="E208" s="150"/>
      <c r="F208" s="150"/>
      <c r="G208" s="150"/>
    </row>
    <row r="209" spans="4:7" x14ac:dyDescent="0.2">
      <c r="D209" s="150"/>
      <c r="E209" s="150"/>
      <c r="F209" s="150"/>
      <c r="G209" s="150"/>
    </row>
    <row r="210" spans="4:7" x14ac:dyDescent="0.2">
      <c r="D210" s="150"/>
      <c r="E210" s="150"/>
      <c r="F210" s="150"/>
      <c r="G210" s="150"/>
    </row>
    <row r="211" spans="4:7" x14ac:dyDescent="0.2">
      <c r="D211" s="150"/>
      <c r="E211" s="150"/>
      <c r="F211" s="150"/>
      <c r="G211" s="150"/>
    </row>
    <row r="212" spans="4:7" x14ac:dyDescent="0.2">
      <c r="D212" s="150"/>
      <c r="E212" s="150"/>
      <c r="F212" s="150"/>
      <c r="G212" s="150"/>
    </row>
    <row r="213" spans="4:7" x14ac:dyDescent="0.2">
      <c r="D213" s="150"/>
      <c r="E213" s="150"/>
      <c r="F213" s="150"/>
      <c r="G213" s="150"/>
    </row>
    <row r="214" spans="4:7" x14ac:dyDescent="0.2">
      <c r="D214" s="150"/>
      <c r="E214" s="150"/>
      <c r="F214" s="150"/>
      <c r="G214" s="150"/>
    </row>
    <row r="215" spans="4:7" x14ac:dyDescent="0.2">
      <c r="D215" s="150"/>
      <c r="E215" s="150"/>
      <c r="F215" s="150"/>
      <c r="G215" s="150"/>
    </row>
    <row r="216" spans="4:7" x14ac:dyDescent="0.2">
      <c r="D216" s="150"/>
      <c r="E216" s="150"/>
      <c r="F216" s="150"/>
      <c r="G216" s="150"/>
    </row>
    <row r="217" spans="4:7" x14ac:dyDescent="0.2">
      <c r="D217" s="150"/>
      <c r="E217" s="150"/>
      <c r="F217" s="150"/>
      <c r="G217" s="150"/>
    </row>
    <row r="218" spans="4:7" x14ac:dyDescent="0.2">
      <c r="D218" s="150"/>
      <c r="E218" s="150"/>
      <c r="F218" s="150"/>
      <c r="G218" s="150"/>
    </row>
    <row r="219" spans="4:7" x14ac:dyDescent="0.2">
      <c r="D219" s="150"/>
      <c r="E219" s="150"/>
      <c r="F219" s="150"/>
      <c r="G219" s="150"/>
    </row>
    <row r="220" spans="4:7" x14ac:dyDescent="0.2">
      <c r="D220" s="150"/>
      <c r="E220" s="150"/>
      <c r="F220" s="150"/>
      <c r="G220" s="150"/>
    </row>
    <row r="221" spans="4:7" x14ac:dyDescent="0.2">
      <c r="D221" s="150"/>
      <c r="E221" s="150"/>
      <c r="F221" s="150"/>
      <c r="G221" s="150"/>
    </row>
    <row r="222" spans="4:7" x14ac:dyDescent="0.2">
      <c r="D222" s="150"/>
      <c r="E222" s="150"/>
      <c r="F222" s="150"/>
      <c r="G222" s="150"/>
    </row>
    <row r="223" spans="4:7" x14ac:dyDescent="0.2">
      <c r="D223" s="150"/>
      <c r="E223" s="150"/>
      <c r="F223" s="150"/>
      <c r="G223" s="150"/>
    </row>
    <row r="224" spans="4:7" x14ac:dyDescent="0.2">
      <c r="D224" s="150"/>
      <c r="E224" s="150"/>
      <c r="F224" s="150"/>
      <c r="G224" s="150"/>
    </row>
    <row r="225" spans="4:7" x14ac:dyDescent="0.2">
      <c r="D225" s="150"/>
      <c r="E225" s="150"/>
      <c r="F225" s="150"/>
      <c r="G225" s="150"/>
    </row>
    <row r="226" spans="4:7" x14ac:dyDescent="0.2">
      <c r="D226" s="150"/>
      <c r="E226" s="150"/>
      <c r="F226" s="150"/>
      <c r="G226" s="150"/>
    </row>
    <row r="227" spans="4:7" x14ac:dyDescent="0.2">
      <c r="D227" s="150"/>
      <c r="E227" s="150"/>
      <c r="F227" s="150"/>
      <c r="G227" s="150"/>
    </row>
    <row r="228" spans="4:7" x14ac:dyDescent="0.2">
      <c r="D228" s="150"/>
      <c r="E228" s="150"/>
      <c r="F228" s="150"/>
      <c r="G228" s="150"/>
    </row>
    <row r="229" spans="4:7" x14ac:dyDescent="0.2">
      <c r="D229" s="150"/>
      <c r="E229" s="150"/>
      <c r="F229" s="150"/>
      <c r="G229" s="150"/>
    </row>
    <row r="230" spans="4:7" x14ac:dyDescent="0.2">
      <c r="D230" s="150"/>
      <c r="E230" s="150"/>
      <c r="F230" s="150"/>
      <c r="G230" s="150"/>
    </row>
    <row r="231" spans="4:7" x14ac:dyDescent="0.2">
      <c r="D231" s="150"/>
      <c r="E231" s="150"/>
      <c r="F231" s="150"/>
      <c r="G231" s="150"/>
    </row>
    <row r="232" spans="4:7" x14ac:dyDescent="0.2">
      <c r="D232" s="150"/>
      <c r="E232" s="150"/>
      <c r="F232" s="150"/>
      <c r="G232" s="150"/>
    </row>
    <row r="233" spans="4:7" x14ac:dyDescent="0.2">
      <c r="D233" s="150"/>
      <c r="E233" s="150"/>
      <c r="F233" s="150"/>
      <c r="G233" s="150"/>
    </row>
    <row r="234" spans="4:7" x14ac:dyDescent="0.2">
      <c r="D234" s="150"/>
      <c r="E234" s="150"/>
      <c r="F234" s="150"/>
      <c r="G234" s="150"/>
    </row>
    <row r="235" spans="4:7" x14ac:dyDescent="0.2">
      <c r="D235" s="150"/>
      <c r="E235" s="150"/>
      <c r="F235" s="150"/>
      <c r="G235" s="150"/>
    </row>
    <row r="236" spans="4:7" x14ac:dyDescent="0.2">
      <c r="D236" s="150"/>
      <c r="E236" s="150"/>
      <c r="F236" s="150"/>
      <c r="G236" s="150"/>
    </row>
    <row r="237" spans="4:7" x14ac:dyDescent="0.2">
      <c r="D237" s="150"/>
      <c r="E237" s="150"/>
      <c r="F237" s="150"/>
      <c r="G237" s="150"/>
    </row>
    <row r="238" spans="4:7" x14ac:dyDescent="0.2">
      <c r="D238" s="150"/>
      <c r="E238" s="150"/>
      <c r="F238" s="150"/>
      <c r="G238" s="150"/>
    </row>
    <row r="239" spans="4:7" x14ac:dyDescent="0.2">
      <c r="D239" s="150"/>
      <c r="E239" s="150"/>
      <c r="F239" s="150"/>
      <c r="G239" s="150"/>
    </row>
    <row r="240" spans="4:7" x14ac:dyDescent="0.2">
      <c r="D240" s="150"/>
      <c r="E240" s="150"/>
      <c r="F240" s="150"/>
      <c r="G240" s="150"/>
    </row>
    <row r="241" spans="4:7" x14ac:dyDescent="0.2">
      <c r="D241" s="150"/>
      <c r="E241" s="150"/>
      <c r="F241" s="150"/>
      <c r="G241" s="150"/>
    </row>
    <row r="242" spans="4:7" x14ac:dyDescent="0.2">
      <c r="D242" s="150"/>
      <c r="E242" s="150"/>
      <c r="F242" s="150"/>
      <c r="G242" s="150"/>
    </row>
    <row r="243" spans="4:7" x14ac:dyDescent="0.2">
      <c r="D243" s="150"/>
      <c r="E243" s="150"/>
      <c r="F243" s="150"/>
      <c r="G243" s="150"/>
    </row>
    <row r="244" spans="4:7" x14ac:dyDescent="0.2">
      <c r="D244" s="150"/>
      <c r="E244" s="150"/>
      <c r="F244" s="150"/>
      <c r="G244" s="150"/>
    </row>
    <row r="245" spans="4:7" x14ac:dyDescent="0.2">
      <c r="D245" s="150"/>
      <c r="E245" s="150"/>
      <c r="F245" s="150"/>
      <c r="G245" s="150"/>
    </row>
    <row r="246" spans="4:7" x14ac:dyDescent="0.2">
      <c r="D246" s="150"/>
      <c r="E246" s="150"/>
      <c r="F246" s="150"/>
      <c r="G246" s="150"/>
    </row>
    <row r="247" spans="4:7" x14ac:dyDescent="0.2">
      <c r="D247" s="150"/>
      <c r="E247" s="150"/>
      <c r="F247" s="150"/>
      <c r="G247" s="150"/>
    </row>
    <row r="248" spans="4:7" x14ac:dyDescent="0.2">
      <c r="D248" s="150"/>
      <c r="E248" s="150"/>
      <c r="F248" s="150"/>
      <c r="G248" s="150"/>
    </row>
    <row r="249" spans="4:7" x14ac:dyDescent="0.2">
      <c r="D249" s="150"/>
      <c r="E249" s="150"/>
      <c r="F249" s="150"/>
      <c r="G249" s="150"/>
    </row>
    <row r="250" spans="4:7" x14ac:dyDescent="0.2">
      <c r="D250" s="150"/>
      <c r="E250" s="150"/>
      <c r="F250" s="150"/>
      <c r="G250" s="150"/>
    </row>
    <row r="251" spans="4:7" x14ac:dyDescent="0.2">
      <c r="D251" s="150"/>
      <c r="E251" s="150"/>
      <c r="F251" s="150"/>
      <c r="G251" s="150"/>
    </row>
    <row r="252" spans="4:7" x14ac:dyDescent="0.2">
      <c r="D252" s="150"/>
      <c r="E252" s="150"/>
      <c r="F252" s="150"/>
      <c r="G252" s="150"/>
    </row>
    <row r="253" spans="4:7" x14ac:dyDescent="0.2">
      <c r="D253" s="150"/>
      <c r="E253" s="150"/>
      <c r="F253" s="150"/>
      <c r="G253" s="150"/>
    </row>
    <row r="254" spans="4:7" x14ac:dyDescent="0.2">
      <c r="D254" s="150"/>
      <c r="E254" s="150"/>
      <c r="F254" s="150"/>
      <c r="G254" s="150"/>
    </row>
    <row r="255" spans="4:7" x14ac:dyDescent="0.2">
      <c r="D255" s="150"/>
      <c r="E255" s="150"/>
      <c r="F255" s="150"/>
      <c r="G255" s="150"/>
    </row>
    <row r="256" spans="4:7" x14ac:dyDescent="0.2">
      <c r="D256" s="150"/>
      <c r="E256" s="150"/>
      <c r="F256" s="150"/>
      <c r="G256" s="150"/>
    </row>
    <row r="257" spans="4:7" x14ac:dyDescent="0.2">
      <c r="D257" s="150"/>
      <c r="E257" s="150"/>
      <c r="F257" s="150"/>
      <c r="G257" s="150"/>
    </row>
    <row r="258" spans="4:7" x14ac:dyDescent="0.2">
      <c r="D258" s="150"/>
      <c r="E258" s="150"/>
      <c r="F258" s="150"/>
      <c r="G258" s="150"/>
    </row>
    <row r="259" spans="4:7" x14ac:dyDescent="0.2">
      <c r="D259" s="150"/>
      <c r="E259" s="150"/>
      <c r="F259" s="150"/>
      <c r="G259" s="150"/>
    </row>
    <row r="260" spans="4:7" x14ac:dyDescent="0.2">
      <c r="D260" s="150"/>
      <c r="E260" s="150"/>
      <c r="F260" s="150"/>
      <c r="G260" s="150"/>
    </row>
    <row r="261" spans="4:7" x14ac:dyDescent="0.2">
      <c r="D261" s="150"/>
      <c r="E261" s="150"/>
      <c r="F261" s="150"/>
      <c r="G261" s="150"/>
    </row>
    <row r="262" spans="4:7" x14ac:dyDescent="0.2">
      <c r="D262" s="150"/>
      <c r="E262" s="150"/>
      <c r="F262" s="150"/>
      <c r="G262" s="150"/>
    </row>
    <row r="263" spans="4:7" x14ac:dyDescent="0.2">
      <c r="D263" s="150"/>
      <c r="E263" s="150"/>
      <c r="F263" s="150"/>
      <c r="G263" s="150"/>
    </row>
    <row r="264" spans="4:7" x14ac:dyDescent="0.2">
      <c r="D264" s="150"/>
      <c r="E264" s="150"/>
      <c r="F264" s="150"/>
      <c r="G264" s="150"/>
    </row>
    <row r="265" spans="4:7" x14ac:dyDescent="0.2">
      <c r="D265" s="150"/>
      <c r="E265" s="150"/>
      <c r="F265" s="150"/>
      <c r="G265" s="150"/>
    </row>
    <row r="266" spans="4:7" x14ac:dyDescent="0.2">
      <c r="D266" s="150"/>
      <c r="E266" s="150"/>
      <c r="F266" s="150"/>
      <c r="G266" s="150"/>
    </row>
    <row r="267" spans="4:7" x14ac:dyDescent="0.2">
      <c r="D267" s="150"/>
      <c r="E267" s="150"/>
      <c r="F267" s="150"/>
      <c r="G267" s="150"/>
    </row>
    <row r="268" spans="4:7" x14ac:dyDescent="0.2">
      <c r="D268" s="150"/>
      <c r="E268" s="150"/>
      <c r="F268" s="150"/>
      <c r="G268" s="150"/>
    </row>
    <row r="269" spans="4:7" x14ac:dyDescent="0.2">
      <c r="D269" s="150"/>
      <c r="E269" s="150"/>
      <c r="F269" s="150"/>
      <c r="G269" s="150"/>
    </row>
    <row r="270" spans="4:7" x14ac:dyDescent="0.2">
      <c r="D270" s="150"/>
      <c r="E270" s="150"/>
      <c r="F270" s="150"/>
      <c r="G270" s="150"/>
    </row>
    <row r="271" spans="4:7" x14ac:dyDescent="0.2">
      <c r="D271" s="150"/>
      <c r="E271" s="150"/>
      <c r="F271" s="150"/>
      <c r="G271" s="150"/>
    </row>
    <row r="272" spans="4:7" x14ac:dyDescent="0.2">
      <c r="D272" s="150"/>
      <c r="E272" s="150"/>
      <c r="F272" s="150"/>
      <c r="G272" s="150"/>
    </row>
    <row r="273" spans="4:7" x14ac:dyDescent="0.2">
      <c r="D273" s="150"/>
      <c r="E273" s="150"/>
      <c r="F273" s="150"/>
      <c r="G273" s="150"/>
    </row>
    <row r="274" spans="4:7" x14ac:dyDescent="0.2">
      <c r="D274" s="150"/>
      <c r="E274" s="150"/>
      <c r="F274" s="150"/>
      <c r="G274" s="150"/>
    </row>
    <row r="275" spans="4:7" x14ac:dyDescent="0.2">
      <c r="D275" s="150"/>
      <c r="E275" s="150"/>
      <c r="F275" s="150"/>
      <c r="G275" s="150"/>
    </row>
    <row r="276" spans="4:7" x14ac:dyDescent="0.2">
      <c r="D276" s="150"/>
      <c r="E276" s="150"/>
      <c r="F276" s="150"/>
      <c r="G276" s="150"/>
    </row>
    <row r="277" spans="4:7" x14ac:dyDescent="0.2">
      <c r="D277" s="150"/>
      <c r="E277" s="150"/>
      <c r="F277" s="150"/>
      <c r="G277" s="150"/>
    </row>
    <row r="278" spans="4:7" x14ac:dyDescent="0.2">
      <c r="D278" s="150"/>
      <c r="E278" s="150"/>
      <c r="F278" s="150"/>
      <c r="G278" s="150"/>
    </row>
    <row r="279" spans="4:7" x14ac:dyDescent="0.2">
      <c r="D279" s="150"/>
      <c r="E279" s="150"/>
      <c r="F279" s="150"/>
      <c r="G279" s="150"/>
    </row>
    <row r="280" spans="4:7" x14ac:dyDescent="0.2">
      <c r="D280" s="150"/>
      <c r="E280" s="150"/>
      <c r="F280" s="150"/>
      <c r="G280" s="150"/>
    </row>
    <row r="281" spans="4:7" x14ac:dyDescent="0.2">
      <c r="D281" s="150"/>
      <c r="E281" s="150"/>
      <c r="F281" s="150"/>
      <c r="G281" s="150"/>
    </row>
    <row r="282" spans="4:7" x14ac:dyDescent="0.2">
      <c r="D282" s="150"/>
      <c r="E282" s="150"/>
      <c r="F282" s="150"/>
      <c r="G282" s="150"/>
    </row>
    <row r="283" spans="4:7" x14ac:dyDescent="0.2">
      <c r="D283" s="150"/>
      <c r="E283" s="150"/>
      <c r="F283" s="150"/>
      <c r="G283" s="150"/>
    </row>
    <row r="284" spans="4:7" x14ac:dyDescent="0.2">
      <c r="D284" s="150"/>
      <c r="E284" s="150"/>
      <c r="F284" s="150"/>
      <c r="G284" s="150"/>
    </row>
    <row r="285" spans="4:7" x14ac:dyDescent="0.2">
      <c r="D285" s="150"/>
      <c r="E285" s="150"/>
      <c r="F285" s="150"/>
      <c r="G285" s="150"/>
    </row>
    <row r="286" spans="4:7" x14ac:dyDescent="0.2">
      <c r="D286" s="150"/>
      <c r="E286" s="150"/>
      <c r="F286" s="150"/>
      <c r="G286" s="150"/>
    </row>
    <row r="287" spans="4:7" x14ac:dyDescent="0.2">
      <c r="D287" s="150"/>
      <c r="E287" s="150"/>
      <c r="F287" s="150"/>
      <c r="G287" s="150"/>
    </row>
    <row r="288" spans="4:7" x14ac:dyDescent="0.2">
      <c r="D288" s="150"/>
      <c r="E288" s="150"/>
      <c r="F288" s="150"/>
      <c r="G288" s="150"/>
    </row>
    <row r="289" spans="4:7" x14ac:dyDescent="0.2">
      <c r="D289" s="150"/>
      <c r="E289" s="150"/>
      <c r="F289" s="150"/>
      <c r="G289" s="150"/>
    </row>
    <row r="290" spans="4:7" x14ac:dyDescent="0.2">
      <c r="D290" s="150"/>
      <c r="E290" s="150"/>
      <c r="F290" s="150"/>
      <c r="G290" s="150"/>
    </row>
    <row r="291" spans="4:7" x14ac:dyDescent="0.2">
      <c r="D291" s="150"/>
      <c r="E291" s="150"/>
      <c r="F291" s="150"/>
      <c r="G291" s="150"/>
    </row>
    <row r="292" spans="4:7" x14ac:dyDescent="0.2">
      <c r="D292" s="150"/>
      <c r="E292" s="150"/>
      <c r="F292" s="150"/>
      <c r="G292" s="150"/>
    </row>
    <row r="293" spans="4:7" x14ac:dyDescent="0.2">
      <c r="D293" s="150"/>
      <c r="E293" s="150"/>
      <c r="F293" s="150"/>
      <c r="G293" s="150"/>
    </row>
    <row r="294" spans="4:7" x14ac:dyDescent="0.2">
      <c r="D294" s="150"/>
      <c r="E294" s="150"/>
      <c r="F294" s="150"/>
      <c r="G294" s="150"/>
    </row>
    <row r="295" spans="4:7" x14ac:dyDescent="0.2">
      <c r="D295" s="150"/>
      <c r="E295" s="150"/>
      <c r="F295" s="150"/>
      <c r="G295" s="150"/>
    </row>
    <row r="296" spans="4:7" x14ac:dyDescent="0.2">
      <c r="D296" s="150"/>
      <c r="E296" s="150"/>
      <c r="F296" s="150"/>
      <c r="G296" s="150"/>
    </row>
    <row r="297" spans="4:7" x14ac:dyDescent="0.2">
      <c r="D297" s="150"/>
      <c r="E297" s="150"/>
      <c r="F297" s="150"/>
      <c r="G297" s="150"/>
    </row>
    <row r="298" spans="4:7" x14ac:dyDescent="0.2">
      <c r="D298" s="150"/>
      <c r="E298" s="150"/>
      <c r="F298" s="150"/>
      <c r="G298" s="150"/>
    </row>
    <row r="299" spans="4:7" x14ac:dyDescent="0.2">
      <c r="D299" s="150"/>
      <c r="E299" s="150"/>
      <c r="F299" s="150"/>
      <c r="G299" s="150"/>
    </row>
    <row r="300" spans="4:7" x14ac:dyDescent="0.2">
      <c r="D300" s="150"/>
      <c r="E300" s="150"/>
      <c r="F300" s="150"/>
      <c r="G300" s="150"/>
    </row>
    <row r="301" spans="4:7" x14ac:dyDescent="0.2">
      <c r="D301" s="150"/>
      <c r="E301" s="150"/>
      <c r="F301" s="150"/>
      <c r="G301" s="150"/>
    </row>
    <row r="302" spans="4:7" x14ac:dyDescent="0.2">
      <c r="D302" s="150"/>
      <c r="E302" s="150"/>
      <c r="F302" s="150"/>
      <c r="G302" s="150"/>
    </row>
    <row r="303" spans="4:7" x14ac:dyDescent="0.2">
      <c r="D303" s="150"/>
      <c r="E303" s="150"/>
      <c r="F303" s="150"/>
      <c r="G303" s="150"/>
    </row>
    <row r="304" spans="4:7" x14ac:dyDescent="0.2">
      <c r="D304" s="150"/>
      <c r="E304" s="150"/>
      <c r="F304" s="150"/>
      <c r="G304" s="150"/>
    </row>
    <row r="305" spans="4:7" x14ac:dyDescent="0.2">
      <c r="D305" s="150"/>
      <c r="E305" s="150"/>
      <c r="F305" s="150"/>
      <c r="G305" s="150"/>
    </row>
    <row r="306" spans="4:7" x14ac:dyDescent="0.2">
      <c r="D306" s="150"/>
      <c r="E306" s="150"/>
      <c r="F306" s="150"/>
      <c r="G306" s="150"/>
    </row>
    <row r="307" spans="4:7" x14ac:dyDescent="0.2">
      <c r="D307" s="150"/>
      <c r="E307" s="150"/>
      <c r="F307" s="150"/>
      <c r="G307" s="150"/>
    </row>
    <row r="308" spans="4:7" x14ac:dyDescent="0.2">
      <c r="D308" s="150"/>
      <c r="E308" s="150"/>
      <c r="F308" s="150"/>
      <c r="G308" s="150"/>
    </row>
    <row r="309" spans="4:7" x14ac:dyDescent="0.2">
      <c r="D309" s="150"/>
      <c r="E309" s="150"/>
      <c r="F309" s="150"/>
      <c r="G309" s="150"/>
    </row>
    <row r="310" spans="4:7" x14ac:dyDescent="0.2">
      <c r="D310" s="150"/>
      <c r="E310" s="150"/>
      <c r="F310" s="150"/>
      <c r="G310" s="150"/>
    </row>
    <row r="311" spans="4:7" x14ac:dyDescent="0.2">
      <c r="D311" s="150"/>
      <c r="E311" s="150"/>
      <c r="F311" s="150"/>
      <c r="G311" s="150"/>
    </row>
    <row r="312" spans="4:7" x14ac:dyDescent="0.2">
      <c r="D312" s="150"/>
      <c r="E312" s="150"/>
      <c r="F312" s="150"/>
      <c r="G312" s="150"/>
    </row>
    <row r="313" spans="4:7" x14ac:dyDescent="0.2">
      <c r="D313" s="150"/>
      <c r="E313" s="150"/>
      <c r="F313" s="150"/>
      <c r="G313" s="150"/>
    </row>
    <row r="314" spans="4:7" x14ac:dyDescent="0.2">
      <c r="D314" s="150"/>
      <c r="E314" s="150"/>
      <c r="F314" s="150"/>
      <c r="G314" s="150"/>
    </row>
    <row r="315" spans="4:7" x14ac:dyDescent="0.2">
      <c r="D315" s="150"/>
      <c r="E315" s="150"/>
      <c r="F315" s="150"/>
      <c r="G315" s="150"/>
    </row>
    <row r="316" spans="4:7" x14ac:dyDescent="0.2">
      <c r="D316" s="150"/>
      <c r="E316" s="150"/>
      <c r="F316" s="150"/>
      <c r="G316" s="150"/>
    </row>
    <row r="317" spans="4:7" x14ac:dyDescent="0.2">
      <c r="D317" s="150"/>
      <c r="E317" s="150"/>
      <c r="F317" s="150"/>
      <c r="G317" s="150"/>
    </row>
    <row r="318" spans="4:7" x14ac:dyDescent="0.2">
      <c r="D318" s="150"/>
      <c r="E318" s="150"/>
      <c r="F318" s="150"/>
      <c r="G318" s="150"/>
    </row>
    <row r="319" spans="4:7" x14ac:dyDescent="0.2">
      <c r="D319" s="150"/>
      <c r="E319" s="150"/>
      <c r="F319" s="150"/>
      <c r="G319" s="150"/>
    </row>
    <row r="320" spans="4:7" x14ac:dyDescent="0.2">
      <c r="D320" s="150"/>
      <c r="E320" s="150"/>
      <c r="F320" s="150"/>
      <c r="G320" s="150"/>
    </row>
    <row r="327" spans="4:7" x14ac:dyDescent="0.2">
      <c r="D327" s="149"/>
      <c r="E327" s="149"/>
      <c r="F327" s="149"/>
      <c r="G327" s="149"/>
    </row>
    <row r="328" spans="4:7" x14ac:dyDescent="0.2">
      <c r="D328" s="149"/>
      <c r="E328" s="149"/>
      <c r="F328" s="149"/>
      <c r="G328" s="149"/>
    </row>
    <row r="329" spans="4:7" x14ac:dyDescent="0.2">
      <c r="D329" s="149"/>
      <c r="E329" s="149"/>
      <c r="F329" s="149"/>
      <c r="G329" s="149"/>
    </row>
  </sheetData>
  <sheetProtection selectLockedCells="1" selectUnlockedCells="1"/>
  <mergeCells count="9">
    <mergeCell ref="T5:W6"/>
    <mergeCell ref="X5:AA6"/>
    <mergeCell ref="AB5:AE6"/>
    <mergeCell ref="B6:C7"/>
    <mergeCell ref="D5:G6"/>
    <mergeCell ref="P5:S6"/>
    <mergeCell ref="H5:K6"/>
    <mergeCell ref="L5:O6"/>
    <mergeCell ref="B3:AE3"/>
  </mergeCells>
  <phoneticPr fontId="0" type="noConversion"/>
  <pageMargins left="0" right="0" top="0" bottom="0" header="0.51181102362204722" footer="0.51181102362204722"/>
  <pageSetup paperSize="8" scale="47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H1"/>
    </sheetView>
  </sheetViews>
  <sheetFormatPr defaultColWidth="34.28515625" defaultRowHeight="12.75" x14ac:dyDescent="0.2"/>
  <cols>
    <col min="1" max="1" width="59.42578125" style="124" bestFit="1" customWidth="1"/>
    <col min="2" max="2" width="22.42578125" style="125" customWidth="1"/>
    <col min="3" max="4" width="20.5703125" style="488" customWidth="1"/>
    <col min="5" max="5" width="20.5703125" style="124" customWidth="1"/>
    <col min="6" max="8" width="20.5703125" style="488" customWidth="1"/>
    <col min="9" max="9" width="9.140625" style="124" customWidth="1"/>
    <col min="10" max="10" width="20.42578125" style="124" customWidth="1"/>
    <col min="11" max="11" width="9.140625" style="124" customWidth="1"/>
    <col min="12" max="12" width="38.140625" style="124" customWidth="1"/>
    <col min="13" max="13" width="15.5703125" style="124" customWidth="1"/>
    <col min="14" max="14" width="15.5703125" style="124" bestFit="1" customWidth="1"/>
    <col min="15" max="15" width="15.5703125" style="124" customWidth="1"/>
    <col min="16" max="16" width="15.42578125" style="124" bestFit="1" customWidth="1"/>
    <col min="17" max="19" width="15.5703125" style="124" customWidth="1"/>
    <col min="20" max="252" width="9.140625" style="124" customWidth="1"/>
    <col min="253" max="16384" width="34.28515625" style="124"/>
  </cols>
  <sheetData>
    <row r="1" spans="1:12" ht="100.5" customHeight="1" x14ac:dyDescent="0.3">
      <c r="A1" s="788" t="s">
        <v>638</v>
      </c>
      <c r="B1" s="788"/>
      <c r="C1" s="788"/>
      <c r="D1" s="788"/>
      <c r="E1" s="788"/>
      <c r="F1" s="788"/>
      <c r="G1" s="788"/>
      <c r="H1" s="788"/>
    </row>
    <row r="2" spans="1:12" ht="13.5" thickBot="1" x14ac:dyDescent="0.25"/>
    <row r="3" spans="1:12" ht="72.75" thickBot="1" x14ac:dyDescent="0.3">
      <c r="A3" s="439" t="s">
        <v>410</v>
      </c>
      <c r="B3" s="440" t="s">
        <v>515</v>
      </c>
      <c r="C3" s="489" t="s">
        <v>545</v>
      </c>
      <c r="D3" s="440" t="s">
        <v>546</v>
      </c>
      <c r="E3" s="441" t="s">
        <v>579</v>
      </c>
      <c r="F3" s="440" t="s">
        <v>599</v>
      </c>
      <c r="G3" s="440" t="s">
        <v>600</v>
      </c>
      <c r="H3" s="440" t="s">
        <v>601</v>
      </c>
    </row>
    <row r="4" spans="1:12" ht="20.25" customHeight="1" x14ac:dyDescent="0.25">
      <c r="A4" s="437" t="s">
        <v>411</v>
      </c>
      <c r="B4" s="438">
        <f>'príjmy '!B3</f>
        <v>12528272.26</v>
      </c>
      <c r="C4" s="490">
        <f>'príjmy '!C3</f>
        <v>14015751.489999998</v>
      </c>
      <c r="D4" s="438">
        <f>'príjmy '!D3</f>
        <v>14840132</v>
      </c>
      <c r="E4" s="438">
        <f>'príjmy '!E3</f>
        <v>15016951</v>
      </c>
      <c r="F4" s="438">
        <f>'príjmy '!F3</f>
        <v>16350780</v>
      </c>
      <c r="G4" s="438">
        <f>'príjmy '!G3</f>
        <v>16442460</v>
      </c>
      <c r="H4" s="438">
        <f>'príjmy '!H3</f>
        <v>16842460</v>
      </c>
      <c r="I4" s="503"/>
    </row>
    <row r="5" spans="1:12" ht="21.75" customHeight="1" x14ac:dyDescent="0.25">
      <c r="A5" s="128" t="s">
        <v>412</v>
      </c>
      <c r="B5" s="141">
        <f>'výdavky '!E8</f>
        <v>11390961.09</v>
      </c>
      <c r="C5" s="491">
        <f>'výdavky '!I8</f>
        <v>12875160.679999998</v>
      </c>
      <c r="D5" s="141">
        <f>'výdavky '!M8</f>
        <v>14003870</v>
      </c>
      <c r="E5" s="141">
        <f>'výdavky '!Q8</f>
        <v>13820513</v>
      </c>
      <c r="F5" s="141">
        <f>'výdavky '!U8</f>
        <v>15758480</v>
      </c>
      <c r="G5" s="141">
        <f>'výdavky '!Y8</f>
        <v>15623260</v>
      </c>
      <c r="H5" s="141">
        <f>'výdavky '!AC8</f>
        <v>16019160</v>
      </c>
      <c r="I5" s="503"/>
    </row>
    <row r="6" spans="1:12" ht="21" customHeight="1" x14ac:dyDescent="0.25">
      <c r="A6" s="128" t="s">
        <v>379</v>
      </c>
      <c r="B6" s="141">
        <f t="shared" ref="B6:E6" si="0">B4-B5</f>
        <v>1137311.17</v>
      </c>
      <c r="C6" s="491">
        <f t="shared" si="0"/>
        <v>1140590.8100000005</v>
      </c>
      <c r="D6" s="141">
        <f t="shared" si="0"/>
        <v>836262</v>
      </c>
      <c r="E6" s="141">
        <f t="shared" si="0"/>
        <v>1196438</v>
      </c>
      <c r="F6" s="141">
        <f t="shared" ref="F6:H6" si="1">F4-F5</f>
        <v>592300</v>
      </c>
      <c r="G6" s="141">
        <f t="shared" si="1"/>
        <v>819200</v>
      </c>
      <c r="H6" s="141">
        <f t="shared" si="1"/>
        <v>823300</v>
      </c>
      <c r="I6" s="503"/>
    </row>
    <row r="7" spans="1:12" ht="18" x14ac:dyDescent="0.25">
      <c r="A7" s="128"/>
      <c r="B7" s="141"/>
      <c r="C7" s="491"/>
      <c r="D7" s="141"/>
      <c r="E7" s="141"/>
      <c r="F7" s="141"/>
      <c r="G7" s="141"/>
      <c r="H7" s="141"/>
      <c r="I7" s="503"/>
      <c r="L7" s="125"/>
    </row>
    <row r="8" spans="1:12" ht="21.75" customHeight="1" x14ac:dyDescent="0.25">
      <c r="A8" s="128" t="s">
        <v>404</v>
      </c>
      <c r="B8" s="141">
        <f>'príjmy '!B125</f>
        <v>2017274.11</v>
      </c>
      <c r="C8" s="491">
        <f>'príjmy '!C125</f>
        <v>1260085.6400000001</v>
      </c>
      <c r="D8" s="141">
        <f>'príjmy '!D125</f>
        <v>453500</v>
      </c>
      <c r="E8" s="141">
        <f>'príjmy '!E125</f>
        <v>465000</v>
      </c>
      <c r="F8" s="141">
        <f>'príjmy '!F125</f>
        <v>1970200</v>
      </c>
      <c r="G8" s="141">
        <f>'príjmy '!G125</f>
        <v>346100</v>
      </c>
      <c r="H8" s="141">
        <f>'príjmy '!H125</f>
        <v>221000</v>
      </c>
      <c r="I8" s="503"/>
    </row>
    <row r="9" spans="1:12" ht="21" customHeight="1" x14ac:dyDescent="0.25">
      <c r="A9" s="128" t="s">
        <v>405</v>
      </c>
      <c r="B9" s="141">
        <f>'výdavky '!F8</f>
        <v>3600491.1399999997</v>
      </c>
      <c r="C9" s="491">
        <f>'výdavky '!J8</f>
        <v>1207903.43</v>
      </c>
      <c r="D9" s="141">
        <f>'výdavky '!N8</f>
        <v>1543347</v>
      </c>
      <c r="E9" s="141">
        <f>'výdavky '!R8</f>
        <v>1367075</v>
      </c>
      <c r="F9" s="141">
        <f>'výdavky '!V8</f>
        <v>5385200</v>
      </c>
      <c r="G9" s="141">
        <f>'výdavky '!Z8</f>
        <v>6528000</v>
      </c>
      <c r="H9" s="141">
        <f>'výdavky '!AD8</f>
        <v>1220000</v>
      </c>
      <c r="I9" s="503"/>
    </row>
    <row r="10" spans="1:12" ht="21.75" customHeight="1" x14ac:dyDescent="0.25">
      <c r="A10" s="128" t="s">
        <v>379</v>
      </c>
      <c r="B10" s="141">
        <f t="shared" ref="B10:E10" si="2">B8-B9</f>
        <v>-1583217.0299999996</v>
      </c>
      <c r="C10" s="491">
        <f t="shared" si="2"/>
        <v>52182.210000000196</v>
      </c>
      <c r="D10" s="141">
        <f t="shared" si="2"/>
        <v>-1089847</v>
      </c>
      <c r="E10" s="141">
        <f t="shared" si="2"/>
        <v>-902075</v>
      </c>
      <c r="F10" s="141">
        <f t="shared" ref="F10:H10" si="3">F8-F9</f>
        <v>-3415000</v>
      </c>
      <c r="G10" s="141">
        <f t="shared" si="3"/>
        <v>-6181900</v>
      </c>
      <c r="H10" s="141">
        <f t="shared" si="3"/>
        <v>-999000</v>
      </c>
      <c r="I10" s="503"/>
    </row>
    <row r="11" spans="1:12" ht="18" x14ac:dyDescent="0.25">
      <c r="A11" s="128"/>
      <c r="B11" s="141"/>
      <c r="C11" s="491"/>
      <c r="D11" s="141"/>
      <c r="E11" s="141"/>
      <c r="F11" s="141"/>
      <c r="G11" s="141"/>
      <c r="H11" s="141"/>
      <c r="I11" s="503"/>
    </row>
    <row r="12" spans="1:12" ht="22.5" customHeight="1" x14ac:dyDescent="0.25">
      <c r="A12" s="128" t="s">
        <v>406</v>
      </c>
      <c r="B12" s="141">
        <f>'príjmy '!B153</f>
        <v>1544424.37</v>
      </c>
      <c r="C12" s="491">
        <f>'príjmy '!C153</f>
        <v>760002.99</v>
      </c>
      <c r="D12" s="141">
        <f>'príjmy '!D153</f>
        <v>3592258</v>
      </c>
      <c r="E12" s="141">
        <f>'príjmy '!E153</f>
        <v>3592255</v>
      </c>
      <c r="F12" s="141">
        <f>'príjmy '!F153</f>
        <v>3169000</v>
      </c>
      <c r="G12" s="141">
        <f>'príjmy '!G153</f>
        <v>5734000</v>
      </c>
      <c r="H12" s="141">
        <f>'príjmy '!H153</f>
        <v>700000</v>
      </c>
      <c r="I12" s="503"/>
    </row>
    <row r="13" spans="1:12" ht="22.5" customHeight="1" x14ac:dyDescent="0.25">
      <c r="A13" s="128" t="s">
        <v>407</v>
      </c>
      <c r="B13" s="141">
        <f>'výdavky '!G8</f>
        <v>235237.67</v>
      </c>
      <c r="C13" s="491">
        <f>'výdavky '!K8</f>
        <v>1199446.22</v>
      </c>
      <c r="D13" s="141">
        <f>'výdavky '!O8</f>
        <v>3338673</v>
      </c>
      <c r="E13" s="141">
        <f>'výdavky '!S8</f>
        <v>3335813</v>
      </c>
      <c r="F13" s="141">
        <f>'výdavky '!W8</f>
        <v>346300</v>
      </c>
      <c r="G13" s="141">
        <f>'výdavky '!AA8</f>
        <v>371300</v>
      </c>
      <c r="H13" s="141">
        <f>'výdavky '!AE8</f>
        <v>524300</v>
      </c>
      <c r="I13" s="503"/>
    </row>
    <row r="14" spans="1:12" ht="18.75" thickBot="1" x14ac:dyDescent="0.3">
      <c r="A14" s="131" t="s">
        <v>379</v>
      </c>
      <c r="B14" s="144">
        <f t="shared" ref="B14:E14" si="4">B12-B13</f>
        <v>1309186.7000000002</v>
      </c>
      <c r="C14" s="492">
        <f t="shared" si="4"/>
        <v>-439443.23</v>
      </c>
      <c r="D14" s="144">
        <f t="shared" si="4"/>
        <v>253585</v>
      </c>
      <c r="E14" s="144">
        <f t="shared" si="4"/>
        <v>256442</v>
      </c>
      <c r="F14" s="144">
        <f t="shared" ref="F14:H14" si="5">F12-F13</f>
        <v>2822700</v>
      </c>
      <c r="G14" s="144">
        <f t="shared" si="5"/>
        <v>5362700</v>
      </c>
      <c r="H14" s="144">
        <f t="shared" si="5"/>
        <v>175700</v>
      </c>
      <c r="I14" s="503"/>
    </row>
    <row r="15" spans="1:12" ht="13.5" thickBot="1" x14ac:dyDescent="0.25">
      <c r="A15" s="134"/>
      <c r="B15" s="135"/>
      <c r="C15" s="493"/>
      <c r="D15" s="135"/>
      <c r="E15" s="135"/>
      <c r="F15" s="135"/>
      <c r="G15" s="135"/>
      <c r="H15" s="135"/>
      <c r="I15" s="503"/>
    </row>
    <row r="16" spans="1:12" ht="22.5" customHeight="1" x14ac:dyDescent="0.3">
      <c r="A16" s="300" t="s">
        <v>130</v>
      </c>
      <c r="B16" s="306">
        <f t="shared" ref="B16:B17" si="6">B4+B8+B12</f>
        <v>16089970.739999998</v>
      </c>
      <c r="C16" s="494">
        <f>C4+C8+C12</f>
        <v>16035840.119999999</v>
      </c>
      <c r="D16" s="306">
        <f>D4+D8+D12</f>
        <v>18885890</v>
      </c>
      <c r="E16" s="306">
        <f t="shared" ref="E16" si="7">E4+E8+E12</f>
        <v>19074206</v>
      </c>
      <c r="F16" s="306">
        <f t="shared" ref="F16:H17" si="8">F4+F8+F12</f>
        <v>21489980</v>
      </c>
      <c r="G16" s="306">
        <f t="shared" si="8"/>
        <v>22522560</v>
      </c>
      <c r="H16" s="306">
        <f t="shared" si="8"/>
        <v>17763460</v>
      </c>
      <c r="I16" s="503"/>
    </row>
    <row r="17" spans="1:19" ht="27.75" customHeight="1" thickBot="1" x14ac:dyDescent="0.35">
      <c r="A17" s="433" t="s">
        <v>383</v>
      </c>
      <c r="B17" s="434">
        <f t="shared" si="6"/>
        <v>15226689.9</v>
      </c>
      <c r="C17" s="495">
        <f>C5+C9+C13</f>
        <v>15282510.329999998</v>
      </c>
      <c r="D17" s="434">
        <f>D5+D9+D13</f>
        <v>18885890</v>
      </c>
      <c r="E17" s="434">
        <f t="shared" ref="E17" si="9">E5+E9+E13</f>
        <v>18523401</v>
      </c>
      <c r="F17" s="434">
        <f t="shared" si="8"/>
        <v>21489980</v>
      </c>
      <c r="G17" s="434">
        <f t="shared" si="8"/>
        <v>22522560</v>
      </c>
      <c r="H17" s="434">
        <f t="shared" si="8"/>
        <v>17763460</v>
      </c>
      <c r="I17" s="503"/>
    </row>
    <row r="18" spans="1:19" ht="27" customHeight="1" thickBot="1" x14ac:dyDescent="0.35">
      <c r="A18" s="435" t="s">
        <v>384</v>
      </c>
      <c r="B18" s="436">
        <f t="shared" ref="B18" si="10">B16-B17</f>
        <v>863280.83999999799</v>
      </c>
      <c r="C18" s="496">
        <f>C16-C17</f>
        <v>753329.79000000097</v>
      </c>
      <c r="D18" s="436">
        <f>D16-D17</f>
        <v>0</v>
      </c>
      <c r="E18" s="436">
        <f t="shared" ref="E18" si="11">E16-E17</f>
        <v>550805</v>
      </c>
      <c r="F18" s="436">
        <f>F16-F17</f>
        <v>0</v>
      </c>
      <c r="G18" s="436">
        <f>G16-G17</f>
        <v>0</v>
      </c>
      <c r="H18" s="436">
        <f>H16-H17</f>
        <v>0</v>
      </c>
      <c r="I18" s="503"/>
    </row>
    <row r="19" spans="1:19" x14ac:dyDescent="0.2">
      <c r="D19" s="125"/>
      <c r="F19" s="125"/>
      <c r="G19" s="125"/>
      <c r="H19" s="125"/>
      <c r="I19" s="503"/>
    </row>
    <row r="20" spans="1:19" ht="13.5" thickBot="1" x14ac:dyDescent="0.25">
      <c r="D20" s="125"/>
      <c r="F20" s="125"/>
      <c r="G20" s="125"/>
      <c r="H20" s="125"/>
      <c r="I20" s="503"/>
    </row>
    <row r="21" spans="1:19" ht="20.25" x14ac:dyDescent="0.3">
      <c r="A21" s="428" t="s">
        <v>454</v>
      </c>
      <c r="B21" s="429">
        <f>B4+B8</f>
        <v>14545546.369999999</v>
      </c>
      <c r="C21" s="497">
        <f>C4+C8</f>
        <v>15275837.129999999</v>
      </c>
      <c r="D21" s="429">
        <f>D4+D8</f>
        <v>15293632</v>
      </c>
      <c r="E21" s="429">
        <f t="shared" ref="E21" si="12">E4+E8</f>
        <v>15481951</v>
      </c>
      <c r="F21" s="429">
        <f t="shared" ref="F21:H22" si="13">F4+F8</f>
        <v>18320980</v>
      </c>
      <c r="G21" s="429">
        <f t="shared" si="13"/>
        <v>16788560</v>
      </c>
      <c r="H21" s="429">
        <f t="shared" si="13"/>
        <v>17063460</v>
      </c>
      <c r="I21" s="503"/>
    </row>
    <row r="22" spans="1:19" ht="21" thickBot="1" x14ac:dyDescent="0.35">
      <c r="A22" s="430" t="s">
        <v>455</v>
      </c>
      <c r="B22" s="307">
        <f t="shared" ref="B22" si="14">B5+B9</f>
        <v>14991452.23</v>
      </c>
      <c r="C22" s="498">
        <f>C5+C9</f>
        <v>14083064.109999998</v>
      </c>
      <c r="D22" s="307">
        <f>D5+D9</f>
        <v>15547217</v>
      </c>
      <c r="E22" s="307">
        <f t="shared" ref="E22" si="15">E5+E9</f>
        <v>15187588</v>
      </c>
      <c r="F22" s="307">
        <f t="shared" si="13"/>
        <v>21143680</v>
      </c>
      <c r="G22" s="307">
        <f t="shared" si="13"/>
        <v>22151260</v>
      </c>
      <c r="H22" s="307">
        <f t="shared" si="13"/>
        <v>17239160</v>
      </c>
      <c r="I22" s="503"/>
    </row>
    <row r="23" spans="1:19" ht="21" thickBot="1" x14ac:dyDescent="0.35">
      <c r="A23" s="431" t="s">
        <v>424</v>
      </c>
      <c r="B23" s="432">
        <f t="shared" ref="B23:E23" si="16">B21-B22</f>
        <v>-445905.86000000127</v>
      </c>
      <c r="C23" s="499">
        <f t="shared" si="16"/>
        <v>1192773.0200000014</v>
      </c>
      <c r="D23" s="432">
        <f t="shared" si="16"/>
        <v>-253585</v>
      </c>
      <c r="E23" s="432">
        <f t="shared" si="16"/>
        <v>294363</v>
      </c>
      <c r="F23" s="432">
        <f t="shared" ref="F23:H23" si="17">F21-F22</f>
        <v>-2822700</v>
      </c>
      <c r="G23" s="432">
        <f t="shared" si="17"/>
        <v>-5362700</v>
      </c>
      <c r="H23" s="432">
        <f t="shared" si="17"/>
        <v>-175700</v>
      </c>
      <c r="I23" s="503"/>
    </row>
    <row r="24" spans="1:19" ht="63.75" thickBot="1" x14ac:dyDescent="0.3">
      <c r="A24" s="302"/>
      <c r="J24" s="325" t="s">
        <v>438</v>
      </c>
      <c r="K24" s="784" t="s">
        <v>439</v>
      </c>
      <c r="L24" s="785"/>
      <c r="M24" s="467" t="s">
        <v>513</v>
      </c>
      <c r="N24" s="484" t="s">
        <v>545</v>
      </c>
      <c r="O24" s="467" t="s">
        <v>547</v>
      </c>
      <c r="P24" s="485" t="s">
        <v>548</v>
      </c>
      <c r="Q24" s="467" t="s">
        <v>602</v>
      </c>
      <c r="R24" s="467" t="s">
        <v>603</v>
      </c>
      <c r="S24" s="467" t="s">
        <v>604</v>
      </c>
    </row>
    <row r="25" spans="1:19" ht="18" x14ac:dyDescent="0.25">
      <c r="A25" s="301"/>
      <c r="E25" s="125"/>
      <c r="J25" s="326">
        <v>100</v>
      </c>
      <c r="K25" s="786" t="s">
        <v>440</v>
      </c>
      <c r="L25" s="787"/>
      <c r="M25" s="468">
        <f>'príjmy '!B4</f>
        <v>7641097.7999999998</v>
      </c>
      <c r="N25" s="468">
        <f>'príjmy '!C4</f>
        <v>8500097.3599999994</v>
      </c>
      <c r="O25" s="468">
        <f>'príjmy '!D4</f>
        <v>8890000</v>
      </c>
      <c r="P25" s="468">
        <f>'príjmy '!E4</f>
        <v>8945000</v>
      </c>
      <c r="Q25" s="468">
        <f>'príjmy '!F4</f>
        <v>9230000</v>
      </c>
      <c r="R25" s="468">
        <f>'príjmy '!G4</f>
        <v>9435000</v>
      </c>
      <c r="S25" s="468">
        <f>'príjmy '!H4</f>
        <v>9635000</v>
      </c>
    </row>
    <row r="26" spans="1:19" ht="18" x14ac:dyDescent="0.25">
      <c r="A26" s="324"/>
      <c r="J26" s="327">
        <v>200</v>
      </c>
      <c r="K26" s="780" t="s">
        <v>441</v>
      </c>
      <c r="L26" s="781"/>
      <c r="M26" s="469">
        <f>'príjmy '!B17+'príjmy '!B29+'príjmy '!B54+'príjmy '!B126</f>
        <v>1546800</v>
      </c>
      <c r="N26" s="469">
        <f>'príjmy '!C17+'príjmy '!C29+'príjmy '!C54+'príjmy '!C126</f>
        <v>1880101.2500000002</v>
      </c>
      <c r="O26" s="469">
        <f>'príjmy '!D17+'príjmy '!D29+'príjmy '!D54+'príjmy '!D126</f>
        <v>2078960</v>
      </c>
      <c r="P26" s="469">
        <f>'príjmy '!E17+'príjmy '!E29+'príjmy '!E54+'príjmy '!E126</f>
        <v>2140920</v>
      </c>
      <c r="Q26" s="469">
        <f>'príjmy '!F17+'príjmy '!F29+'príjmy '!F54+'príjmy '!F126</f>
        <v>2635250</v>
      </c>
      <c r="R26" s="469">
        <f>'príjmy '!G17+'príjmy '!G29+'príjmy '!G54+'príjmy '!G126</f>
        <v>2731450</v>
      </c>
      <c r="S26" s="469">
        <f>'príjmy '!H17+'príjmy '!H29+'príjmy '!H54+'príjmy '!H126</f>
        <v>2831450</v>
      </c>
    </row>
    <row r="27" spans="1:19" ht="18" x14ac:dyDescent="0.25">
      <c r="A27" s="324"/>
      <c r="J27" s="327">
        <v>300</v>
      </c>
      <c r="K27" s="780" t="s">
        <v>442</v>
      </c>
      <c r="L27" s="781"/>
      <c r="M27" s="469">
        <f>'príjmy '!B62+'príjmy '!B130</f>
        <v>5357648.57</v>
      </c>
      <c r="N27" s="469">
        <f>'príjmy '!C62+'príjmy '!C130</f>
        <v>4895638.5199999996</v>
      </c>
      <c r="O27" s="469">
        <f>'príjmy '!D62+'príjmy '!D130</f>
        <v>4324672</v>
      </c>
      <c r="P27" s="469">
        <f>'príjmy '!E62+'príjmy '!E130</f>
        <v>4396031</v>
      </c>
      <c r="Q27" s="469">
        <f>'príjmy '!F62+'príjmy '!F130</f>
        <v>6455730</v>
      </c>
      <c r="R27" s="469">
        <f>'príjmy '!G62+'príjmy '!G130</f>
        <v>4622110</v>
      </c>
      <c r="S27" s="469">
        <f>'príjmy '!H62+'príjmy '!H130</f>
        <v>4597010</v>
      </c>
    </row>
    <row r="28" spans="1:19" ht="18" x14ac:dyDescent="0.25">
      <c r="A28" s="324"/>
      <c r="J28" s="327">
        <v>400</v>
      </c>
      <c r="K28" s="780" t="s">
        <v>443</v>
      </c>
      <c r="L28" s="781"/>
      <c r="M28" s="469">
        <f>'príjmy '!B154</f>
        <v>380998.51</v>
      </c>
      <c r="N28" s="469">
        <f>'príjmy '!C154</f>
        <v>760002.99</v>
      </c>
      <c r="O28" s="469">
        <f>'príjmy '!D154+'príjmy '!D155+'príjmy '!D156</f>
        <v>456585</v>
      </c>
      <c r="P28" s="469">
        <f>'príjmy '!E154+'príjmy '!E155+'príjmy '!E156</f>
        <v>456582</v>
      </c>
      <c r="Q28" s="469">
        <f>'príjmy '!F154+'príjmy '!F155+'príjmy '!F156</f>
        <v>805000</v>
      </c>
      <c r="R28" s="469">
        <f>'príjmy '!G154+'príjmy '!G155+'príjmy '!G156</f>
        <v>650000</v>
      </c>
      <c r="S28" s="469">
        <f>'príjmy '!H154+'príjmy '!H155+'príjmy '!H156</f>
        <v>700000</v>
      </c>
    </row>
    <row r="29" spans="1:19" ht="18" x14ac:dyDescent="0.25">
      <c r="A29" s="324"/>
      <c r="J29" s="327">
        <v>500</v>
      </c>
      <c r="K29" s="780" t="s">
        <v>444</v>
      </c>
      <c r="L29" s="781"/>
      <c r="M29" s="469">
        <f>'príjmy '!B157+'príjmy '!B158+'príjmy '!B160</f>
        <v>1163425.8599999999</v>
      </c>
      <c r="N29" s="469">
        <f>'príjmy '!C157+'príjmy '!C158+'príjmy '!C160</f>
        <v>0</v>
      </c>
      <c r="O29" s="469">
        <f>'príjmy '!D157+'príjmy '!D158+'príjmy '!D160</f>
        <v>3135673</v>
      </c>
      <c r="P29" s="469">
        <f>'príjmy '!E157+'príjmy '!E158+'príjmy '!E160</f>
        <v>3135673</v>
      </c>
      <c r="Q29" s="469">
        <f>'príjmy '!F159+'príjmy '!F160</f>
        <v>2364000</v>
      </c>
      <c r="R29" s="469">
        <f>'príjmy '!G159</f>
        <v>5084000</v>
      </c>
      <c r="S29" s="469">
        <f>'príjmy '!H157+'príjmy '!H158+'príjmy '!H160</f>
        <v>0</v>
      </c>
    </row>
    <row r="30" spans="1:19" ht="18" x14ac:dyDescent="0.25">
      <c r="A30" s="324"/>
      <c r="E30" s="125"/>
      <c r="J30" s="327">
        <v>600</v>
      </c>
      <c r="K30" s="780" t="s">
        <v>378</v>
      </c>
      <c r="L30" s="781"/>
      <c r="M30" s="469">
        <f>B5</f>
        <v>11390961.09</v>
      </c>
      <c r="N30" s="469">
        <f>C5</f>
        <v>12875160.679999998</v>
      </c>
      <c r="O30" s="469">
        <f>D5</f>
        <v>14003870</v>
      </c>
      <c r="P30" s="469">
        <f>E5</f>
        <v>13820513</v>
      </c>
      <c r="Q30" s="469">
        <f>F5</f>
        <v>15758480</v>
      </c>
      <c r="R30" s="469">
        <f>G5</f>
        <v>15623260</v>
      </c>
      <c r="S30" s="469">
        <f>H5</f>
        <v>16019160</v>
      </c>
    </row>
    <row r="31" spans="1:19" ht="18" x14ac:dyDescent="0.25">
      <c r="A31" s="324"/>
      <c r="J31" s="327">
        <v>700</v>
      </c>
      <c r="K31" s="780" t="s">
        <v>381</v>
      </c>
      <c r="L31" s="781"/>
      <c r="M31" s="469">
        <f>B9</f>
        <v>3600491.1399999997</v>
      </c>
      <c r="N31" s="469">
        <f>C9</f>
        <v>1207903.43</v>
      </c>
      <c r="O31" s="469">
        <f>D9</f>
        <v>1543347</v>
      </c>
      <c r="P31" s="469">
        <f>E9</f>
        <v>1367075</v>
      </c>
      <c r="Q31" s="469">
        <f>F9</f>
        <v>5385200</v>
      </c>
      <c r="R31" s="469">
        <f>G9</f>
        <v>6528000</v>
      </c>
      <c r="S31" s="469">
        <f>H9</f>
        <v>1220000</v>
      </c>
    </row>
    <row r="32" spans="1:19" ht="18.75" thickBot="1" x14ac:dyDescent="0.3">
      <c r="A32" s="324"/>
      <c r="J32" s="328">
        <v>800</v>
      </c>
      <c r="K32" s="782" t="s">
        <v>445</v>
      </c>
      <c r="L32" s="783"/>
      <c r="M32" s="470">
        <f>B13</f>
        <v>235237.67</v>
      </c>
      <c r="N32" s="470">
        <f>C13</f>
        <v>1199446.22</v>
      </c>
      <c r="O32" s="470">
        <f>D13</f>
        <v>3338673</v>
      </c>
      <c r="P32" s="470">
        <f>E13</f>
        <v>3335813</v>
      </c>
      <c r="Q32" s="470">
        <f>F13</f>
        <v>346300</v>
      </c>
      <c r="R32" s="470">
        <f>G13</f>
        <v>371300</v>
      </c>
      <c r="S32" s="470">
        <f>H13</f>
        <v>524300</v>
      </c>
    </row>
    <row r="33" spans="1:19" ht="18.75" thickBot="1" x14ac:dyDescent="0.3">
      <c r="A33" s="324"/>
      <c r="J33" s="799"/>
      <c r="K33" s="799"/>
      <c r="L33" s="799"/>
      <c r="M33" s="789"/>
      <c r="N33" s="789"/>
      <c r="O33" s="789"/>
      <c r="P33" s="789"/>
    </row>
    <row r="34" spans="1:19" ht="63.75" thickBot="1" x14ac:dyDescent="0.3">
      <c r="A34" s="324"/>
      <c r="J34" s="800"/>
      <c r="K34" s="800"/>
      <c r="L34" s="800"/>
      <c r="M34" s="467" t="s">
        <v>513</v>
      </c>
      <c r="N34" s="484" t="s">
        <v>545</v>
      </c>
      <c r="O34" s="467" t="s">
        <v>547</v>
      </c>
      <c r="P34" s="485" t="s">
        <v>548</v>
      </c>
      <c r="Q34" s="467" t="s">
        <v>602</v>
      </c>
      <c r="R34" s="467" t="s">
        <v>603</v>
      </c>
      <c r="S34" s="467" t="s">
        <v>604</v>
      </c>
    </row>
    <row r="35" spans="1:19" ht="18" x14ac:dyDescent="0.25">
      <c r="A35" s="324"/>
      <c r="J35" s="790" t="s">
        <v>481</v>
      </c>
      <c r="K35" s="791"/>
      <c r="L35" s="792"/>
      <c r="M35" s="472">
        <f>M25+M26+M27+M28+M29</f>
        <v>16089970.74</v>
      </c>
      <c r="N35" s="472">
        <f t="shared" ref="N35:O35" si="18">N25+N26+N27+N28+N29</f>
        <v>16035840.119999999</v>
      </c>
      <c r="O35" s="472">
        <f t="shared" si="18"/>
        <v>18885890</v>
      </c>
      <c r="P35" s="472">
        <f>P25+P26+P27+P28+P29</f>
        <v>19074206</v>
      </c>
      <c r="Q35" s="472">
        <f>Q25+Q26+Q27+Q28+Q29</f>
        <v>21489980</v>
      </c>
      <c r="R35" s="472">
        <f t="shared" ref="R35:S35" si="19">R25+R26+R27+R28+R29</f>
        <v>22522560</v>
      </c>
      <c r="S35" s="472">
        <f t="shared" si="19"/>
        <v>17763460</v>
      </c>
    </row>
    <row r="36" spans="1:19" ht="18" x14ac:dyDescent="0.25">
      <c r="A36" s="324"/>
      <c r="J36" s="793" t="s">
        <v>482</v>
      </c>
      <c r="K36" s="794"/>
      <c r="L36" s="795"/>
      <c r="M36" s="473">
        <f>M30+M31+M32</f>
        <v>15226689.9</v>
      </c>
      <c r="N36" s="473">
        <f t="shared" ref="N36:P36" si="20">N30+N31+N32</f>
        <v>15282510.329999998</v>
      </c>
      <c r="O36" s="473">
        <f t="shared" si="20"/>
        <v>18885890</v>
      </c>
      <c r="P36" s="473">
        <f t="shared" si="20"/>
        <v>18523401</v>
      </c>
      <c r="Q36" s="473">
        <f t="shared" ref="Q36:S36" si="21">Q30+Q31+Q32</f>
        <v>21489980</v>
      </c>
      <c r="R36" s="473">
        <f t="shared" si="21"/>
        <v>22522560</v>
      </c>
      <c r="S36" s="473">
        <f t="shared" si="21"/>
        <v>17763460</v>
      </c>
    </row>
    <row r="37" spans="1:19" ht="18.75" thickBot="1" x14ac:dyDescent="0.3">
      <c r="J37" s="796" t="s">
        <v>379</v>
      </c>
      <c r="K37" s="797"/>
      <c r="L37" s="798"/>
      <c r="M37" s="474">
        <f>M35-M36</f>
        <v>863280.83999999985</v>
      </c>
      <c r="N37" s="474">
        <f t="shared" ref="N37:P37" si="22">N35-N36</f>
        <v>753329.79000000097</v>
      </c>
      <c r="O37" s="474">
        <f t="shared" si="22"/>
        <v>0</v>
      </c>
      <c r="P37" s="474">
        <f t="shared" si="22"/>
        <v>550805</v>
      </c>
      <c r="Q37" s="474">
        <f t="shared" ref="Q37:S37" si="23">Q35-Q36</f>
        <v>0</v>
      </c>
      <c r="R37" s="474">
        <f t="shared" si="23"/>
        <v>0</v>
      </c>
      <c r="S37" s="474">
        <f t="shared" si="23"/>
        <v>0</v>
      </c>
    </row>
    <row r="38" spans="1:19" ht="18" x14ac:dyDescent="0.25">
      <c r="J38" s="471"/>
      <c r="K38" s="471"/>
      <c r="L38" s="471"/>
      <c r="M38" s="471"/>
      <c r="N38" s="471"/>
      <c r="O38" s="471"/>
      <c r="P38" s="471"/>
      <c r="Q38" s="471"/>
      <c r="R38" s="471"/>
      <c r="S38" s="471"/>
    </row>
    <row r="49" ht="58.5" customHeight="1" x14ac:dyDescent="0.2"/>
  </sheetData>
  <sheetProtection selectLockedCells="1" selectUnlockedCells="1"/>
  <mergeCells count="15">
    <mergeCell ref="M33:P33"/>
    <mergeCell ref="J35:L35"/>
    <mergeCell ref="J36:L36"/>
    <mergeCell ref="J37:L37"/>
    <mergeCell ref="J33:L34"/>
    <mergeCell ref="K24:L24"/>
    <mergeCell ref="K25:L25"/>
    <mergeCell ref="K26:L26"/>
    <mergeCell ref="K27:L27"/>
    <mergeCell ref="A1:H1"/>
    <mergeCell ref="K28:L28"/>
    <mergeCell ref="K29:L29"/>
    <mergeCell ref="K30:L30"/>
    <mergeCell ref="K31:L31"/>
    <mergeCell ref="K32:L32"/>
  </mergeCells>
  <phoneticPr fontId="0" type="noConversion"/>
  <pageMargins left="0" right="0" top="0" bottom="0" header="0.51181102362204722" footer="0.51181102362204722"/>
  <pageSetup paperSize="9" scale="33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01" t="s">
        <v>394</v>
      </c>
      <c r="B1" s="801"/>
      <c r="C1" s="801"/>
      <c r="D1" s="801"/>
      <c r="E1" s="801"/>
      <c r="F1" s="801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391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60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60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60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51" t="s">
        <v>389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61" t="s">
        <v>386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61" t="s">
        <v>390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60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60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60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07" t="s">
        <v>132</v>
      </c>
      <c r="E5" s="807"/>
      <c r="F5" s="807"/>
      <c r="G5" s="807"/>
      <c r="H5" s="808" t="s">
        <v>133</v>
      </c>
      <c r="I5" s="808"/>
      <c r="J5" s="808"/>
      <c r="K5" s="808"/>
      <c r="L5" s="802" t="s">
        <v>2</v>
      </c>
      <c r="M5" s="802"/>
      <c r="N5" s="802"/>
      <c r="O5" s="802"/>
      <c r="P5" s="802" t="s">
        <v>392</v>
      </c>
      <c r="Q5" s="802"/>
      <c r="R5" s="802"/>
      <c r="S5" s="802"/>
      <c r="T5" s="802" t="s">
        <v>388</v>
      </c>
      <c r="U5" s="802"/>
      <c r="V5" s="802"/>
      <c r="W5" s="802"/>
    </row>
    <row r="6" spans="1:23" ht="12.75" customHeight="1" thickBot="1" x14ac:dyDescent="0.25">
      <c r="A6" s="80"/>
      <c r="B6" s="804" t="s">
        <v>134</v>
      </c>
      <c r="C6" s="804"/>
      <c r="D6" s="164" t="s">
        <v>135</v>
      </c>
      <c r="E6" s="805" t="s">
        <v>136</v>
      </c>
      <c r="F6" s="805"/>
      <c r="G6" s="805"/>
      <c r="H6" s="164" t="s">
        <v>135</v>
      </c>
      <c r="I6" s="806" t="s">
        <v>137</v>
      </c>
      <c r="J6" s="806"/>
      <c r="K6" s="806"/>
      <c r="L6" s="165" t="s">
        <v>135</v>
      </c>
      <c r="M6" s="803" t="s">
        <v>138</v>
      </c>
      <c r="N6" s="803"/>
      <c r="O6" s="803"/>
      <c r="P6" s="165" t="s">
        <v>135</v>
      </c>
      <c r="Q6" s="803" t="s">
        <v>138</v>
      </c>
      <c r="R6" s="803"/>
      <c r="S6" s="803"/>
      <c r="T6" s="165" t="s">
        <v>135</v>
      </c>
      <c r="U6" s="803" t="s">
        <v>139</v>
      </c>
      <c r="V6" s="803"/>
      <c r="W6" s="803"/>
    </row>
    <row r="7" spans="1:23" ht="24.75" thickBot="1" x14ac:dyDescent="0.25">
      <c r="A7" s="80"/>
      <c r="B7" s="804"/>
      <c r="C7" s="804"/>
      <c r="D7" s="166" t="s">
        <v>140</v>
      </c>
      <c r="E7" s="167" t="s">
        <v>141</v>
      </c>
      <c r="F7" s="168" t="s">
        <v>142</v>
      </c>
      <c r="G7" s="169" t="s">
        <v>143</v>
      </c>
      <c r="H7" s="166" t="s">
        <v>144</v>
      </c>
      <c r="I7" s="167" t="s">
        <v>141</v>
      </c>
      <c r="J7" s="168" t="s">
        <v>142</v>
      </c>
      <c r="K7" s="170" t="s">
        <v>143</v>
      </c>
      <c r="L7" s="171" t="s">
        <v>145</v>
      </c>
      <c r="M7" s="172" t="s">
        <v>141</v>
      </c>
      <c r="N7" s="173" t="s">
        <v>142</v>
      </c>
      <c r="O7" s="174" t="s">
        <v>143</v>
      </c>
      <c r="P7" s="171" t="s">
        <v>145</v>
      </c>
      <c r="Q7" s="172" t="s">
        <v>141</v>
      </c>
      <c r="R7" s="173" t="s">
        <v>142</v>
      </c>
      <c r="S7" s="174" t="s">
        <v>143</v>
      </c>
      <c r="T7" s="171" t="s">
        <v>146</v>
      </c>
      <c r="U7" s="172" t="s">
        <v>141</v>
      </c>
      <c r="V7" s="173" t="s">
        <v>142</v>
      </c>
      <c r="W7" s="174" t="s">
        <v>143</v>
      </c>
    </row>
    <row r="8" spans="1:23" ht="24" customHeight="1" thickBot="1" x14ac:dyDescent="0.25">
      <c r="A8" s="80"/>
      <c r="B8" s="175" t="s">
        <v>147</v>
      </c>
      <c r="C8" s="176"/>
      <c r="D8" s="177" t="e">
        <f>E8+F8+G8</f>
        <v>#REF!</v>
      </c>
      <c r="E8" s="178" t="e">
        <f>E10+E24+E38+E48+E54+E70+E78+E93+E97+E120+E130+E139+E151+E174+E175</f>
        <v>#REF!</v>
      </c>
      <c r="F8" s="178" t="e">
        <f>F10+F24+F38+F48+F54+F70+F78+F93+F97+F120+F130+F139+F151+F174+F175</f>
        <v>#REF!</v>
      </c>
      <c r="G8" s="179" t="e">
        <f>G10+G24+G38+G48+G54+G70+G78+G93+G97+G120+G130+G139+G151+G174+G175</f>
        <v>#REF!</v>
      </c>
      <c r="H8" s="177" t="e">
        <f>I8+J8+K8</f>
        <v>#REF!</v>
      </c>
      <c r="I8" s="178" t="e">
        <f>I10+I24+I38+I48+I54+I70+I78+I93+I97+I120+I130+I139+I151+I174+I175</f>
        <v>#REF!</v>
      </c>
      <c r="J8" s="178" t="e">
        <f>J10+J24+J38+J48+J54+J70+J78+J93+J97+J120+J130+J139+J151+J174+J175</f>
        <v>#REF!</v>
      </c>
      <c r="K8" s="180" t="e">
        <f>K10+K24+K38+K48+K54+K70+K78+K93+K97+K120+K130+K139+K151+K174+K175</f>
        <v>#REF!</v>
      </c>
      <c r="L8" s="181" t="e">
        <f>SUM(M8:O8)</f>
        <v>#REF!</v>
      </c>
      <c r="M8" s="178" t="e">
        <f>M10+M24+M38+M48+M54+M70+M78+M93+M97+M120+M130+M139+M151+M174+M175</f>
        <v>#REF!</v>
      </c>
      <c r="N8" s="178" t="e">
        <f>N10+N24+N38+N48+N54+N70+N78+N93+N97+N120+N130+N139+N151+N174+N175</f>
        <v>#REF!</v>
      </c>
      <c r="O8" s="180" t="e">
        <f>O10+O24+O38+O48+O54+O70+O78+O93+O97+O120+O130+O139+O151+O174+O175</f>
        <v>#REF!</v>
      </c>
      <c r="P8" s="181">
        <v>12339862.450000001</v>
      </c>
      <c r="Q8" s="178">
        <v>10730799.140000001</v>
      </c>
      <c r="R8" s="178">
        <v>957999</v>
      </c>
      <c r="S8" s="180">
        <v>654683.57999999996</v>
      </c>
      <c r="T8" s="181" t="e">
        <f>SUM(U8:W8)</f>
        <v>#REF!</v>
      </c>
      <c r="U8" s="178" t="e">
        <f>U10+U24+U38+U48+U54+U70+U78+U93+U97+U120+U130+U139+U151+U174+U175</f>
        <v>#REF!</v>
      </c>
      <c r="V8" s="178" t="e">
        <f>V10+V24+V38+V48+V54+V70+V78+V93+V97+V120+V130+V139+V151+V174+V175</f>
        <v>#REF!</v>
      </c>
      <c r="W8" s="180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9"/>
      <c r="Q9" s="290"/>
      <c r="R9" s="291"/>
      <c r="S9" s="290"/>
      <c r="T9" s="87"/>
      <c r="U9" s="90"/>
      <c r="V9" s="89"/>
      <c r="W9" s="90"/>
    </row>
    <row r="10" spans="1:23" ht="14.25" x14ac:dyDescent="0.2">
      <c r="A10" s="80"/>
      <c r="B10" s="182" t="s">
        <v>149</v>
      </c>
      <c r="C10" s="183"/>
      <c r="D10" s="184">
        <f t="shared" ref="D10:W10" si="0">D11+D16+D20+D21+D22+D23</f>
        <v>249041</v>
      </c>
      <c r="E10" s="185">
        <f t="shared" si="0"/>
        <v>202089</v>
      </c>
      <c r="F10" s="185">
        <f t="shared" si="0"/>
        <v>46952</v>
      </c>
      <c r="G10" s="186">
        <f t="shared" si="0"/>
        <v>0</v>
      </c>
      <c r="H10" s="184">
        <f>H11+H16+H20+H21+H22+H23-1</f>
        <v>182685</v>
      </c>
      <c r="I10" s="185">
        <f t="shared" si="0"/>
        <v>169377</v>
      </c>
      <c r="J10" s="185">
        <f t="shared" si="0"/>
        <v>13309</v>
      </c>
      <c r="K10" s="187">
        <f t="shared" si="0"/>
        <v>0</v>
      </c>
      <c r="L10" s="188" t="e">
        <f t="shared" si="0"/>
        <v>#REF!</v>
      </c>
      <c r="M10" s="185" t="e">
        <f t="shared" si="0"/>
        <v>#REF!</v>
      </c>
      <c r="N10" s="185" t="e">
        <f t="shared" si="0"/>
        <v>#REF!</v>
      </c>
      <c r="O10" s="187" t="e">
        <f t="shared" si="0"/>
        <v>#REF!</v>
      </c>
      <c r="P10" s="252">
        <v>167746.69</v>
      </c>
      <c r="Q10" s="253">
        <v>166090.16</v>
      </c>
      <c r="R10" s="253">
        <v>1656.53</v>
      </c>
      <c r="S10" s="254">
        <v>0</v>
      </c>
      <c r="T10" s="188">
        <f t="shared" si="0"/>
        <v>202120</v>
      </c>
      <c r="U10" s="185">
        <f t="shared" si="0"/>
        <v>179552</v>
      </c>
      <c r="V10" s="185">
        <f t="shared" si="0"/>
        <v>22568</v>
      </c>
      <c r="W10" s="187">
        <f t="shared" si="0"/>
        <v>0</v>
      </c>
    </row>
    <row r="11" spans="1:23" ht="15.75" x14ac:dyDescent="0.25">
      <c r="A11" s="80"/>
      <c r="B11" s="205" t="s">
        <v>150</v>
      </c>
      <c r="C11" s="206" t="s">
        <v>151</v>
      </c>
      <c r="D11" s="207">
        <f>SUM(D12:D15)</f>
        <v>114308</v>
      </c>
      <c r="E11" s="208">
        <f>SUM(E12:E15)</f>
        <v>114308</v>
      </c>
      <c r="F11" s="208">
        <f>SUM(F12:F15)</f>
        <v>0</v>
      </c>
      <c r="G11" s="209">
        <f>SUM(G12:G15)</f>
        <v>0</v>
      </c>
      <c r="H11" s="207">
        <f t="shared" ref="H11:W11" si="1">SUM(H12:H15)</f>
        <v>84347</v>
      </c>
      <c r="I11" s="208">
        <f t="shared" si="1"/>
        <v>84347</v>
      </c>
      <c r="J11" s="208">
        <f t="shared" si="1"/>
        <v>0</v>
      </c>
      <c r="K11" s="210">
        <f t="shared" si="1"/>
        <v>0</v>
      </c>
      <c r="L11" s="211" t="e">
        <f t="shared" si="1"/>
        <v>#REF!</v>
      </c>
      <c r="M11" s="208" t="e">
        <f t="shared" si="1"/>
        <v>#REF!</v>
      </c>
      <c r="N11" s="208" t="e">
        <f t="shared" si="1"/>
        <v>#REF!</v>
      </c>
      <c r="O11" s="210" t="e">
        <f t="shared" si="1"/>
        <v>#REF!</v>
      </c>
      <c r="P11" s="255">
        <v>92823.26</v>
      </c>
      <c r="Q11" s="256">
        <v>92823.26</v>
      </c>
      <c r="R11" s="256">
        <v>0</v>
      </c>
      <c r="S11" s="257">
        <v>0</v>
      </c>
      <c r="T11" s="211">
        <f t="shared" si="1"/>
        <v>100632</v>
      </c>
      <c r="U11" s="208">
        <f t="shared" si="1"/>
        <v>100632</v>
      </c>
      <c r="V11" s="208">
        <f t="shared" si="1"/>
        <v>0</v>
      </c>
      <c r="W11" s="210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'[3]1.Plánovanie, manažment a kontr'!#REF!</f>
        <v>#REF!</v>
      </c>
      <c r="N12" s="94" t="e">
        <f>'[3]1.Plánovanie, manažment a kontr'!#REF!</f>
        <v>#REF!</v>
      </c>
      <c r="O12" s="96" t="e">
        <f>'[3]1.Plánovanie, manažment a kontr'!#REF!</f>
        <v>#REF!</v>
      </c>
      <c r="P12" s="255">
        <v>38175.74</v>
      </c>
      <c r="Q12" s="258">
        <v>38175.74</v>
      </c>
      <c r="R12" s="258">
        <v>0</v>
      </c>
      <c r="S12" s="259">
        <v>0</v>
      </c>
      <c r="T12" s="97">
        <f>SUM(U12:W12)</f>
        <v>39379</v>
      </c>
      <c r="U12" s="94">
        <f>'[3]1.Plánovanie, manažment a kontr'!$H$5</f>
        <v>39379</v>
      </c>
      <c r="V12" s="94">
        <f>'[3]1.Plánovanie, manažment a kontr'!$I$5</f>
        <v>0</v>
      </c>
      <c r="W12" s="96">
        <f>'[3]1.Plánovanie,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'[3]1.Plánovanie, manažment a kontr'!#REF!</f>
        <v>#REF!</v>
      </c>
      <c r="N13" s="94" t="e">
        <f>'[3]1.Plánovanie, manažment a kontr'!#REF!</f>
        <v>#REF!</v>
      </c>
      <c r="O13" s="96" t="e">
        <f>'[3]1.Plánovanie, manažment a kontr'!#REF!</f>
        <v>#REF!</v>
      </c>
      <c r="P13" s="255">
        <v>26838.14</v>
      </c>
      <c r="Q13" s="258">
        <v>26838.14</v>
      </c>
      <c r="R13" s="258">
        <v>0</v>
      </c>
      <c r="S13" s="259">
        <v>0</v>
      </c>
      <c r="T13" s="97">
        <f>SUM(U13:W13)</f>
        <v>26321</v>
      </c>
      <c r="U13" s="94">
        <f>'[3]1.Plánovanie, manažment a kontr'!$H$16</f>
        <v>26321</v>
      </c>
      <c r="V13" s="94">
        <f>'[3]1.Plánovanie, manažment a kontr'!$I$16</f>
        <v>0</v>
      </c>
      <c r="W13" s="96">
        <f>'[3]1.Plánovanie,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'[3]1.Plánovanie, manažment a kontr'!#REF!</f>
        <v>#REF!</v>
      </c>
      <c r="N14" s="94" t="e">
        <f>'[3]1.Plánovanie, manažment a kontr'!#REF!</f>
        <v>#REF!</v>
      </c>
      <c r="O14" s="96" t="e">
        <f>'[3]1.Plánovanie, manažment a kontr'!#REF!</f>
        <v>#REF!</v>
      </c>
      <c r="P14" s="255">
        <v>27809.38</v>
      </c>
      <c r="Q14" s="258">
        <v>27809.38</v>
      </c>
      <c r="R14" s="258">
        <v>0</v>
      </c>
      <c r="S14" s="259">
        <v>0</v>
      </c>
      <c r="T14" s="97">
        <f>SUM(U14:W14)</f>
        <v>34932</v>
      </c>
      <c r="U14" s="94">
        <f>'[3]1.Plánovanie, manažment a kontr'!$H$27</f>
        <v>34932</v>
      </c>
      <c r="V14" s="94">
        <f>'[3]1.Plánovanie, manažment a kontr'!$I$27</f>
        <v>0</v>
      </c>
      <c r="W14" s="96">
        <f>'[3]1.Plánovanie,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'[3]1.Plánovanie, manažment a kontr'!#REF!</f>
        <v>#REF!</v>
      </c>
      <c r="N15" s="94" t="e">
        <f>'[3]1.Plánovanie, manažment a kontr'!#REF!</f>
        <v>#REF!</v>
      </c>
      <c r="O15" s="96" t="e">
        <f>'[3]1.Plánovanie, manažment a kontr'!#REF!</f>
        <v>#REF!</v>
      </c>
      <c r="P15" s="255">
        <v>0</v>
      </c>
      <c r="Q15" s="258">
        <v>0</v>
      </c>
      <c r="R15" s="258">
        <v>0</v>
      </c>
      <c r="S15" s="259">
        <v>0</v>
      </c>
      <c r="T15" s="97">
        <f>SUM(U15:W15)</f>
        <v>0</v>
      </c>
      <c r="U15" s="94">
        <f>'[3]1.Plánovanie, manažment a kontr'!$H$31</f>
        <v>0</v>
      </c>
      <c r="V15" s="94">
        <f>'[3]1.Plánovanie, manažment a kontr'!$I$31</f>
        <v>0</v>
      </c>
      <c r="W15" s="96">
        <f>'[3]1.Plánovanie, manažment a kontr'!$J$31</f>
        <v>0</v>
      </c>
    </row>
    <row r="16" spans="1:23" ht="15.75" x14ac:dyDescent="0.25">
      <c r="A16" s="99"/>
      <c r="B16" s="205" t="s">
        <v>156</v>
      </c>
      <c r="C16" s="212" t="s">
        <v>157</v>
      </c>
      <c r="D16" s="207">
        <f t="shared" ref="D16:W16" si="2">SUM(D17:D19)</f>
        <v>61358</v>
      </c>
      <c r="E16" s="208">
        <f t="shared" si="2"/>
        <v>16667</v>
      </c>
      <c r="F16" s="208">
        <f t="shared" si="2"/>
        <v>44691</v>
      </c>
      <c r="G16" s="209">
        <f t="shared" si="2"/>
        <v>0</v>
      </c>
      <c r="H16" s="207">
        <f t="shared" si="2"/>
        <v>32896</v>
      </c>
      <c r="I16" s="208">
        <f t="shared" si="2"/>
        <v>19587</v>
      </c>
      <c r="J16" s="208">
        <f t="shared" si="2"/>
        <v>13309</v>
      </c>
      <c r="K16" s="210">
        <f t="shared" si="2"/>
        <v>0</v>
      </c>
      <c r="L16" s="211" t="e">
        <f t="shared" si="2"/>
        <v>#REF!</v>
      </c>
      <c r="M16" s="208" t="e">
        <f t="shared" si="2"/>
        <v>#REF!</v>
      </c>
      <c r="N16" s="208" t="e">
        <f t="shared" si="2"/>
        <v>#REF!</v>
      </c>
      <c r="O16" s="210" t="e">
        <f t="shared" si="2"/>
        <v>#REF!</v>
      </c>
      <c r="P16" s="255">
        <v>9763.3700000000008</v>
      </c>
      <c r="Q16" s="256">
        <v>8106.84</v>
      </c>
      <c r="R16" s="256">
        <v>1656.53</v>
      </c>
      <c r="S16" s="257">
        <v>0</v>
      </c>
      <c r="T16" s="211">
        <f t="shared" si="2"/>
        <v>45168</v>
      </c>
      <c r="U16" s="208">
        <f t="shared" si="2"/>
        <v>22600</v>
      </c>
      <c r="V16" s="208">
        <f t="shared" si="2"/>
        <v>22568</v>
      </c>
      <c r="W16" s="210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'[3]1.Plánovanie, manažment a kontr'!#REF!</f>
        <v>#REF!</v>
      </c>
      <c r="N17" s="94" t="e">
        <f>'[3]1.Plánovanie, manažment a kontr'!#REF!</f>
        <v>#REF!</v>
      </c>
      <c r="O17" s="96" t="e">
        <f>'[3]1.Plánovanie, manažment a kontr'!#REF!</f>
        <v>#REF!</v>
      </c>
      <c r="P17" s="255">
        <v>228.58</v>
      </c>
      <c r="Q17" s="258">
        <v>228.58</v>
      </c>
      <c r="R17" s="258">
        <v>0</v>
      </c>
      <c r="S17" s="259">
        <v>0</v>
      </c>
      <c r="T17" s="97">
        <f t="shared" ref="T17:T23" si="6">SUM(U17:W17)</f>
        <v>2046</v>
      </c>
      <c r="U17" s="94">
        <f>'[3]1.Plánovanie, manažment a kontr'!$H$35</f>
        <v>2046</v>
      </c>
      <c r="V17" s="94">
        <f>'[3]1.Plánovanie, manažment a kontr'!$I$35</f>
        <v>0</v>
      </c>
      <c r="W17" s="96">
        <f>'[3]1.Plánovanie,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'[3]1.Plánovanie, manažment a kontr'!#REF!</f>
        <v>#REF!</v>
      </c>
      <c r="N18" s="94" t="e">
        <f>'[3]1.Plánovanie, manažment a kontr'!#REF!</f>
        <v>#REF!</v>
      </c>
      <c r="O18" s="96" t="e">
        <f>'[3]1.Plánovanie, manažment a kontr'!#REF!</f>
        <v>#REF!</v>
      </c>
      <c r="P18" s="255">
        <v>0</v>
      </c>
      <c r="Q18" s="258">
        <v>0</v>
      </c>
      <c r="R18" s="258">
        <v>0</v>
      </c>
      <c r="S18" s="259">
        <v>0</v>
      </c>
      <c r="T18" s="97">
        <f t="shared" si="6"/>
        <v>10904</v>
      </c>
      <c r="U18" s="94">
        <f>'[3]1.Plánovanie, manažment a kontr'!$H$47</f>
        <v>10904</v>
      </c>
      <c r="V18" s="94">
        <f>'[3]1.Plánovanie, manažment a kontr'!$I$47</f>
        <v>0</v>
      </c>
      <c r="W18" s="96">
        <f>'[3]1.Plánovanie,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'[3]1.Plánovanie, manažment a kontr'!#REF!</f>
        <v>#REF!</v>
      </c>
      <c r="N19" s="94" t="e">
        <f>'[3]1.Plánovanie, manažment a kontr'!#REF!</f>
        <v>#REF!</v>
      </c>
      <c r="O19" s="96" t="e">
        <f>'[3]1.Plánovanie, manažment a kontr'!#REF!</f>
        <v>#REF!</v>
      </c>
      <c r="P19" s="255">
        <v>9534.7900000000009</v>
      </c>
      <c r="Q19" s="258">
        <v>7878.26</v>
      </c>
      <c r="R19" s="258">
        <v>1656.53</v>
      </c>
      <c r="S19" s="259">
        <v>0</v>
      </c>
      <c r="T19" s="97">
        <f t="shared" si="6"/>
        <v>32218</v>
      </c>
      <c r="U19" s="94">
        <f>'[3]1.Plánovanie, manažment a kontr'!$H$50</f>
        <v>9650</v>
      </c>
      <c r="V19" s="94">
        <f>'[3]1.Plánovanie, manažment a kontr'!$I$50</f>
        <v>22568</v>
      </c>
      <c r="W19" s="96">
        <f>'[3]1.Plánovanie, manažment a kontr'!$J$50</f>
        <v>0</v>
      </c>
    </row>
    <row r="20" spans="1:23" ht="15.75" x14ac:dyDescent="0.25">
      <c r="A20" s="83"/>
      <c r="B20" s="205" t="s">
        <v>161</v>
      </c>
      <c r="C20" s="212" t="s">
        <v>162</v>
      </c>
      <c r="D20" s="207">
        <f t="shared" si="3"/>
        <v>59900</v>
      </c>
      <c r="E20" s="208">
        <v>59900</v>
      </c>
      <c r="F20" s="208"/>
      <c r="G20" s="209"/>
      <c r="H20" s="207">
        <f t="shared" si="4"/>
        <v>57447</v>
      </c>
      <c r="I20" s="208">
        <v>57447</v>
      </c>
      <c r="J20" s="208"/>
      <c r="K20" s="210"/>
      <c r="L20" s="211" t="e">
        <f t="shared" si="5"/>
        <v>#REF!</v>
      </c>
      <c r="M20" s="208" t="e">
        <f>'[3]1.Plánovanie, manažment a kontr'!#REF!</f>
        <v>#REF!</v>
      </c>
      <c r="N20" s="208" t="e">
        <f>'[3]1.Plánovanie, manažment a kontr'!#REF!</f>
        <v>#REF!</v>
      </c>
      <c r="O20" s="210" t="e">
        <f>'[3]1.Plánovanie, manažment a kontr'!#REF!</f>
        <v>#REF!</v>
      </c>
      <c r="P20" s="255">
        <v>51038.51</v>
      </c>
      <c r="Q20" s="256">
        <v>51038.51</v>
      </c>
      <c r="R20" s="256">
        <v>0</v>
      </c>
      <c r="S20" s="257">
        <v>0</v>
      </c>
      <c r="T20" s="211">
        <f t="shared" si="6"/>
        <v>44354</v>
      </c>
      <c r="U20" s="208">
        <f>'[3]1.Plánovanie, manažment a kontr'!$H$62</f>
        <v>44354</v>
      </c>
      <c r="V20" s="208">
        <f>'[3]1.Plánovanie, manažment a kontr'!$I$62</f>
        <v>0</v>
      </c>
      <c r="W20" s="210">
        <f>'[3]1.Plánovanie, manažment a kontr'!$J$62</f>
        <v>0</v>
      </c>
    </row>
    <row r="21" spans="1:23" ht="15.75" x14ac:dyDescent="0.25">
      <c r="A21" s="80"/>
      <c r="B21" s="205" t="s">
        <v>163</v>
      </c>
      <c r="C21" s="212" t="s">
        <v>164</v>
      </c>
      <c r="D21" s="207">
        <f t="shared" si="3"/>
        <v>1990</v>
      </c>
      <c r="E21" s="208">
        <v>1990</v>
      </c>
      <c r="F21" s="208"/>
      <c r="G21" s="209"/>
      <c r="H21" s="207">
        <f t="shared" si="4"/>
        <v>1990</v>
      </c>
      <c r="I21" s="208">
        <v>1990</v>
      </c>
      <c r="J21" s="208"/>
      <c r="K21" s="210"/>
      <c r="L21" s="211" t="e">
        <f t="shared" si="5"/>
        <v>#REF!</v>
      </c>
      <c r="M21" s="208" t="e">
        <f>'[3]1.Plánovanie, manažment a kontr'!#REF!</f>
        <v>#REF!</v>
      </c>
      <c r="N21" s="208" t="e">
        <f>'[3]1.Plánovanie, manažment a kontr'!#REF!</f>
        <v>#REF!</v>
      </c>
      <c r="O21" s="210" t="e">
        <f>'[3]1.Plánovanie, manažment a kontr'!#REF!</f>
        <v>#REF!</v>
      </c>
      <c r="P21" s="255">
        <v>2300</v>
      </c>
      <c r="Q21" s="256">
        <v>2300</v>
      </c>
      <c r="R21" s="256">
        <v>0</v>
      </c>
      <c r="S21" s="257">
        <v>0</v>
      </c>
      <c r="T21" s="211">
        <f t="shared" si="6"/>
        <v>3600</v>
      </c>
      <c r="U21" s="208">
        <f>'[3]1.Plánovanie, manažment a kontr'!$H$72</f>
        <v>3600</v>
      </c>
      <c r="V21" s="208">
        <f>'[3]1.Plánovanie, manažment a kontr'!$I$72</f>
        <v>0</v>
      </c>
      <c r="W21" s="210">
        <f>'[3]1.Plánovanie, manažment a kontr'!$J$72</f>
        <v>0</v>
      </c>
    </row>
    <row r="22" spans="1:23" ht="15.75" x14ac:dyDescent="0.25">
      <c r="A22" s="80"/>
      <c r="B22" s="205" t="s">
        <v>165</v>
      </c>
      <c r="C22" s="212" t="s">
        <v>166</v>
      </c>
      <c r="D22" s="207">
        <f t="shared" si="3"/>
        <v>5812</v>
      </c>
      <c r="E22" s="208">
        <v>5812</v>
      </c>
      <c r="F22" s="208"/>
      <c r="G22" s="209"/>
      <c r="H22" s="207">
        <f t="shared" si="4"/>
        <v>6006</v>
      </c>
      <c r="I22" s="208">
        <v>6006</v>
      </c>
      <c r="J22" s="208"/>
      <c r="K22" s="210"/>
      <c r="L22" s="211" t="e">
        <f t="shared" si="5"/>
        <v>#REF!</v>
      </c>
      <c r="M22" s="208" t="e">
        <f>'[3]1.Plánovanie, manažment a kontr'!#REF!</f>
        <v>#REF!</v>
      </c>
      <c r="N22" s="208" t="e">
        <f>'[3]1.Plánovanie, manažment a kontr'!#REF!</f>
        <v>#REF!</v>
      </c>
      <c r="O22" s="210" t="e">
        <f>'[3]1.Plánovanie, manažment a kontr'!#REF!</f>
        <v>#REF!</v>
      </c>
      <c r="P22" s="255">
        <v>11821.55</v>
      </c>
      <c r="Q22" s="256">
        <v>11821.55</v>
      </c>
      <c r="R22" s="256">
        <v>0</v>
      </c>
      <c r="S22" s="257">
        <v>0</v>
      </c>
      <c r="T22" s="211">
        <f t="shared" si="6"/>
        <v>8366</v>
      </c>
      <c r="U22" s="208">
        <f>'[3]1.Plánovanie, manažment a kontr'!$H$75</f>
        <v>8366</v>
      </c>
      <c r="V22" s="208">
        <f>'[3]1.Plánovanie, manažment a kontr'!$I$75</f>
        <v>0</v>
      </c>
      <c r="W22" s="210">
        <f>'[3]1.Plánovanie, manažment a kontr'!$J$75</f>
        <v>0</v>
      </c>
    </row>
    <row r="23" spans="1:23" ht="16.5" thickBot="1" x14ac:dyDescent="0.3">
      <c r="A23" s="80"/>
      <c r="B23" s="213" t="s">
        <v>167</v>
      </c>
      <c r="C23" s="214" t="s">
        <v>168</v>
      </c>
      <c r="D23" s="215">
        <f t="shared" si="3"/>
        <v>5673</v>
      </c>
      <c r="E23" s="216">
        <v>3412</v>
      </c>
      <c r="F23" s="216">
        <v>2261</v>
      </c>
      <c r="G23" s="217"/>
      <c r="H23" s="207">
        <f t="shared" si="4"/>
        <v>0</v>
      </c>
      <c r="I23" s="218">
        <v>0</v>
      </c>
      <c r="J23" s="218"/>
      <c r="K23" s="219"/>
      <c r="L23" s="220" t="e">
        <f t="shared" si="5"/>
        <v>#REF!</v>
      </c>
      <c r="M23" s="218" t="e">
        <f>'[3]1.Plánovanie, manažment a kontr'!#REF!</f>
        <v>#REF!</v>
      </c>
      <c r="N23" s="218" t="e">
        <f>'[3]1.Plánovanie, manažment a kontr'!#REF!</f>
        <v>#REF!</v>
      </c>
      <c r="O23" s="219" t="e">
        <f>'[3]1.Plánovanie, manažment a kontr'!#REF!</f>
        <v>#REF!</v>
      </c>
      <c r="P23" s="260">
        <v>0</v>
      </c>
      <c r="Q23" s="261">
        <v>0</v>
      </c>
      <c r="R23" s="261">
        <v>0</v>
      </c>
      <c r="S23" s="262">
        <v>0</v>
      </c>
      <c r="T23" s="220">
        <f t="shared" si="6"/>
        <v>0</v>
      </c>
      <c r="U23" s="218">
        <f>'[3]1.Plánovanie, manažment a kontr'!$H$79</f>
        <v>0</v>
      </c>
      <c r="V23" s="218">
        <f>'[3]1.Plánovanie, manažment a kontr'!$I$79</f>
        <v>0</v>
      </c>
      <c r="W23" s="219">
        <f>'[3]1.Plánovanie, manažment a kontr'!$J$79</f>
        <v>0</v>
      </c>
    </row>
    <row r="24" spans="1:23" s="82" customFormat="1" ht="14.25" x14ac:dyDescent="0.2">
      <c r="A24" s="99"/>
      <c r="B24" s="189" t="s">
        <v>169</v>
      </c>
      <c r="C24" s="190"/>
      <c r="D24" s="184" t="e">
        <f t="shared" ref="D24:W24" si="7">D25+D34+D37</f>
        <v>#REF!</v>
      </c>
      <c r="E24" s="185">
        <f t="shared" si="7"/>
        <v>34198</v>
      </c>
      <c r="F24" s="185" t="e">
        <f t="shared" si="7"/>
        <v>#REF!</v>
      </c>
      <c r="G24" s="186" t="e">
        <f t="shared" si="7"/>
        <v>#REF!</v>
      </c>
      <c r="H24" s="184" t="e">
        <f>H25+H34+H37-1</f>
        <v>#REF!</v>
      </c>
      <c r="I24" s="185">
        <f>I25+I34+I37-1</f>
        <v>23616</v>
      </c>
      <c r="J24" s="185" t="e">
        <f t="shared" si="7"/>
        <v>#REF!</v>
      </c>
      <c r="K24" s="187" t="e">
        <f t="shared" si="7"/>
        <v>#REF!</v>
      </c>
      <c r="L24" s="188" t="e">
        <f t="shared" si="7"/>
        <v>#REF!</v>
      </c>
      <c r="M24" s="185" t="e">
        <f t="shared" si="7"/>
        <v>#REF!</v>
      </c>
      <c r="N24" s="185" t="e">
        <f t="shared" si="7"/>
        <v>#REF!</v>
      </c>
      <c r="O24" s="187" t="e">
        <f t="shared" si="7"/>
        <v>#REF!</v>
      </c>
      <c r="P24" s="263">
        <v>32781.14</v>
      </c>
      <c r="Q24" s="264">
        <v>32781.14</v>
      </c>
      <c r="R24" s="253">
        <v>0</v>
      </c>
      <c r="S24" s="254">
        <v>0</v>
      </c>
      <c r="T24" s="188" t="e">
        <f t="shared" si="7"/>
        <v>#REF!</v>
      </c>
      <c r="U24" s="185">
        <f t="shared" si="7"/>
        <v>14525</v>
      </c>
      <c r="V24" s="185" t="e">
        <f t="shared" si="7"/>
        <v>#REF!</v>
      </c>
      <c r="W24" s="187" t="e">
        <f t="shared" si="7"/>
        <v>#REF!</v>
      </c>
    </row>
    <row r="25" spans="1:23" ht="15.75" x14ac:dyDescent="0.25">
      <c r="A25" s="80"/>
      <c r="B25" s="205" t="s">
        <v>170</v>
      </c>
      <c r="C25" s="221" t="s">
        <v>171</v>
      </c>
      <c r="D25" s="207" t="e">
        <f t="shared" ref="D25:W25" si="8">SUM(D26:D33)</f>
        <v>#REF!</v>
      </c>
      <c r="E25" s="208">
        <f t="shared" si="8"/>
        <v>23986</v>
      </c>
      <c r="F25" s="208" t="e">
        <f t="shared" si="8"/>
        <v>#REF!</v>
      </c>
      <c r="G25" s="209" t="e">
        <f t="shared" si="8"/>
        <v>#REF!</v>
      </c>
      <c r="H25" s="207" t="e">
        <f t="shared" si="8"/>
        <v>#REF!</v>
      </c>
      <c r="I25" s="208">
        <f t="shared" si="8"/>
        <v>7699</v>
      </c>
      <c r="J25" s="208" t="e">
        <f t="shared" si="8"/>
        <v>#REF!</v>
      </c>
      <c r="K25" s="210" t="e">
        <f t="shared" si="8"/>
        <v>#REF!</v>
      </c>
      <c r="L25" s="211" t="e">
        <f t="shared" si="8"/>
        <v>#REF!</v>
      </c>
      <c r="M25" s="208" t="e">
        <f t="shared" si="8"/>
        <v>#REF!</v>
      </c>
      <c r="N25" s="208" t="e">
        <f t="shared" si="8"/>
        <v>#REF!</v>
      </c>
      <c r="O25" s="210" t="e">
        <f t="shared" si="8"/>
        <v>#REF!</v>
      </c>
      <c r="P25" s="255">
        <v>17531.349999999999</v>
      </c>
      <c r="Q25" s="256">
        <v>17531.349999999999</v>
      </c>
      <c r="R25" s="256">
        <v>0</v>
      </c>
      <c r="S25" s="257">
        <v>0</v>
      </c>
      <c r="T25" s="211">
        <f t="shared" si="8"/>
        <v>9375</v>
      </c>
      <c r="U25" s="208">
        <f t="shared" si="8"/>
        <v>9375</v>
      </c>
      <c r="V25" s="208">
        <f t="shared" si="8"/>
        <v>0</v>
      </c>
      <c r="W25" s="210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'[3]2. Propagácia a marketing'!#REF!</f>
        <v>#REF!</v>
      </c>
      <c r="G26" s="95" t="e">
        <f>'[3]2.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'[3]2. Propagácia a marketing'!#REF!</f>
        <v>#REF!</v>
      </c>
      <c r="K26" s="96" t="e">
        <f>'[3]2. Propagácia a marketing'!#REF!</f>
        <v>#REF!</v>
      </c>
      <c r="L26" s="97" t="e">
        <f t="shared" ref="L26:L33" si="11">SUM(M26:O26)</f>
        <v>#REF!</v>
      </c>
      <c r="M26" s="94" t="e">
        <f>'[3]2. Propagácia a marketing'!#REF!</f>
        <v>#REF!</v>
      </c>
      <c r="N26" s="94" t="e">
        <f>'[3]2. Propagácia a marketing'!#REF!</f>
        <v>#REF!</v>
      </c>
      <c r="O26" s="96" t="e">
        <f>'[3]2. Propagácia a marketing'!#REF!</f>
        <v>#REF!</v>
      </c>
      <c r="P26" s="255">
        <v>128.30000000000001</v>
      </c>
      <c r="Q26" s="258">
        <v>128.30000000000001</v>
      </c>
      <c r="R26" s="258">
        <v>0</v>
      </c>
      <c r="S26" s="259">
        <v>0</v>
      </c>
      <c r="T26" s="97">
        <f t="shared" ref="T26:T33" si="12">SUM(U26:W26)</f>
        <v>130</v>
      </c>
      <c r="U26" s="94">
        <f>'[3]2. Propagácia a marketing'!$H$5</f>
        <v>130</v>
      </c>
      <c r="V26" s="94">
        <f>'[3]2. Propagácia a marketing'!$I$5</f>
        <v>0</v>
      </c>
      <c r="W26" s="96">
        <f>'[3]2.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'[3]2. Propagácia a marketing'!#REF!</f>
        <v>#REF!</v>
      </c>
      <c r="G27" s="95" t="e">
        <f>'[3]2. Propagácia a marketing'!#REF!</f>
        <v>#REF!</v>
      </c>
      <c r="H27" s="93" t="e">
        <f t="shared" si="10"/>
        <v>#REF!</v>
      </c>
      <c r="I27" s="94">
        <v>239</v>
      </c>
      <c r="J27" s="94" t="e">
        <f>'[3]2. Propagácia a marketing'!#REF!</f>
        <v>#REF!</v>
      </c>
      <c r="K27" s="96" t="e">
        <f>'[3]2. Propagácia a marketing'!#REF!</f>
        <v>#REF!</v>
      </c>
      <c r="L27" s="97" t="e">
        <f t="shared" si="11"/>
        <v>#REF!</v>
      </c>
      <c r="M27" s="94" t="e">
        <f>'[3]2. Propagácia a marketing'!#REF!</f>
        <v>#REF!</v>
      </c>
      <c r="N27" s="94" t="e">
        <f>'[3]2. Propagácia a marketing'!#REF!</f>
        <v>#REF!</v>
      </c>
      <c r="O27" s="96" t="e">
        <f>'[3]2. Propagácia a marketing'!#REF!</f>
        <v>#REF!</v>
      </c>
      <c r="P27" s="255">
        <v>168.38</v>
      </c>
      <c r="Q27" s="258">
        <v>168.38</v>
      </c>
      <c r="R27" s="258">
        <v>0</v>
      </c>
      <c r="S27" s="259">
        <v>0</v>
      </c>
      <c r="T27" s="97">
        <f t="shared" si="12"/>
        <v>1000</v>
      </c>
      <c r="U27" s="94">
        <f>'[3]2. Propagácia a marketing'!$H$7</f>
        <v>1000</v>
      </c>
      <c r="V27" s="94">
        <f>'[3]2. Propagácia a marketing'!$I$7</f>
        <v>0</v>
      </c>
      <c r="W27" s="96">
        <f>'[3]2.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'[3]2. Propagácia a marketing'!#REF!</f>
        <v>#REF!</v>
      </c>
      <c r="G28" s="95" t="e">
        <f>'[3]2. Propagácia a marketing'!#REF!</f>
        <v>#REF!</v>
      </c>
      <c r="H28" s="93" t="e">
        <f t="shared" si="10"/>
        <v>#REF!</v>
      </c>
      <c r="I28" s="94">
        <v>1669</v>
      </c>
      <c r="J28" s="94" t="e">
        <f>'[3]2. Propagácia a marketing'!#REF!</f>
        <v>#REF!</v>
      </c>
      <c r="K28" s="96" t="e">
        <f>'[3]2. Propagácia a marketing'!#REF!</f>
        <v>#REF!</v>
      </c>
      <c r="L28" s="97" t="e">
        <f t="shared" si="11"/>
        <v>#REF!</v>
      </c>
      <c r="M28" s="94" t="e">
        <f>'[3]2. Propagácia a marketing'!#REF!</f>
        <v>#REF!</v>
      </c>
      <c r="N28" s="94" t="e">
        <f>'[3]2. Propagácia a marketing'!#REF!</f>
        <v>#REF!</v>
      </c>
      <c r="O28" s="96" t="e">
        <f>'[3]2. Propagácia a marketing'!#REF!</f>
        <v>#REF!</v>
      </c>
      <c r="P28" s="255">
        <v>14531.72</v>
      </c>
      <c r="Q28" s="258">
        <v>14531.72</v>
      </c>
      <c r="R28" s="258">
        <v>0</v>
      </c>
      <c r="S28" s="259">
        <v>0</v>
      </c>
      <c r="T28" s="97">
        <f t="shared" si="12"/>
        <v>5765</v>
      </c>
      <c r="U28" s="94">
        <f>'[3]2. Propagácia a marketing'!$H$11</f>
        <v>5765</v>
      </c>
      <c r="V28" s="94">
        <f>'[3]2. Propagácia a marketing'!$I$11</f>
        <v>0</v>
      </c>
      <c r="W28" s="96">
        <f>'[3]2.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'[3]2. Propagácia a marketing'!#REF!</f>
        <v>#REF!</v>
      </c>
      <c r="G29" s="95" t="e">
        <f>'[3]2. Propagácia a marketing'!#REF!</f>
        <v>#REF!</v>
      </c>
      <c r="H29" s="93" t="e">
        <f t="shared" si="10"/>
        <v>#REF!</v>
      </c>
      <c r="I29" s="94">
        <v>2024</v>
      </c>
      <c r="J29" s="94" t="e">
        <f>'[3]2. Propagácia a marketing'!#REF!</f>
        <v>#REF!</v>
      </c>
      <c r="K29" s="96" t="e">
        <f>'[3]2. Propagácia a marketing'!#REF!</f>
        <v>#REF!</v>
      </c>
      <c r="L29" s="97" t="e">
        <f t="shared" si="11"/>
        <v>#REF!</v>
      </c>
      <c r="M29" s="94" t="e">
        <f>'[3]2. Propagácia a marketing'!#REF!</f>
        <v>#REF!</v>
      </c>
      <c r="N29" s="94" t="e">
        <f>'[3]2. Propagácia a marketing'!#REF!</f>
        <v>#REF!</v>
      </c>
      <c r="O29" s="96" t="e">
        <f>'[3]2. Propagácia a marketing'!#REF!</f>
        <v>#REF!</v>
      </c>
      <c r="P29" s="255">
        <v>0</v>
      </c>
      <c r="Q29" s="258">
        <v>0</v>
      </c>
      <c r="R29" s="258">
        <v>0</v>
      </c>
      <c r="S29" s="259">
        <v>0</v>
      </c>
      <c r="T29" s="97">
        <f t="shared" si="12"/>
        <v>1000</v>
      </c>
      <c r="U29" s="94">
        <f>'[3]2. Propagácia a marketing'!$H$19</f>
        <v>1000</v>
      </c>
      <c r="V29" s="94">
        <f>'[3]2. Propagácia a marketing'!$I$19</f>
        <v>0</v>
      </c>
      <c r="W29" s="96">
        <f>'[3]2.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'[3]2. Propagácia a marketing'!#REF!</f>
        <v>#REF!</v>
      </c>
      <c r="G30" s="95" t="e">
        <f>'[3]2. Propagácia a marketing'!#REF!</f>
        <v>#REF!</v>
      </c>
      <c r="H30" s="93" t="e">
        <f t="shared" si="10"/>
        <v>#REF!</v>
      </c>
      <c r="I30" s="94">
        <v>764</v>
      </c>
      <c r="J30" s="94" t="e">
        <f>'[3]2. Propagácia a marketing'!#REF!</f>
        <v>#REF!</v>
      </c>
      <c r="K30" s="96" t="e">
        <f>'[3]2. Propagácia a marketing'!#REF!</f>
        <v>#REF!</v>
      </c>
      <c r="L30" s="97" t="e">
        <f t="shared" si="11"/>
        <v>#REF!</v>
      </c>
      <c r="M30" s="94" t="e">
        <f>'[3]2. Propagácia a marketing'!#REF!</f>
        <v>#REF!</v>
      </c>
      <c r="N30" s="94" t="e">
        <f>'[3]2. Propagácia a marketing'!#REF!</f>
        <v>#REF!</v>
      </c>
      <c r="O30" s="96" t="e">
        <f>'[3]2. Propagácia a marketing'!#REF!</f>
        <v>#REF!</v>
      </c>
      <c r="P30" s="255">
        <v>1265</v>
      </c>
      <c r="Q30" s="258">
        <v>1265</v>
      </c>
      <c r="R30" s="258">
        <v>0</v>
      </c>
      <c r="S30" s="259">
        <v>0</v>
      </c>
      <c r="T30" s="97">
        <f t="shared" si="12"/>
        <v>0</v>
      </c>
      <c r="U30" s="94">
        <f>'[3]2. Propagácia a marketing'!$H$21</f>
        <v>0</v>
      </c>
      <c r="V30" s="94">
        <f>'[3]2. Propagácia a marketing'!$I$21</f>
        <v>0</v>
      </c>
      <c r="W30" s="96">
        <f>'[3]2.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'[3]2. Propagácia a marketing'!#REF!</f>
        <v>#REF!</v>
      </c>
      <c r="G31" s="95" t="e">
        <f>'[3]2. Propagácia a marketing'!#REF!</f>
        <v>#REF!</v>
      </c>
      <c r="H31" s="93" t="e">
        <f t="shared" si="10"/>
        <v>#REF!</v>
      </c>
      <c r="I31" s="94">
        <v>1363</v>
      </c>
      <c r="J31" s="94" t="e">
        <f>'[3]2. Propagácia a marketing'!#REF!</f>
        <v>#REF!</v>
      </c>
      <c r="K31" s="96" t="e">
        <f>'[3]2. Propagácia a marketing'!#REF!</f>
        <v>#REF!</v>
      </c>
      <c r="L31" s="97" t="e">
        <f t="shared" si="11"/>
        <v>#REF!</v>
      </c>
      <c r="M31" s="94" t="e">
        <f>'[3]2. Propagácia a marketing'!#REF!</f>
        <v>#REF!</v>
      </c>
      <c r="N31" s="94" t="e">
        <f>'[3]2. Propagácia a marketing'!#REF!</f>
        <v>#REF!</v>
      </c>
      <c r="O31" s="96" t="e">
        <f>'[3]2. Propagácia a marketing'!#REF!</f>
        <v>#REF!</v>
      </c>
      <c r="P31" s="255">
        <v>60.95</v>
      </c>
      <c r="Q31" s="258">
        <v>60.95</v>
      </c>
      <c r="R31" s="258">
        <v>0</v>
      </c>
      <c r="S31" s="259">
        <v>0</v>
      </c>
      <c r="T31" s="97">
        <f t="shared" si="12"/>
        <v>0</v>
      </c>
      <c r="U31" s="94">
        <f>'[3]2. Propagácia a marketing'!$H$24</f>
        <v>0</v>
      </c>
      <c r="V31" s="94">
        <f>'[3]2. Propagácia a marketing'!$I$24</f>
        <v>0</v>
      </c>
      <c r="W31" s="96">
        <f>'[3]2.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'[3]2. Propagácia a marketing'!#REF!</f>
        <v>#REF!</v>
      </c>
      <c r="G32" s="95" t="e">
        <f>'[3]2. Propagácia a marketing'!#REF!</f>
        <v>#REF!</v>
      </c>
      <c r="H32" s="93" t="e">
        <f t="shared" si="10"/>
        <v>#REF!</v>
      </c>
      <c r="I32" s="94">
        <v>1530</v>
      </c>
      <c r="J32" s="94" t="e">
        <f>'[3]2. Propagácia a marketing'!#REF!</f>
        <v>#REF!</v>
      </c>
      <c r="K32" s="96" t="e">
        <f>'[3]2. Propagácia a marketing'!#REF!</f>
        <v>#REF!</v>
      </c>
      <c r="L32" s="97" t="e">
        <f t="shared" si="11"/>
        <v>#REF!</v>
      </c>
      <c r="M32" s="94" t="e">
        <f>'[3]2. Propagácia a marketing'!#REF!</f>
        <v>#REF!</v>
      </c>
      <c r="N32" s="94" t="e">
        <f>'[3]2. Propagácia a marketing'!#REF!</f>
        <v>#REF!</v>
      </c>
      <c r="O32" s="96" t="e">
        <f>'[3]2. Propagácia a marketing'!#REF!</f>
        <v>#REF!</v>
      </c>
      <c r="P32" s="255">
        <v>1377</v>
      </c>
      <c r="Q32" s="258">
        <v>1377</v>
      </c>
      <c r="R32" s="258">
        <v>0</v>
      </c>
      <c r="S32" s="259">
        <v>0</v>
      </c>
      <c r="T32" s="97">
        <f t="shared" si="12"/>
        <v>1480</v>
      </c>
      <c r="U32" s="94">
        <f>'[3]2. Propagácia a marketing'!$H$26</f>
        <v>1480</v>
      </c>
      <c r="V32" s="94">
        <f>'[3]2. Propagácia a marketing'!$I$26</f>
        <v>0</v>
      </c>
      <c r="W32" s="96">
        <f>'[3]2.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'[3]2. Propagácia a marketing'!#REF!</f>
        <v>#REF!</v>
      </c>
      <c r="G33" s="95" t="e">
        <f>'[3]2. Propagácia a marketing'!#REF!</f>
        <v>#REF!</v>
      </c>
      <c r="H33" s="93" t="e">
        <f t="shared" si="10"/>
        <v>#REF!</v>
      </c>
      <c r="I33" s="94">
        <v>0</v>
      </c>
      <c r="J33" s="94" t="e">
        <f>'[3]2. Propagácia a marketing'!#REF!</f>
        <v>#REF!</v>
      </c>
      <c r="K33" s="96" t="e">
        <f>'[3]2. Propagácia a marketing'!#REF!</f>
        <v>#REF!</v>
      </c>
      <c r="L33" s="97" t="e">
        <f t="shared" si="11"/>
        <v>#REF!</v>
      </c>
      <c r="M33" s="94" t="e">
        <f>'[3]2. Propagácia a marketing'!#REF!</f>
        <v>#REF!</v>
      </c>
      <c r="N33" s="94" t="e">
        <f>'[3]2. Propagácia a marketing'!#REF!</f>
        <v>#REF!</v>
      </c>
      <c r="O33" s="96" t="e">
        <f>'[3]2. Propagácia a marketing'!#REF!</f>
        <v>#REF!</v>
      </c>
      <c r="P33" s="255">
        <v>0</v>
      </c>
      <c r="Q33" s="258">
        <v>0</v>
      </c>
      <c r="R33" s="258">
        <v>0</v>
      </c>
      <c r="S33" s="259">
        <v>0</v>
      </c>
      <c r="T33" s="97">
        <f t="shared" si="12"/>
        <v>0</v>
      </c>
      <c r="U33" s="94">
        <f>'[3]2. Propagácia a marketing'!$H$28</f>
        <v>0</v>
      </c>
      <c r="V33" s="94">
        <f>'[3]2. Propagácia a marketing'!$I$28</f>
        <v>0</v>
      </c>
      <c r="W33" s="96">
        <f>'[3]2. Propagácia a marketing'!$J$28</f>
        <v>0</v>
      </c>
    </row>
    <row r="34" spans="1:23" ht="15.75" x14ac:dyDescent="0.25">
      <c r="A34" s="84"/>
      <c r="B34" s="205" t="s">
        <v>180</v>
      </c>
      <c r="C34" s="221" t="s">
        <v>181</v>
      </c>
      <c r="D34" s="207" t="e">
        <f t="shared" ref="D34:W34" si="13">SUM(D35:D36)</f>
        <v>#REF!</v>
      </c>
      <c r="E34" s="208">
        <f t="shared" si="13"/>
        <v>3755</v>
      </c>
      <c r="F34" s="208" t="e">
        <f t="shared" si="13"/>
        <v>#REF!</v>
      </c>
      <c r="G34" s="209" t="e">
        <f t="shared" si="13"/>
        <v>#REF!</v>
      </c>
      <c r="H34" s="207" t="e">
        <f t="shared" si="13"/>
        <v>#REF!</v>
      </c>
      <c r="I34" s="208">
        <f t="shared" si="13"/>
        <v>11564</v>
      </c>
      <c r="J34" s="208" t="e">
        <f t="shared" si="13"/>
        <v>#REF!</v>
      </c>
      <c r="K34" s="210" t="e">
        <f t="shared" si="13"/>
        <v>#REF!</v>
      </c>
      <c r="L34" s="211" t="e">
        <f t="shared" si="13"/>
        <v>#REF!</v>
      </c>
      <c r="M34" s="208" t="e">
        <f t="shared" si="13"/>
        <v>#REF!</v>
      </c>
      <c r="N34" s="208" t="e">
        <f t="shared" si="13"/>
        <v>#REF!</v>
      </c>
      <c r="O34" s="210" t="e">
        <f t="shared" si="13"/>
        <v>#REF!</v>
      </c>
      <c r="P34" s="255">
        <v>14469.77</v>
      </c>
      <c r="Q34" s="256">
        <v>14469.77</v>
      </c>
      <c r="R34" s="256">
        <v>0</v>
      </c>
      <c r="S34" s="257">
        <v>0</v>
      </c>
      <c r="T34" s="211" t="e">
        <f t="shared" si="13"/>
        <v>#REF!</v>
      </c>
      <c r="U34" s="208">
        <f t="shared" si="13"/>
        <v>4150</v>
      </c>
      <c r="V34" s="208" t="e">
        <f t="shared" si="13"/>
        <v>#REF!</v>
      </c>
      <c r="W34" s="210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'[3]2. Propagácia a marketing'!#REF!</f>
        <v>#REF!</v>
      </c>
      <c r="G35" s="95" t="e">
        <f>'[3]2. Propagácia a marketing'!#REF!</f>
        <v>#REF!</v>
      </c>
      <c r="H35" s="93" t="e">
        <f>SUM(I35:K35)</f>
        <v>#REF!</v>
      </c>
      <c r="I35" s="94">
        <v>9757</v>
      </c>
      <c r="J35" s="94" t="e">
        <f>'[3]2. Propagácia a marketing'!#REF!</f>
        <v>#REF!</v>
      </c>
      <c r="K35" s="96" t="e">
        <f>'[3]2. Propagácia a marketing'!#REF!</f>
        <v>#REF!</v>
      </c>
      <c r="L35" s="97" t="e">
        <f>SUM(M35:O35)</f>
        <v>#REF!</v>
      </c>
      <c r="M35" s="98" t="e">
        <f>'[3]2. Propagácia a marketing'!#REF!</f>
        <v>#REF!</v>
      </c>
      <c r="N35" s="94" t="e">
        <f>'[3]2. Propagácia a marketing'!#REF!</f>
        <v>#REF!</v>
      </c>
      <c r="O35" s="96" t="e">
        <f>'[3]2. Propagácia a marketing'!#REF!</f>
        <v>#REF!</v>
      </c>
      <c r="P35" s="255">
        <v>13379.77</v>
      </c>
      <c r="Q35" s="258">
        <v>13379.77</v>
      </c>
      <c r="R35" s="258">
        <v>0</v>
      </c>
      <c r="S35" s="259">
        <v>0</v>
      </c>
      <c r="T35" s="97">
        <f>SUM(U35:W35)</f>
        <v>3580</v>
      </c>
      <c r="U35" s="98">
        <f>'[3]2. Propagácia a marketing'!$H$32</f>
        <v>3580</v>
      </c>
      <c r="V35" s="94">
        <f>'[3]2. Propagácia a marketing'!$I$32</f>
        <v>0</v>
      </c>
      <c r="W35" s="96">
        <f>'[3]2.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'[3]2. Propagácia a marketing'!#REF!</f>
        <v>#REF!</v>
      </c>
      <c r="G36" s="95" t="e">
        <f>'[3]2. Propagácia a marketing'!#REF!</f>
        <v>#REF!</v>
      </c>
      <c r="H36" s="93" t="e">
        <f>SUM(I36:K36)</f>
        <v>#REF!</v>
      </c>
      <c r="I36" s="94">
        <v>1807</v>
      </c>
      <c r="J36" s="94" t="e">
        <f>'[3]2. Propagácia a marketing'!#REF!</f>
        <v>#REF!</v>
      </c>
      <c r="K36" s="96" t="e">
        <f>'[3]2. Propagácia a marketing'!#REF!</f>
        <v>#REF!</v>
      </c>
      <c r="L36" s="97" t="e">
        <f>SUM(M36:O36)</f>
        <v>#REF!</v>
      </c>
      <c r="M36" s="94" t="e">
        <f>'[3]2. Propagácia a marketing'!#REF!</f>
        <v>#REF!</v>
      </c>
      <c r="N36" s="94" t="e">
        <f>'[3]2. Propagácia a marketing'!#REF!</f>
        <v>#REF!</v>
      </c>
      <c r="O36" s="96" t="e">
        <f>'[3]2. Propagácia a marketing'!#REF!</f>
        <v>#REF!</v>
      </c>
      <c r="P36" s="255">
        <v>1090</v>
      </c>
      <c r="Q36" s="258">
        <v>1090</v>
      </c>
      <c r="R36" s="258">
        <v>0</v>
      </c>
      <c r="S36" s="259">
        <v>0</v>
      </c>
      <c r="T36" s="97" t="e">
        <f>SUM(U36:W36)</f>
        <v>#REF!</v>
      </c>
      <c r="U36" s="94">
        <f>'[3]2. Propagácia a marketing'!$H$54</f>
        <v>570</v>
      </c>
      <c r="V36" s="94" t="e">
        <f>'[3]2. Propagácia a marketing'!$I$54</f>
        <v>#REF!</v>
      </c>
      <c r="W36" s="96" t="e">
        <f>'[3]2. Propagácia a marketing'!$J$54</f>
        <v>#REF!</v>
      </c>
    </row>
    <row r="37" spans="1:23" ht="16.5" thickBot="1" x14ac:dyDescent="0.3">
      <c r="A37" s="108"/>
      <c r="B37" s="213" t="s">
        <v>184</v>
      </c>
      <c r="C37" s="222" t="s">
        <v>185</v>
      </c>
      <c r="D37" s="215" t="e">
        <f>SUM(E37:G37)</f>
        <v>#REF!</v>
      </c>
      <c r="E37" s="216">
        <v>6457</v>
      </c>
      <c r="F37" s="216" t="e">
        <f>'[3]2. Propagácia a marketing'!#REF!</f>
        <v>#REF!</v>
      </c>
      <c r="G37" s="217" t="e">
        <f>'[3]2. Propagácia a marketing'!#REF!</f>
        <v>#REF!</v>
      </c>
      <c r="H37" s="223" t="e">
        <f>SUM(I37:K37)</f>
        <v>#REF!</v>
      </c>
      <c r="I37" s="218">
        <v>4354</v>
      </c>
      <c r="J37" s="218" t="e">
        <f>'[3]2. Propagácia a marketing'!#REF!</f>
        <v>#REF!</v>
      </c>
      <c r="K37" s="219" t="e">
        <f>'[3]2. Propagácia a marketing'!#REF!</f>
        <v>#REF!</v>
      </c>
      <c r="L37" s="224" t="e">
        <f>SUM(M37:O37)</f>
        <v>#REF!</v>
      </c>
      <c r="M37" s="216" t="e">
        <f>'[3]2. Propagácia a marketing'!#REF!</f>
        <v>#REF!</v>
      </c>
      <c r="N37" s="216" t="e">
        <f>'[3]2. Propagácia a marketing'!#REF!</f>
        <v>#REF!</v>
      </c>
      <c r="O37" s="225" t="e">
        <f>'[3]2. Propagácia a marketing'!#REF!</f>
        <v>#REF!</v>
      </c>
      <c r="P37" s="265">
        <v>780.02</v>
      </c>
      <c r="Q37" s="266">
        <v>780.02</v>
      </c>
      <c r="R37" s="266">
        <v>0</v>
      </c>
      <c r="S37" s="267">
        <v>0</v>
      </c>
      <c r="T37" s="224" t="e">
        <f>SUM(U37:W37)</f>
        <v>#REF!</v>
      </c>
      <c r="U37" s="216">
        <f>'[3]2. Propagácia a marketing'!$H$60</f>
        <v>1000</v>
      </c>
      <c r="V37" s="216" t="e">
        <f>'[3]2. Propagácia a marketing'!$I$60</f>
        <v>#REF!</v>
      </c>
      <c r="W37" s="225" t="e">
        <f>'[3]2. Propagácia a marketing'!$J$60</f>
        <v>#REF!</v>
      </c>
    </row>
    <row r="38" spans="1:23" s="82" customFormat="1" ht="14.25" x14ac:dyDescent="0.2">
      <c r="A38" s="114"/>
      <c r="B38" s="189" t="s">
        <v>186</v>
      </c>
      <c r="C38" s="190"/>
      <c r="D38" s="184" t="e">
        <f t="shared" ref="D38:W38" si="14">D39+D40+D41+D46+D47</f>
        <v>#REF!</v>
      </c>
      <c r="E38" s="185">
        <f t="shared" si="14"/>
        <v>271426</v>
      </c>
      <c r="F38" s="185" t="e">
        <f t="shared" si="14"/>
        <v>#REF!</v>
      </c>
      <c r="G38" s="186" t="e">
        <f t="shared" si="14"/>
        <v>#REF!</v>
      </c>
      <c r="H38" s="184" t="e">
        <f t="shared" si="14"/>
        <v>#REF!</v>
      </c>
      <c r="I38" s="185">
        <f t="shared" si="14"/>
        <v>197118</v>
      </c>
      <c r="J38" s="185" t="e">
        <f t="shared" si="14"/>
        <v>#REF!</v>
      </c>
      <c r="K38" s="187" t="e">
        <f t="shared" si="14"/>
        <v>#REF!</v>
      </c>
      <c r="L38" s="188" t="e">
        <f t="shared" si="14"/>
        <v>#REF!</v>
      </c>
      <c r="M38" s="185" t="e">
        <f t="shared" si="14"/>
        <v>#REF!</v>
      </c>
      <c r="N38" s="185" t="e">
        <f t="shared" si="14"/>
        <v>#REF!</v>
      </c>
      <c r="O38" s="187" t="e">
        <f t="shared" si="14"/>
        <v>#REF!</v>
      </c>
      <c r="P38" s="263">
        <v>238983.5</v>
      </c>
      <c r="Q38" s="264">
        <v>213988.5</v>
      </c>
      <c r="R38" s="264">
        <v>24995</v>
      </c>
      <c r="S38" s="268">
        <v>0</v>
      </c>
      <c r="T38" s="188" t="e">
        <f t="shared" si="14"/>
        <v>#REF!</v>
      </c>
      <c r="U38" s="185">
        <f t="shared" si="14"/>
        <v>75414</v>
      </c>
      <c r="V38" s="185" t="e">
        <f t="shared" si="14"/>
        <v>#REF!</v>
      </c>
      <c r="W38" s="187" t="e">
        <f t="shared" si="14"/>
        <v>#REF!</v>
      </c>
    </row>
    <row r="39" spans="1:23" ht="16.5" x14ac:dyDescent="0.3">
      <c r="A39" s="80"/>
      <c r="B39" s="205" t="s">
        <v>187</v>
      </c>
      <c r="C39" s="226" t="s">
        <v>188</v>
      </c>
      <c r="D39" s="207" t="e">
        <f>SUM(E39:G39)</f>
        <v>#REF!</v>
      </c>
      <c r="E39" s="208">
        <v>36902</v>
      </c>
      <c r="F39" s="208">
        <v>4033</v>
      </c>
      <c r="G39" s="209" t="e">
        <f>'[3]3.Interné služby'!#REF!</f>
        <v>#REF!</v>
      </c>
      <c r="H39" s="207" t="e">
        <f>SUM(I39:K39)</f>
        <v>#REF!</v>
      </c>
      <c r="I39" s="208">
        <v>22326</v>
      </c>
      <c r="J39" s="208">
        <v>5865</v>
      </c>
      <c r="K39" s="210" t="e">
        <f>'[3]3.Interné služby'!#REF!</f>
        <v>#REF!</v>
      </c>
      <c r="L39" s="211" t="e">
        <f>SUM(M39:O39)</f>
        <v>#REF!</v>
      </c>
      <c r="M39" s="208" t="e">
        <f>'[3]3.Interné služby'!#REF!</f>
        <v>#REF!</v>
      </c>
      <c r="N39" s="208" t="e">
        <f>'[3]3.Interné služby'!#REF!</f>
        <v>#REF!</v>
      </c>
      <c r="O39" s="210" t="e">
        <f>'[3]3.Interné služby'!#REF!</f>
        <v>#REF!</v>
      </c>
      <c r="P39" s="255">
        <v>27814.74</v>
      </c>
      <c r="Q39" s="256">
        <v>22025.74</v>
      </c>
      <c r="R39" s="256">
        <v>5789</v>
      </c>
      <c r="S39" s="257">
        <v>0</v>
      </c>
      <c r="T39" s="211">
        <f>SUM(U39:W39)</f>
        <v>80864</v>
      </c>
      <c r="U39" s="208">
        <f>'[3]3.Interné služby'!$H$4</f>
        <v>46864</v>
      </c>
      <c r="V39" s="208">
        <f>'[3]3.Interné služby'!$I$4</f>
        <v>34000</v>
      </c>
      <c r="W39" s="210">
        <f>'[3]3.Interné služby'!$J$4</f>
        <v>0</v>
      </c>
    </row>
    <row r="40" spans="1:23" ht="16.5" x14ac:dyDescent="0.3">
      <c r="A40" s="108"/>
      <c r="B40" s="205" t="s">
        <v>189</v>
      </c>
      <c r="C40" s="226" t="s">
        <v>190</v>
      </c>
      <c r="D40" s="207" t="e">
        <f>SUM(E40:G40)</f>
        <v>#REF!</v>
      </c>
      <c r="E40" s="208">
        <v>35806</v>
      </c>
      <c r="F40" s="208" t="e">
        <f>'[3]3.Interné služby'!#REF!</f>
        <v>#REF!</v>
      </c>
      <c r="G40" s="209" t="e">
        <f>'[3]3.Interné služby'!#REF!</f>
        <v>#REF!</v>
      </c>
      <c r="H40" s="207" t="e">
        <f>SUM(I40:K40)</f>
        <v>#REF!</v>
      </c>
      <c r="I40" s="208">
        <v>9784</v>
      </c>
      <c r="J40" s="208"/>
      <c r="K40" s="210" t="e">
        <f>'[3]3.Interné služby'!#REF!</f>
        <v>#REF!</v>
      </c>
      <c r="L40" s="211" t="e">
        <f>SUM(M40:O40)</f>
        <v>#REF!</v>
      </c>
      <c r="M40" s="208">
        <v>30256</v>
      </c>
      <c r="N40" s="208" t="e">
        <f>'[3]3.Interné služby'!#REF!</f>
        <v>#REF!</v>
      </c>
      <c r="O40" s="210" t="e">
        <f>'[3]3.Interné služby'!#REF!</f>
        <v>#REF!</v>
      </c>
      <c r="P40" s="255">
        <v>27507.78</v>
      </c>
      <c r="Q40" s="256">
        <v>27507.78</v>
      </c>
      <c r="R40" s="256">
        <v>0</v>
      </c>
      <c r="S40" s="257">
        <v>0</v>
      </c>
      <c r="T40" s="211">
        <f>SUM(U40:W40)</f>
        <v>10900</v>
      </c>
      <c r="U40" s="208">
        <f>'[3]3.Interné služby'!$H$31</f>
        <v>10900</v>
      </c>
      <c r="V40" s="208">
        <f>'[3]3.Interné služby'!$I$31</f>
        <v>0</v>
      </c>
      <c r="W40" s="210">
        <f>'[3]3.Interné služby'!$J$31</f>
        <v>0</v>
      </c>
    </row>
    <row r="41" spans="1:23" ht="16.5" x14ac:dyDescent="0.3">
      <c r="A41" s="84"/>
      <c r="B41" s="205" t="s">
        <v>191</v>
      </c>
      <c r="C41" s="226" t="s">
        <v>192</v>
      </c>
      <c r="D41" s="207" t="e">
        <f t="shared" ref="D41:W41" si="15">SUM(D42:D45)</f>
        <v>#REF!</v>
      </c>
      <c r="E41" s="208">
        <f t="shared" si="15"/>
        <v>193704</v>
      </c>
      <c r="F41" s="208" t="e">
        <f t="shared" si="15"/>
        <v>#REF!</v>
      </c>
      <c r="G41" s="209" t="e">
        <f t="shared" si="15"/>
        <v>#REF!</v>
      </c>
      <c r="H41" s="207" t="e">
        <f t="shared" si="15"/>
        <v>#REF!</v>
      </c>
      <c r="I41" s="208">
        <f t="shared" si="15"/>
        <v>160978</v>
      </c>
      <c r="J41" s="208">
        <f t="shared" si="15"/>
        <v>46477</v>
      </c>
      <c r="K41" s="210" t="e">
        <f t="shared" si="15"/>
        <v>#REF!</v>
      </c>
      <c r="L41" s="211" t="e">
        <f t="shared" si="15"/>
        <v>#REF!</v>
      </c>
      <c r="M41" s="208" t="e">
        <f t="shared" si="15"/>
        <v>#REF!</v>
      </c>
      <c r="N41" s="208" t="e">
        <f t="shared" si="15"/>
        <v>#REF!</v>
      </c>
      <c r="O41" s="210" t="e">
        <f t="shared" si="15"/>
        <v>#REF!</v>
      </c>
      <c r="P41" s="255">
        <v>178249.2</v>
      </c>
      <c r="Q41" s="256">
        <v>159043.20000000001</v>
      </c>
      <c r="R41" s="256">
        <v>19206</v>
      </c>
      <c r="S41" s="257">
        <v>0</v>
      </c>
      <c r="T41" s="211" t="e">
        <f t="shared" si="15"/>
        <v>#REF!</v>
      </c>
      <c r="U41" s="208">
        <f t="shared" si="15"/>
        <v>12750</v>
      </c>
      <c r="V41" s="208" t="e">
        <f t="shared" si="15"/>
        <v>#REF!</v>
      </c>
      <c r="W41" s="210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'[3]3.Interné služby'!#REF!</f>
        <v>#REF!</v>
      </c>
      <c r="G42" s="95" t="e">
        <f>'[3]3.Interné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'[3]3.Interné služby'!#REF!</f>
        <v>#REF!</v>
      </c>
      <c r="L42" s="97" t="e">
        <f t="shared" ref="L42:L47" si="18">SUM(M42:O42)</f>
        <v>#REF!</v>
      </c>
      <c r="M42" s="94" t="e">
        <f>'[3]3.Interné služby'!#REF!</f>
        <v>#REF!</v>
      </c>
      <c r="N42" s="94" t="e">
        <f>'[3]3.Interné služby'!#REF!</f>
        <v>#REF!</v>
      </c>
      <c r="O42" s="96" t="e">
        <f>'[3]3.Interné služby'!#REF!</f>
        <v>#REF!</v>
      </c>
      <c r="P42" s="255">
        <v>1873.69</v>
      </c>
      <c r="Q42" s="258">
        <v>1873.69</v>
      </c>
      <c r="R42" s="258">
        <v>0</v>
      </c>
      <c r="S42" s="259">
        <v>0</v>
      </c>
      <c r="T42" s="97">
        <f t="shared" ref="T42:T47" si="19">SUM(U42:W42)</f>
        <v>3250</v>
      </c>
      <c r="U42" s="94">
        <f>'[3]3.Interné služby'!$H$37</f>
        <v>3250</v>
      </c>
      <c r="V42" s="94">
        <f>'[3]3.Interné služby'!$I$37</f>
        <v>0</v>
      </c>
      <c r="W42" s="96">
        <f>'[3]3.Interné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'[3]3.Interné služby'!#REF!</f>
        <v>#REF!</v>
      </c>
      <c r="G43" s="95" t="e">
        <f>'[3]3.Interné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'[3]3.Interné služby'!#REF!</f>
        <v>#REF!</v>
      </c>
      <c r="L43" s="97" t="e">
        <f t="shared" si="18"/>
        <v>#REF!</v>
      </c>
      <c r="M43" s="94">
        <v>800</v>
      </c>
      <c r="N43" s="94" t="e">
        <f>'[3]3.Interné služby'!#REF!</f>
        <v>#REF!</v>
      </c>
      <c r="O43" s="96" t="e">
        <f>'[3]3.Interné služby'!#REF!</f>
        <v>#REF!</v>
      </c>
      <c r="P43" s="255">
        <v>108.36</v>
      </c>
      <c r="Q43" s="258">
        <v>108.36</v>
      </c>
      <c r="R43" s="258">
        <v>0</v>
      </c>
      <c r="S43" s="259">
        <v>0</v>
      </c>
      <c r="T43" s="97">
        <f t="shared" si="19"/>
        <v>500</v>
      </c>
      <c r="U43" s="94">
        <f>'[3]3.Interné služby'!$H$43</f>
        <v>500</v>
      </c>
      <c r="V43" s="94">
        <f>'[3]3.Interné služby'!$I$43</f>
        <v>0</v>
      </c>
      <c r="W43" s="96">
        <f>'[3]3.Interné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'[3]3.Interné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'[3]3.Interné služby'!#REF!</f>
        <v>#REF!</v>
      </c>
      <c r="L44" s="97" t="e">
        <f t="shared" si="18"/>
        <v>#REF!</v>
      </c>
      <c r="M44" s="94" t="e">
        <f>'[3]3.Interné služby'!#REF!</f>
        <v>#REF!</v>
      </c>
      <c r="N44" s="94">
        <v>20700</v>
      </c>
      <c r="O44" s="96" t="e">
        <f>'[3]3.Interné služby'!#REF!</f>
        <v>#REF!</v>
      </c>
      <c r="P44" s="255">
        <v>155457.15</v>
      </c>
      <c r="Q44" s="258">
        <v>154761.15</v>
      </c>
      <c r="R44" s="258">
        <v>696</v>
      </c>
      <c r="S44" s="259">
        <v>0</v>
      </c>
      <c r="T44" s="97">
        <f t="shared" si="19"/>
        <v>5000</v>
      </c>
      <c r="U44" s="94">
        <f>'[1]3.Interné služby'!$Q$19</f>
        <v>5000</v>
      </c>
      <c r="V44" s="94">
        <f>'[3]3.Interné služby'!$I$47</f>
        <v>0</v>
      </c>
      <c r="W44" s="96">
        <f>'[3]3.Interné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'[3]3.Interné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'[3]3.Interné služby'!#REF!</f>
        <v>#REF!</v>
      </c>
      <c r="L45" s="97" t="e">
        <f t="shared" si="18"/>
        <v>#REF!</v>
      </c>
      <c r="M45" s="94" t="e">
        <f>'[3]3.Interné služby'!#REF!</f>
        <v>#REF!</v>
      </c>
      <c r="N45" s="98" t="e">
        <f>'[3]3.Interné služby'!#REF!</f>
        <v>#REF!</v>
      </c>
      <c r="O45" s="96" t="e">
        <f>'[3]3.Interné služby'!#REF!</f>
        <v>#REF!</v>
      </c>
      <c r="P45" s="255">
        <v>20810</v>
      </c>
      <c r="Q45" s="258">
        <v>2300</v>
      </c>
      <c r="R45" s="258">
        <v>18510</v>
      </c>
      <c r="S45" s="259">
        <v>0</v>
      </c>
      <c r="T45" s="97" t="e">
        <f t="shared" si="19"/>
        <v>#REF!</v>
      </c>
      <c r="U45" s="94">
        <f>'[3]3.Interné služby'!$H$99</f>
        <v>4000</v>
      </c>
      <c r="V45" s="98" t="e">
        <f>'[3]3.Interné služby'!$I$99</f>
        <v>#REF!</v>
      </c>
      <c r="W45" s="96" t="e">
        <f>'[3]3.Interné služby'!$J$99</f>
        <v>#REF!</v>
      </c>
    </row>
    <row r="46" spans="1:23" ht="16.5" x14ac:dyDescent="0.3">
      <c r="A46" s="84"/>
      <c r="B46" s="205" t="s">
        <v>197</v>
      </c>
      <c r="C46" s="226" t="s">
        <v>198</v>
      </c>
      <c r="D46" s="207" t="e">
        <f t="shared" si="16"/>
        <v>#REF!</v>
      </c>
      <c r="E46" s="208">
        <v>1736</v>
      </c>
      <c r="F46" s="208" t="e">
        <f>'[3]3.Interné služby'!#REF!</f>
        <v>#REF!</v>
      </c>
      <c r="G46" s="209" t="e">
        <f>'[3]3.Interné služby'!#REF!</f>
        <v>#REF!</v>
      </c>
      <c r="H46" s="207" t="e">
        <f t="shared" si="17"/>
        <v>#REF!</v>
      </c>
      <c r="I46" s="208">
        <v>2400</v>
      </c>
      <c r="J46" s="208" t="e">
        <f>'[3]3.Interné služby'!#REF!</f>
        <v>#REF!</v>
      </c>
      <c r="K46" s="210" t="e">
        <f>'[3]3.Interné služby'!#REF!</f>
        <v>#REF!</v>
      </c>
      <c r="L46" s="211" t="e">
        <f t="shared" si="18"/>
        <v>#REF!</v>
      </c>
      <c r="M46" s="208">
        <v>3900</v>
      </c>
      <c r="N46" s="208" t="e">
        <f>'[3]3.Interné služby'!#REF!</f>
        <v>#REF!</v>
      </c>
      <c r="O46" s="210" t="e">
        <f>'[3]3.Interné služby'!#REF!</f>
        <v>#REF!</v>
      </c>
      <c r="P46" s="255">
        <v>4017.4</v>
      </c>
      <c r="Q46" s="256">
        <v>4017.4</v>
      </c>
      <c r="R46" s="256">
        <v>0</v>
      </c>
      <c r="S46" s="257">
        <v>0</v>
      </c>
      <c r="T46" s="211" t="e">
        <f t="shared" si="19"/>
        <v>#REF!</v>
      </c>
      <c r="U46" s="208">
        <f>'[3]3.Interné služby'!$H$101</f>
        <v>3700</v>
      </c>
      <c r="V46" s="208" t="e">
        <f>'[3]3.Interné služby'!$I$102</f>
        <v>#REF!</v>
      </c>
      <c r="W46" s="210" t="e">
        <f>'[3]3.Interné služby'!$J$102</f>
        <v>#REF!</v>
      </c>
    </row>
    <row r="47" spans="1:23" ht="17.25" thickBot="1" x14ac:dyDescent="0.35">
      <c r="A47" s="84"/>
      <c r="B47" s="227" t="s">
        <v>199</v>
      </c>
      <c r="C47" s="228" t="s">
        <v>200</v>
      </c>
      <c r="D47" s="215" t="e">
        <f t="shared" si="16"/>
        <v>#REF!</v>
      </c>
      <c r="E47" s="216">
        <v>3278</v>
      </c>
      <c r="F47" s="216" t="e">
        <f>'[3]3.Interné služby'!#REF!</f>
        <v>#REF!</v>
      </c>
      <c r="G47" s="217" t="e">
        <f>'[3]3.Interné služby'!#REF!</f>
        <v>#REF!</v>
      </c>
      <c r="H47" s="223" t="e">
        <f t="shared" si="17"/>
        <v>#REF!</v>
      </c>
      <c r="I47" s="218">
        <v>1630</v>
      </c>
      <c r="J47" s="218" t="e">
        <f>'[3]3.Interné služby'!#REF!</f>
        <v>#REF!</v>
      </c>
      <c r="K47" s="219" t="e">
        <f>'[3]3.Interné služby'!#REF!</f>
        <v>#REF!</v>
      </c>
      <c r="L47" s="224" t="e">
        <f t="shared" si="18"/>
        <v>#REF!</v>
      </c>
      <c r="M47" s="216" t="e">
        <f>'[3]3.Interné služby'!#REF!</f>
        <v>#REF!</v>
      </c>
      <c r="N47" s="216" t="e">
        <f>'[3]3.Interné služby'!#REF!</f>
        <v>#REF!</v>
      </c>
      <c r="O47" s="225" t="e">
        <f>'[3]3.Interné služby'!#REF!</f>
        <v>#REF!</v>
      </c>
      <c r="P47" s="265">
        <v>1394.38</v>
      </c>
      <c r="Q47" s="266">
        <v>1394.38</v>
      </c>
      <c r="R47" s="266">
        <v>0</v>
      </c>
      <c r="S47" s="267">
        <v>0</v>
      </c>
      <c r="T47" s="224" t="e">
        <f t="shared" si="19"/>
        <v>#REF!</v>
      </c>
      <c r="U47" s="216">
        <f>'[3]3.Interné služby'!$H$108</f>
        <v>1200</v>
      </c>
      <c r="V47" s="216" t="e">
        <f>'[3]3.Interné služby'!$I$108</f>
        <v>#REF!</v>
      </c>
      <c r="W47" s="225" t="e">
        <f>'[3]3.Interné služby'!$J$108</f>
        <v>#REF!</v>
      </c>
    </row>
    <row r="48" spans="1:23" s="82" customFormat="1" ht="14.25" x14ac:dyDescent="0.2">
      <c r="B48" s="191" t="s">
        <v>201</v>
      </c>
      <c r="C48" s="192"/>
      <c r="D48" s="184" t="e">
        <f t="shared" ref="D48:J48" si="20">D49+D50+D53</f>
        <v>#REF!</v>
      </c>
      <c r="E48" s="185" t="e">
        <f t="shared" si="20"/>
        <v>#REF!</v>
      </c>
      <c r="F48" s="185" t="e">
        <f t="shared" si="20"/>
        <v>#REF!</v>
      </c>
      <c r="G48" s="186" t="e">
        <f t="shared" si="20"/>
        <v>#REF!</v>
      </c>
      <c r="H48" s="184" t="e">
        <f>H49+H50+H53-1</f>
        <v>#REF!</v>
      </c>
      <c r="I48" s="185" t="e">
        <f>I49+I50+I53-1</f>
        <v>#REF!</v>
      </c>
      <c r="J48" s="185">
        <f t="shared" si="20"/>
        <v>0</v>
      </c>
      <c r="K48" s="187" t="e">
        <f>K49+K53</f>
        <v>#REF!</v>
      </c>
      <c r="L48" s="188" t="e">
        <f t="shared" ref="L48:W48" si="21">L49+L50+L53</f>
        <v>#REF!</v>
      </c>
      <c r="M48" s="185" t="e">
        <f t="shared" si="21"/>
        <v>#REF!</v>
      </c>
      <c r="N48" s="185" t="e">
        <f t="shared" si="21"/>
        <v>#REF!</v>
      </c>
      <c r="O48" s="187" t="e">
        <f t="shared" si="21"/>
        <v>#REF!</v>
      </c>
      <c r="P48" s="263">
        <v>24336.959999999999</v>
      </c>
      <c r="Q48" s="264">
        <v>24336.959999999999</v>
      </c>
      <c r="R48" s="264">
        <v>0</v>
      </c>
      <c r="S48" s="268">
        <v>0</v>
      </c>
      <c r="T48" s="188" t="e">
        <f t="shared" si="21"/>
        <v>#REF!</v>
      </c>
      <c r="U48" s="185">
        <f t="shared" si="21"/>
        <v>32547</v>
      </c>
      <c r="V48" s="185" t="e">
        <f t="shared" si="21"/>
        <v>#REF!</v>
      </c>
      <c r="W48" s="187" t="e">
        <f t="shared" si="21"/>
        <v>#REF!</v>
      </c>
    </row>
    <row r="49" spans="1:23" ht="16.5" x14ac:dyDescent="0.3">
      <c r="A49" s="84"/>
      <c r="B49" s="205" t="s">
        <v>202</v>
      </c>
      <c r="C49" s="226" t="s">
        <v>203</v>
      </c>
      <c r="D49" s="207" t="e">
        <f>SUM(E49:G49)</f>
        <v>#REF!</v>
      </c>
      <c r="E49" s="208">
        <v>15307.52</v>
      </c>
      <c r="F49" s="208" t="e">
        <f>'[3]4.Služby občanov'!#REF!</f>
        <v>#REF!</v>
      </c>
      <c r="G49" s="209" t="e">
        <f>'[3]4.Služby občanov'!#REF!</f>
        <v>#REF!</v>
      </c>
      <c r="H49" s="207" t="e">
        <f>SUM(I49:K49)</f>
        <v>#REF!</v>
      </c>
      <c r="I49" s="208">
        <v>26456</v>
      </c>
      <c r="J49" s="208">
        <v>0</v>
      </c>
      <c r="K49" s="210" t="e">
        <f>'[3]4.Služby občanov'!#REF!</f>
        <v>#REF!</v>
      </c>
      <c r="L49" s="211" t="e">
        <f>SUM(M49:O49)</f>
        <v>#REF!</v>
      </c>
      <c r="M49" s="208" t="e">
        <f>'[3]4.Služby občanov'!#REF!</f>
        <v>#REF!</v>
      </c>
      <c r="N49" s="208" t="e">
        <f>'[3]4.Služby občanov'!#REF!</f>
        <v>#REF!</v>
      </c>
      <c r="O49" s="210" t="e">
        <f>'[3]4.Služby občanov'!#REF!</f>
        <v>#REF!</v>
      </c>
      <c r="P49" s="255">
        <v>8958.27</v>
      </c>
      <c r="Q49" s="256">
        <v>8958.27</v>
      </c>
      <c r="R49" s="256">
        <v>0</v>
      </c>
      <c r="S49" s="257">
        <v>0</v>
      </c>
      <c r="T49" s="211">
        <f>SUM(U49:W49)</f>
        <v>15600</v>
      </c>
      <c r="U49" s="208">
        <f>'[3]4.Služby občanov'!$H$4</f>
        <v>15600</v>
      </c>
      <c r="V49" s="208">
        <f>'[3]4.Služby občanov'!$I$4</f>
        <v>0</v>
      </c>
      <c r="W49" s="210">
        <f>'[3]4.Služby občanov'!$J$4</f>
        <v>0</v>
      </c>
    </row>
    <row r="50" spans="1:23" ht="15.75" x14ac:dyDescent="0.25">
      <c r="A50" s="116"/>
      <c r="B50" s="205" t="s">
        <v>204</v>
      </c>
      <c r="C50" s="221" t="s">
        <v>205</v>
      </c>
      <c r="D50" s="207" t="e">
        <f t="shared" ref="D50:W50" si="22">SUM(D51:D52)</f>
        <v>#REF!</v>
      </c>
      <c r="E50" s="208">
        <f t="shared" si="22"/>
        <v>23245.5</v>
      </c>
      <c r="F50" s="208" t="e">
        <f t="shared" si="22"/>
        <v>#REF!</v>
      </c>
      <c r="G50" s="209" t="e">
        <f t="shared" si="22"/>
        <v>#REF!</v>
      </c>
      <c r="H50" s="207" t="e">
        <f t="shared" si="22"/>
        <v>#REF!</v>
      </c>
      <c r="I50" s="208" t="e">
        <f t="shared" si="22"/>
        <v>#REF!</v>
      </c>
      <c r="J50" s="208">
        <f t="shared" si="22"/>
        <v>0</v>
      </c>
      <c r="K50" s="210" t="e">
        <f t="shared" si="22"/>
        <v>#REF!</v>
      </c>
      <c r="L50" s="211" t="e">
        <f t="shared" si="22"/>
        <v>#REF!</v>
      </c>
      <c r="M50" s="208" t="e">
        <f t="shared" si="22"/>
        <v>#REF!</v>
      </c>
      <c r="N50" s="208" t="e">
        <f t="shared" si="22"/>
        <v>#REF!</v>
      </c>
      <c r="O50" s="210" t="e">
        <f t="shared" si="22"/>
        <v>#REF!</v>
      </c>
      <c r="P50" s="255">
        <v>15378.69</v>
      </c>
      <c r="Q50" s="256">
        <v>15378.69</v>
      </c>
      <c r="R50" s="256">
        <v>0</v>
      </c>
      <c r="S50" s="257">
        <v>0</v>
      </c>
      <c r="T50" s="211" t="e">
        <f t="shared" si="22"/>
        <v>#REF!</v>
      </c>
      <c r="U50" s="208">
        <f t="shared" si="22"/>
        <v>16937</v>
      </c>
      <c r="V50" s="208" t="e">
        <f t="shared" si="22"/>
        <v>#REF!</v>
      </c>
      <c r="W50" s="210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'[3]4.Služby občanov'!#REF!</f>
        <v>#REF!</v>
      </c>
      <c r="G51" s="95" t="e">
        <f>'[3]4.Služby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'[3]4.Služby občanov'!#REF!</f>
        <v>#REF!</v>
      </c>
      <c r="L51" s="97" t="e">
        <f>SUM(M51:O51)</f>
        <v>#REF!</v>
      </c>
      <c r="M51" s="94" t="e">
        <f>'[3]4.Služby občanov'!#REF!</f>
        <v>#REF!</v>
      </c>
      <c r="N51" s="94" t="e">
        <f>'[3]4.Služby občanov'!#REF!</f>
        <v>#REF!</v>
      </c>
      <c r="O51" s="96" t="e">
        <f>'[3]4.Služby občanov'!#REF!</f>
        <v>#REF!</v>
      </c>
      <c r="P51" s="255">
        <v>15378.69</v>
      </c>
      <c r="Q51" s="269">
        <v>15378.69</v>
      </c>
      <c r="R51" s="269">
        <v>0</v>
      </c>
      <c r="S51" s="270">
        <v>0</v>
      </c>
      <c r="T51" s="97">
        <f>SUM(U51:W51)</f>
        <v>16737</v>
      </c>
      <c r="U51" s="94">
        <f>'[3]4.Služby občanov'!$H$18</f>
        <v>16737</v>
      </c>
      <c r="V51" s="94">
        <f>'[3]4.Služby občanov'!$I$18</f>
        <v>0</v>
      </c>
      <c r="W51" s="96">
        <f>'[3]4.Služby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'[3]4.Služby občanov'!#REF!</f>
        <v>#REF!</v>
      </c>
      <c r="G52" s="95" t="e">
        <f>'[3]4.Služby občanov'!#REF!</f>
        <v>#REF!</v>
      </c>
      <c r="H52" s="93" t="e">
        <f>SUM(I52:K52)</f>
        <v>#REF!</v>
      </c>
      <c r="I52" s="94" t="e">
        <f>'[3]4.Služby občanov'!#REF!</f>
        <v>#REF!</v>
      </c>
      <c r="J52" s="94">
        <v>0</v>
      </c>
      <c r="K52" s="96" t="e">
        <f>'[3]4.Služby občanov'!#REF!</f>
        <v>#REF!</v>
      </c>
      <c r="L52" s="97" t="e">
        <f>SUM(M52:O52)</f>
        <v>#REF!</v>
      </c>
      <c r="M52" s="94" t="e">
        <f>'[3]4.Služby občanov'!#REF!</f>
        <v>#REF!</v>
      </c>
      <c r="N52" s="94" t="e">
        <f>'[3]4.Služby občanov'!#REF!</f>
        <v>#REF!</v>
      </c>
      <c r="O52" s="96" t="e">
        <f>'[3]4.Služby občanov'!#REF!</f>
        <v>#REF!</v>
      </c>
      <c r="P52" s="255">
        <v>0</v>
      </c>
      <c r="Q52" s="269">
        <v>0</v>
      </c>
      <c r="R52" s="269">
        <v>0</v>
      </c>
      <c r="S52" s="270">
        <v>0</v>
      </c>
      <c r="T52" s="97" t="e">
        <f>SUM(U52:W52)</f>
        <v>#REF!</v>
      </c>
      <c r="U52" s="94">
        <f>'[3]4.Služby občanov'!$H$26</f>
        <v>200</v>
      </c>
      <c r="V52" s="94" t="e">
        <f>'[3]4.Služby občanov'!$I$26</f>
        <v>#REF!</v>
      </c>
      <c r="W52" s="96" t="e">
        <f>'[3]4.Služby občanov'!$J$26</f>
        <v>#REF!</v>
      </c>
    </row>
    <row r="53" spans="1:23" ht="16.5" thickBot="1" x14ac:dyDescent="0.3">
      <c r="A53" s="116"/>
      <c r="B53" s="229" t="s">
        <v>208</v>
      </c>
      <c r="C53" s="222" t="s">
        <v>209</v>
      </c>
      <c r="D53" s="215" t="e">
        <f>SUM(E53:G53)</f>
        <v>#REF!</v>
      </c>
      <c r="E53" s="216" t="e">
        <f>'[3]4.Služby občanov'!#REF!</f>
        <v>#REF!</v>
      </c>
      <c r="F53" s="216" t="e">
        <f>'[3]4.Služby občanov'!#REF!</f>
        <v>#REF!</v>
      </c>
      <c r="G53" s="217" t="e">
        <f>'[3]4.Služby občanov'!#REF!</f>
        <v>#REF!</v>
      </c>
      <c r="H53" s="223" t="e">
        <f>SUM(I53:K53)</f>
        <v>#REF!</v>
      </c>
      <c r="I53" s="218">
        <v>0</v>
      </c>
      <c r="J53" s="218">
        <v>0</v>
      </c>
      <c r="K53" s="219" t="e">
        <f>'[3]4.Služby občanov'!#REF!</f>
        <v>#REF!</v>
      </c>
      <c r="L53" s="224" t="e">
        <f>SUM(M53:O53)</f>
        <v>#REF!</v>
      </c>
      <c r="M53" s="216" t="e">
        <f>'[3]4.Služby občanov'!#REF!</f>
        <v>#REF!</v>
      </c>
      <c r="N53" s="216" t="e">
        <f>'[3]4.Služby občanov'!#REF!</f>
        <v>#REF!</v>
      </c>
      <c r="O53" s="225" t="e">
        <f>'[3]4.Služby občanov'!#REF!</f>
        <v>#REF!</v>
      </c>
      <c r="P53" s="265">
        <v>0</v>
      </c>
      <c r="Q53" s="271">
        <v>0</v>
      </c>
      <c r="R53" s="271">
        <v>0</v>
      </c>
      <c r="S53" s="272">
        <v>0</v>
      </c>
      <c r="T53" s="224" t="e">
        <f>SUM(U53:W53)</f>
        <v>#REF!</v>
      </c>
      <c r="U53" s="216">
        <f>'[3]4.Služby občanov'!$H$28</f>
        <v>10</v>
      </c>
      <c r="V53" s="216" t="e">
        <f>'[3]4.Služby občanov'!$I$28</f>
        <v>#REF!</v>
      </c>
      <c r="W53" s="225" t="e">
        <f>'[3]4.Služby občanov'!$J$28</f>
        <v>#REF!</v>
      </c>
    </row>
    <row r="54" spans="1:23" s="82" customFormat="1" ht="14.25" x14ac:dyDescent="0.2">
      <c r="A54" s="116"/>
      <c r="B54" s="189" t="s">
        <v>210</v>
      </c>
      <c r="C54" s="193"/>
      <c r="D54" s="184" t="e">
        <f t="shared" ref="D54:W54" si="23">D55+D60+D61+D62+D67</f>
        <v>#REF!</v>
      </c>
      <c r="E54" s="185" t="e">
        <f t="shared" si="23"/>
        <v>#REF!</v>
      </c>
      <c r="F54" s="185" t="e">
        <f t="shared" si="23"/>
        <v>#REF!</v>
      </c>
      <c r="G54" s="186" t="e">
        <f t="shared" si="23"/>
        <v>#REF!</v>
      </c>
      <c r="H54" s="184" t="e">
        <f t="shared" si="23"/>
        <v>#REF!</v>
      </c>
      <c r="I54" s="185" t="e">
        <f t="shared" si="23"/>
        <v>#REF!</v>
      </c>
      <c r="J54" s="185" t="e">
        <f t="shared" si="23"/>
        <v>#REF!</v>
      </c>
      <c r="K54" s="187" t="e">
        <f t="shared" si="23"/>
        <v>#REF!</v>
      </c>
      <c r="L54" s="188" t="e">
        <f t="shared" si="23"/>
        <v>#REF!</v>
      </c>
      <c r="M54" s="185" t="e">
        <f t="shared" si="23"/>
        <v>#REF!</v>
      </c>
      <c r="N54" s="185" t="e">
        <f t="shared" si="23"/>
        <v>#REF!</v>
      </c>
      <c r="O54" s="187" t="e">
        <f t="shared" si="23"/>
        <v>#REF!</v>
      </c>
      <c r="P54" s="263">
        <v>667835.55000000005</v>
      </c>
      <c r="Q54" s="264">
        <v>666135.55000000005</v>
      </c>
      <c r="R54" s="264">
        <v>1700</v>
      </c>
      <c r="S54" s="268">
        <v>0</v>
      </c>
      <c r="T54" s="188" t="e">
        <f t="shared" si="23"/>
        <v>#REF!</v>
      </c>
      <c r="U54" s="185" t="e">
        <f t="shared" si="23"/>
        <v>#REF!</v>
      </c>
      <c r="V54" s="185" t="e">
        <f t="shared" si="23"/>
        <v>#REF!</v>
      </c>
      <c r="W54" s="187" t="e">
        <f t="shared" si="23"/>
        <v>#REF!</v>
      </c>
    </row>
    <row r="55" spans="1:23" ht="15.75" x14ac:dyDescent="0.25">
      <c r="A55" s="116"/>
      <c r="B55" s="230" t="s">
        <v>211</v>
      </c>
      <c r="C55" s="231" t="s">
        <v>212</v>
      </c>
      <c r="D55" s="207" t="e">
        <f t="shared" ref="D55:W55" si="24">SUM(D56:D59)</f>
        <v>#REF!</v>
      </c>
      <c r="E55" s="208">
        <f t="shared" si="24"/>
        <v>496158.19</v>
      </c>
      <c r="F55" s="208" t="e">
        <f t="shared" si="24"/>
        <v>#REF!</v>
      </c>
      <c r="G55" s="209" t="e">
        <f t="shared" si="24"/>
        <v>#REF!</v>
      </c>
      <c r="H55" s="207" t="e">
        <f t="shared" si="24"/>
        <v>#REF!</v>
      </c>
      <c r="I55" s="208">
        <f t="shared" si="24"/>
        <v>480129.99</v>
      </c>
      <c r="J55" s="208" t="e">
        <f t="shared" si="24"/>
        <v>#REF!</v>
      </c>
      <c r="K55" s="210" t="e">
        <f t="shared" si="24"/>
        <v>#REF!</v>
      </c>
      <c r="L55" s="211" t="e">
        <f t="shared" si="24"/>
        <v>#REF!</v>
      </c>
      <c r="M55" s="208" t="e">
        <f t="shared" si="24"/>
        <v>#REF!</v>
      </c>
      <c r="N55" s="208" t="e">
        <f t="shared" si="24"/>
        <v>#REF!</v>
      </c>
      <c r="O55" s="210" t="e">
        <f t="shared" si="24"/>
        <v>#REF!</v>
      </c>
      <c r="P55" s="255">
        <v>463317.1</v>
      </c>
      <c r="Q55" s="256">
        <v>461617.1</v>
      </c>
      <c r="R55" s="256">
        <v>1700</v>
      </c>
      <c r="S55" s="257">
        <v>0</v>
      </c>
      <c r="T55" s="211" t="e">
        <f t="shared" si="24"/>
        <v>#REF!</v>
      </c>
      <c r="U55" s="208">
        <f t="shared" si="24"/>
        <v>468983</v>
      </c>
      <c r="V55" s="208">
        <f t="shared" si="24"/>
        <v>6100</v>
      </c>
      <c r="W55" s="210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'[3]5.Bezpečnosť,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'[3]5.Bezpečnosť, právo a por.'!#REF!</f>
        <v>#REF!</v>
      </c>
      <c r="L56" s="97" t="e">
        <f t="shared" ref="L56:L61" si="27">SUM(M56:O56)</f>
        <v>#REF!</v>
      </c>
      <c r="M56" s="94" t="e">
        <f>'[3]5.Bezpečnosť, právo a por.'!#REF!</f>
        <v>#REF!</v>
      </c>
      <c r="N56" s="94" t="e">
        <f>'[3]5.Bezpečnosť, právo a por.'!#REF!</f>
        <v>#REF!</v>
      </c>
      <c r="O56" s="96" t="e">
        <f>'[3]5.Bezpečnosť, právo a por.'!#REF!</f>
        <v>#REF!</v>
      </c>
      <c r="P56" s="255">
        <v>326420.21000000002</v>
      </c>
      <c r="Q56" s="258">
        <v>324720.21000000002</v>
      </c>
      <c r="R56" s="258">
        <v>1700</v>
      </c>
      <c r="S56" s="259">
        <v>0</v>
      </c>
      <c r="T56" s="97">
        <f t="shared" ref="T56:T61" si="28">SUM(U56:W56)</f>
        <v>326718</v>
      </c>
      <c r="U56" s="94">
        <f>'[3]5.Bezpečnosť, právo a por.'!$H$5</f>
        <v>326718</v>
      </c>
      <c r="V56" s="94">
        <f>'[3]5.Bezpečnosť, právo a por.'!$I$5</f>
        <v>0</v>
      </c>
      <c r="W56" s="96">
        <f>'[3]5.Bezpečnosť,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'[3]5.Bezpečnosť,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'[3]5.Bezpečnosť, právo a por.'!#REF!</f>
        <v>#REF!</v>
      </c>
      <c r="L57" s="97" t="e">
        <f t="shared" si="27"/>
        <v>#REF!</v>
      </c>
      <c r="M57" s="94" t="e">
        <f>'[3]5.Bezpečnosť, právo a por.'!#REF!</f>
        <v>#REF!</v>
      </c>
      <c r="N57" s="94" t="e">
        <f>'[3]5.Bezpečnosť, právo a por.'!#REF!</f>
        <v>#REF!</v>
      </c>
      <c r="O57" s="96" t="e">
        <f>'[3]5.Bezpečnosť, právo a por.'!#REF!</f>
        <v>#REF!</v>
      </c>
      <c r="P57" s="255">
        <v>63166.06</v>
      </c>
      <c r="Q57" s="258">
        <v>63166.06</v>
      </c>
      <c r="R57" s="258">
        <v>0</v>
      </c>
      <c r="S57" s="259">
        <v>0</v>
      </c>
      <c r="T57" s="97">
        <f t="shared" si="28"/>
        <v>70911</v>
      </c>
      <c r="U57" s="94">
        <f>'[3]5.Bezpečnosť, právo a por.'!$H$49</f>
        <v>67861</v>
      </c>
      <c r="V57" s="94">
        <f>'[3]5.Bezpečnosť, právo a por.'!$I$49</f>
        <v>3050</v>
      </c>
      <c r="W57" s="96">
        <f>'[3]5.Bezpečnosť,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'[3]5.Bezpečnosť,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'[3]5.Bezpečnosť, právo a por.'!#REF!</f>
        <v>#REF!</v>
      </c>
      <c r="L58" s="97" t="e">
        <f t="shared" si="27"/>
        <v>#REF!</v>
      </c>
      <c r="M58" s="94" t="e">
        <f>'[3]5.Bezpečnosť, právo a por.'!#REF!</f>
        <v>#REF!</v>
      </c>
      <c r="N58" s="94" t="e">
        <f>'[3]5.Bezpečnosť, právo a por.'!#REF!</f>
        <v>#REF!</v>
      </c>
      <c r="O58" s="96" t="e">
        <f>'[3]5.Bezpečnosť, právo a por.'!#REF!</f>
        <v>#REF!</v>
      </c>
      <c r="P58" s="255">
        <v>35909.43</v>
      </c>
      <c r="Q58" s="258">
        <v>35909.43</v>
      </c>
      <c r="R58" s="258">
        <v>0</v>
      </c>
      <c r="S58" s="259">
        <v>0</v>
      </c>
      <c r="T58" s="97" t="e">
        <f t="shared" si="28"/>
        <v>#REF!</v>
      </c>
      <c r="U58" s="94">
        <f>'[3]5.Bezpečnosť, právo a por.'!$H$66</f>
        <v>36887</v>
      </c>
      <c r="V58" s="94">
        <f>'[3]5.Bezpečnosť, právo a por.'!$I$65</f>
        <v>3050</v>
      </c>
      <c r="W58" s="96" t="e">
        <f>'[3]5.Bezpečnosť,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'[3]5.Bezpečnosť, právo a por.'!#REF!</f>
        <v>#REF!</v>
      </c>
      <c r="G59" s="95" t="e">
        <f>'[3]5.Bezpečnosť, právo a por.'!#REF!</f>
        <v>#REF!</v>
      </c>
      <c r="H59" s="93" t="e">
        <f t="shared" si="26"/>
        <v>#REF!</v>
      </c>
      <c r="I59" s="94">
        <v>40098.5</v>
      </c>
      <c r="J59" s="94" t="e">
        <f>'[3]5.Bezpečnosť, právo a por.'!#REF!</f>
        <v>#REF!</v>
      </c>
      <c r="K59" s="96" t="e">
        <f>'[3]5.Bezpečnosť, právo a por.'!#REF!</f>
        <v>#REF!</v>
      </c>
      <c r="L59" s="97" t="e">
        <f t="shared" si="27"/>
        <v>#REF!</v>
      </c>
      <c r="M59" s="94" t="e">
        <f>'[3]5.Bezpečnosť, právo a por.'!#REF!</f>
        <v>#REF!</v>
      </c>
      <c r="N59" s="94" t="e">
        <f>'[3]5.Bezpečnosť, právo a por.'!#REF!</f>
        <v>#REF!</v>
      </c>
      <c r="O59" s="96" t="e">
        <f>'[3]5.Bezpečnosť, právo a por.'!#REF!</f>
        <v>#REF!</v>
      </c>
      <c r="P59" s="255">
        <v>37821.4</v>
      </c>
      <c r="Q59" s="258">
        <v>37821.4</v>
      </c>
      <c r="R59" s="258">
        <v>0</v>
      </c>
      <c r="S59" s="259">
        <v>0</v>
      </c>
      <c r="T59" s="97" t="e">
        <f t="shared" si="28"/>
        <v>#REF!</v>
      </c>
      <c r="U59" s="94">
        <f>'[3]5.Bezpečnosť, právo a por.'!$H$69</f>
        <v>37517</v>
      </c>
      <c r="V59" s="94">
        <f>'[3]5.Bezpečnosť, právo a por.'!$I$69</f>
        <v>0</v>
      </c>
      <c r="W59" s="96" t="e">
        <f>'[3]5.Bezpečnosť, právo a por.'!$J$68</f>
        <v>#REF!</v>
      </c>
    </row>
    <row r="60" spans="1:23" ht="16.5" x14ac:dyDescent="0.3">
      <c r="A60" s="84"/>
      <c r="B60" s="230" t="s">
        <v>217</v>
      </c>
      <c r="C60" s="226" t="s">
        <v>218</v>
      </c>
      <c r="D60" s="207" t="e">
        <f t="shared" si="25"/>
        <v>#REF!</v>
      </c>
      <c r="E60" s="208" t="e">
        <f>'[3]5.Bezpečnosť, právo a por.'!#REF!</f>
        <v>#REF!</v>
      </c>
      <c r="F60" s="208" t="e">
        <f>'[3]5.Bezpečnosť, právo a por.'!#REF!</f>
        <v>#REF!</v>
      </c>
      <c r="G60" s="209" t="e">
        <f>'[3]5.Bezpečnosť, právo a por.'!#REF!</f>
        <v>#REF!</v>
      </c>
      <c r="H60" s="207" t="e">
        <f t="shared" si="26"/>
        <v>#REF!</v>
      </c>
      <c r="I60" s="208">
        <v>0</v>
      </c>
      <c r="J60" s="208">
        <v>0</v>
      </c>
      <c r="K60" s="210" t="e">
        <f>'[3]5.Bezpečnosť, právo a por.'!#REF!</f>
        <v>#REF!</v>
      </c>
      <c r="L60" s="211" t="e">
        <f t="shared" si="27"/>
        <v>#REF!</v>
      </c>
      <c r="M60" s="208" t="e">
        <f>'[3]5.Bezpečnosť, právo a por.'!#REF!</f>
        <v>#REF!</v>
      </c>
      <c r="N60" s="208" t="e">
        <f>'[3]5.Bezpečnosť, právo a por.'!#REF!</f>
        <v>#REF!</v>
      </c>
      <c r="O60" s="210" t="e">
        <f>'[3]5.Bezpečnosť, právo a por.'!#REF!</f>
        <v>#REF!</v>
      </c>
      <c r="P60" s="255">
        <v>0</v>
      </c>
      <c r="Q60" s="256">
        <v>0</v>
      </c>
      <c r="R60" s="256">
        <v>0</v>
      </c>
      <c r="S60" s="257">
        <v>0</v>
      </c>
      <c r="T60" s="211" t="e">
        <f t="shared" si="28"/>
        <v>#REF!</v>
      </c>
      <c r="U60" s="208">
        <f>'[3]5.Bezpečnosť, právo a por.'!$H$77</f>
        <v>0</v>
      </c>
      <c r="V60" s="208"/>
      <c r="W60" s="210" t="e">
        <f>'[3]5.Bezpečnosť, právo a por.'!$J$76</f>
        <v>#REF!</v>
      </c>
    </row>
    <row r="61" spans="1:23" ht="16.5" x14ac:dyDescent="0.3">
      <c r="A61" s="84"/>
      <c r="B61" s="230" t="s">
        <v>219</v>
      </c>
      <c r="C61" s="226" t="s">
        <v>220</v>
      </c>
      <c r="D61" s="207" t="e">
        <f t="shared" si="25"/>
        <v>#REF!</v>
      </c>
      <c r="E61" s="208">
        <v>1286</v>
      </c>
      <c r="F61" s="208" t="e">
        <f>'[3]5.Bezpečnosť, právo a por.'!#REF!</f>
        <v>#REF!</v>
      </c>
      <c r="G61" s="209" t="e">
        <f>'[3]5.Bezpečnosť, právo a por.'!#REF!</f>
        <v>#REF!</v>
      </c>
      <c r="H61" s="207" t="e">
        <f t="shared" si="26"/>
        <v>#REF!</v>
      </c>
      <c r="I61" s="208">
        <v>797</v>
      </c>
      <c r="J61" s="208">
        <v>0</v>
      </c>
      <c r="K61" s="210" t="e">
        <f>'[3]5.Bezpečnosť, právo a por.'!#REF!</f>
        <v>#REF!</v>
      </c>
      <c r="L61" s="211" t="e">
        <f t="shared" si="27"/>
        <v>#REF!</v>
      </c>
      <c r="M61" s="208" t="e">
        <f>'[3]5.Bezpečnosť, právo a por.'!#REF!</f>
        <v>#REF!</v>
      </c>
      <c r="N61" s="208" t="e">
        <f>'[3]5.Bezpečnosť, právo a por.'!#REF!</f>
        <v>#REF!</v>
      </c>
      <c r="O61" s="210" t="e">
        <f>'[3]5.Bezpečnosť, právo a por.'!#REF!</f>
        <v>#REF!</v>
      </c>
      <c r="P61" s="255">
        <v>914.32</v>
      </c>
      <c r="Q61" s="256">
        <v>914.32</v>
      </c>
      <c r="R61" s="256">
        <v>0</v>
      </c>
      <c r="S61" s="257">
        <v>0</v>
      </c>
      <c r="T61" s="211" t="e">
        <f t="shared" si="28"/>
        <v>#REF!</v>
      </c>
      <c r="U61" s="208">
        <f>'[3]5.Bezpečnosť, právo a por.'!$H$79</f>
        <v>1650</v>
      </c>
      <c r="V61" s="208" t="e">
        <f>'[3]5.Bezpečnosť, právo a por.'!$I$78</f>
        <v>#REF!</v>
      </c>
      <c r="W61" s="210" t="e">
        <f>'[3]5.Bezpečnosť, právo a por.'!$J$78</f>
        <v>#REF!</v>
      </c>
    </row>
    <row r="62" spans="1:23" ht="15.75" x14ac:dyDescent="0.25">
      <c r="A62" s="84"/>
      <c r="B62" s="230" t="s">
        <v>221</v>
      </c>
      <c r="C62" s="221" t="s">
        <v>222</v>
      </c>
      <c r="D62" s="207" t="e">
        <f>SUM(D63:D66)</f>
        <v>#REF!</v>
      </c>
      <c r="E62" s="208">
        <f>SUM(E63:E66)</f>
        <v>255279.5</v>
      </c>
      <c r="F62" s="208" t="e">
        <f>SUM(F63:F66)</f>
        <v>#REF!</v>
      </c>
      <c r="G62" s="209" t="e">
        <f>SUM(G63:G66)</f>
        <v>#REF!</v>
      </c>
      <c r="H62" s="207" t="e">
        <f t="shared" si="26"/>
        <v>#REF!</v>
      </c>
      <c r="I62" s="208">
        <f t="shared" ref="I62:W62" si="29">SUM(I63:I66)</f>
        <v>270995.5</v>
      </c>
      <c r="J62" s="208">
        <f t="shared" si="29"/>
        <v>0</v>
      </c>
      <c r="K62" s="210" t="e">
        <f t="shared" si="29"/>
        <v>#REF!</v>
      </c>
      <c r="L62" s="211" t="e">
        <f t="shared" si="29"/>
        <v>#REF!</v>
      </c>
      <c r="M62" s="208" t="e">
        <f t="shared" si="29"/>
        <v>#REF!</v>
      </c>
      <c r="N62" s="208" t="e">
        <f t="shared" si="29"/>
        <v>#REF!</v>
      </c>
      <c r="O62" s="210" t="e">
        <f t="shared" si="29"/>
        <v>#REF!</v>
      </c>
      <c r="P62" s="255">
        <v>203577.43</v>
      </c>
      <c r="Q62" s="256">
        <v>203577.43</v>
      </c>
      <c r="R62" s="256">
        <v>0</v>
      </c>
      <c r="S62" s="257">
        <v>0</v>
      </c>
      <c r="T62" s="211" t="e">
        <f t="shared" si="29"/>
        <v>#REF!</v>
      </c>
      <c r="U62" s="208" t="e">
        <f t="shared" si="29"/>
        <v>#REF!</v>
      </c>
      <c r="V62" s="208">
        <f t="shared" si="29"/>
        <v>64679</v>
      </c>
      <c r="W62" s="210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'[3]5.Bezpečnosť, právo a por.'!#REF!</f>
        <v>#REF!</v>
      </c>
      <c r="G63" s="95" t="e">
        <f>'[3]5.Bezpečnosť,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'[3]5.Bezpečnosť, právo a por.'!#REF!</f>
        <v>#REF!</v>
      </c>
      <c r="L63" s="97" t="e">
        <f>SUM(M63:O63)</f>
        <v>#REF!</v>
      </c>
      <c r="M63" s="94" t="e">
        <f>'[3]5.Bezpečnosť, právo a por.'!#REF!</f>
        <v>#REF!</v>
      </c>
      <c r="N63" s="94" t="e">
        <f>'[3]5.Bezpečnosť, právo a por.'!#REF!</f>
        <v>#REF!</v>
      </c>
      <c r="O63" s="96" t="e">
        <f>'[3]5.Bezpečnosť, právo a por.'!#REF!</f>
        <v>#REF!</v>
      </c>
      <c r="P63" s="255">
        <v>0</v>
      </c>
      <c r="Q63" s="258">
        <v>0</v>
      </c>
      <c r="R63" s="258">
        <v>0</v>
      </c>
      <c r="S63" s="259">
        <v>0</v>
      </c>
      <c r="T63" s="97">
        <f>SUM(U63:W63)</f>
        <v>251721</v>
      </c>
      <c r="U63" s="94">
        <f>'[3]5.Bezpečnosť, právo a por.'!$H$95</f>
        <v>187042</v>
      </c>
      <c r="V63" s="94">
        <f>'[3]5.Bezpečnosť, právo a por.'!$I$94</f>
        <v>64679</v>
      </c>
      <c r="W63" s="96">
        <f>'[3]5.Bezpečnosť,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'[3]5.Bezpečnosť, právo a por.'!#REF!</f>
        <v>#REF!</v>
      </c>
      <c r="G64" s="95" t="e">
        <f>'[3]5.Bezpečnosť,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'[3]5.Bezpečnosť, právo a por.'!#REF!</f>
        <v>#REF!</v>
      </c>
      <c r="L64" s="97" t="e">
        <f>SUM(M64:O64)</f>
        <v>#REF!</v>
      </c>
      <c r="M64" s="94">
        <v>42145</v>
      </c>
      <c r="N64" s="94" t="e">
        <f>'[3]5.Bezpečnosť, právo a por.'!#REF!</f>
        <v>#REF!</v>
      </c>
      <c r="O64" s="96" t="e">
        <f>'[3]5.Bezpečnosť, právo a por.'!#REF!</f>
        <v>#REF!</v>
      </c>
      <c r="P64" s="255">
        <v>32015.58</v>
      </c>
      <c r="Q64" s="258">
        <v>32015.58</v>
      </c>
      <c r="R64" s="258">
        <v>0</v>
      </c>
      <c r="S64" s="259">
        <v>0</v>
      </c>
      <c r="T64" s="97" t="e">
        <f>SUM(U64:W64)</f>
        <v>#REF!</v>
      </c>
      <c r="U64" s="94">
        <f>'[3]5.Bezpečnosť, právo a por.'!$H$101</f>
        <v>74900</v>
      </c>
      <c r="V64" s="94"/>
      <c r="W64" s="96" t="e">
        <f>'[3]5.Bezpečnosť,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'[3]5.Bezpečnosť, právo a por.'!#REF!</f>
        <v>#REF!</v>
      </c>
      <c r="G65" s="95" t="e">
        <f>'[3]5.Bezpečnosť,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'[3]5.Bezpečnosť, právo a por.'!#REF!</f>
        <v>#REF!</v>
      </c>
      <c r="L65" s="97" t="e">
        <f>SUM(M65:O65)</f>
        <v>#REF!</v>
      </c>
      <c r="M65" s="94" t="e">
        <f>'[3]5.Bezpečnosť, právo a por.'!#REF!</f>
        <v>#REF!</v>
      </c>
      <c r="N65" s="94" t="e">
        <f>'[3]5.Bezpečnosť, právo a por.'!#REF!</f>
        <v>#REF!</v>
      </c>
      <c r="O65" s="96" t="e">
        <f>'[3]5.Bezpečnosť, právo a por.'!#REF!</f>
        <v>#REF!</v>
      </c>
      <c r="P65" s="255">
        <v>171561.85</v>
      </c>
      <c r="Q65" s="258">
        <v>171561.85</v>
      </c>
      <c r="R65" s="258">
        <v>0</v>
      </c>
      <c r="S65" s="259">
        <v>0</v>
      </c>
      <c r="T65" s="97" t="e">
        <f>SUM(U65:W65)</f>
        <v>#REF!</v>
      </c>
      <c r="U65" s="94" t="e">
        <f>'[3]5.Bezpečnosť, právo a por.'!$H$103</f>
        <v>#REF!</v>
      </c>
      <c r="V65" s="94">
        <f>'[3]5.Bezpečnosť, právo a por.'!$I$102</f>
        <v>0</v>
      </c>
      <c r="W65" s="96">
        <f>'[3]5.Bezpečnosť,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'[3]5.Bezpečnosť, právo a por.'!#REF!</f>
        <v>#REF!</v>
      </c>
      <c r="G66" s="95" t="e">
        <f>'[3]5.Bezpečnosť,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'[3]5.Bezpečnosť, právo a por.'!#REF!</f>
        <v>#REF!</v>
      </c>
      <c r="L66" s="97" t="e">
        <f>SUM(M66:O66)</f>
        <v>#REF!</v>
      </c>
      <c r="M66" s="94">
        <v>0</v>
      </c>
      <c r="N66" s="94" t="e">
        <f>'[3]5.Bezpečnosť, právo a por.'!#REF!</f>
        <v>#REF!</v>
      </c>
      <c r="O66" s="96" t="e">
        <f>'[3]5.Bezpečnosť, právo a por.'!#REF!</f>
        <v>#REF!</v>
      </c>
      <c r="P66" s="255">
        <v>0</v>
      </c>
      <c r="Q66" s="258">
        <v>0</v>
      </c>
      <c r="R66" s="258">
        <v>0</v>
      </c>
      <c r="S66" s="259">
        <v>0</v>
      </c>
      <c r="T66" s="97" t="e">
        <f>SUM(U66:W66)</f>
        <v>#REF!</v>
      </c>
      <c r="U66" s="94" t="e">
        <f>'[3]5.Bezpečnosť, právo a por.'!$H$106</f>
        <v>#REF!</v>
      </c>
      <c r="V66" s="94">
        <f>'[3]5.Bezpečnosť, právo a por.'!$I$105</f>
        <v>0</v>
      </c>
      <c r="W66" s="96">
        <f>'[3]5.Bezpečnosť, právo a por.'!$J$105</f>
        <v>0</v>
      </c>
    </row>
    <row r="67" spans="1:23" ht="15.75" x14ac:dyDescent="0.25">
      <c r="A67" s="116"/>
      <c r="B67" s="230" t="s">
        <v>227</v>
      </c>
      <c r="C67" s="232" t="s">
        <v>228</v>
      </c>
      <c r="D67" s="207" t="e">
        <f t="shared" ref="D67:W67" si="30">SUM(D68:D69)</f>
        <v>#REF!</v>
      </c>
      <c r="E67" s="208">
        <f t="shared" si="30"/>
        <v>1324</v>
      </c>
      <c r="F67" s="208" t="e">
        <f t="shared" si="30"/>
        <v>#REF!</v>
      </c>
      <c r="G67" s="209" t="e">
        <f t="shared" si="30"/>
        <v>#REF!</v>
      </c>
      <c r="H67" s="207" t="e">
        <f t="shared" si="30"/>
        <v>#REF!</v>
      </c>
      <c r="I67" s="208" t="e">
        <f t="shared" si="30"/>
        <v>#REF!</v>
      </c>
      <c r="J67" s="208">
        <f t="shared" si="30"/>
        <v>0</v>
      </c>
      <c r="K67" s="210" t="e">
        <f t="shared" si="30"/>
        <v>#REF!</v>
      </c>
      <c r="L67" s="211" t="e">
        <f t="shared" si="30"/>
        <v>#REF!</v>
      </c>
      <c r="M67" s="208" t="e">
        <f t="shared" si="30"/>
        <v>#REF!</v>
      </c>
      <c r="N67" s="208" t="e">
        <f t="shared" si="30"/>
        <v>#REF!</v>
      </c>
      <c r="O67" s="210" t="e">
        <f t="shared" si="30"/>
        <v>#REF!</v>
      </c>
      <c r="P67" s="255">
        <v>26.7</v>
      </c>
      <c r="Q67" s="256">
        <v>26.7</v>
      </c>
      <c r="R67" s="256">
        <v>0</v>
      </c>
      <c r="S67" s="257">
        <v>0</v>
      </c>
      <c r="T67" s="211" t="e">
        <f t="shared" si="30"/>
        <v>#REF!</v>
      </c>
      <c r="U67" s="208" t="e">
        <f t="shared" si="30"/>
        <v>#REF!</v>
      </c>
      <c r="V67" s="208">
        <f t="shared" si="30"/>
        <v>0</v>
      </c>
      <c r="W67" s="210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'[3]5.Bezpečnosť, právo a por.'!#REF!</f>
        <v>#REF!</v>
      </c>
      <c r="G68" s="95" t="e">
        <f>'[3]5.Bezpečnosť, právo a por.'!#REF!</f>
        <v>#REF!</v>
      </c>
      <c r="H68" s="93" t="e">
        <f>SUM(I68:K68)</f>
        <v>#REF!</v>
      </c>
      <c r="I68" s="94" t="e">
        <f>'[3]5.Bezpečnosť, právo a por.'!#REF!</f>
        <v>#REF!</v>
      </c>
      <c r="J68" s="94">
        <v>0</v>
      </c>
      <c r="K68" s="96" t="e">
        <f>'[3]5.Bezpečnosť, právo a por.'!#REF!</f>
        <v>#REF!</v>
      </c>
      <c r="L68" s="97" t="e">
        <f>SUM(M68:O68)</f>
        <v>#REF!</v>
      </c>
      <c r="M68" s="94" t="e">
        <f>'[3]5.Bezpečnosť, právo a por.'!#REF!</f>
        <v>#REF!</v>
      </c>
      <c r="N68" s="94" t="e">
        <f>'[3]5.Bezpečnosť, právo a por.'!#REF!</f>
        <v>#REF!</v>
      </c>
      <c r="O68" s="96" t="e">
        <f>'[3]5.Bezpečnosť, právo a por.'!#REF!</f>
        <v>#REF!</v>
      </c>
      <c r="P68" s="255">
        <v>26.7</v>
      </c>
      <c r="Q68" s="258">
        <v>26.7</v>
      </c>
      <c r="R68" s="258">
        <v>0</v>
      </c>
      <c r="S68" s="259">
        <v>0</v>
      </c>
      <c r="T68" s="97">
        <f>SUM(U68:W68)</f>
        <v>1300</v>
      </c>
      <c r="U68" s="94">
        <f>'[3]5.Bezpečnosť, právo a por.'!$H$110</f>
        <v>1300</v>
      </c>
      <c r="V68" s="94">
        <f>'[3]5.Bezpečnosť, právo a por.'!$I$109</f>
        <v>0</v>
      </c>
      <c r="W68" s="96">
        <f>'[3]5.Bezpečnosť,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'[3]5.Bezpečnosť, právo a por.'!#REF!</f>
        <v>#REF!</v>
      </c>
      <c r="G69" s="104" t="e">
        <f>'[3]5.Bezpečnosť,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'[3]5.Bezpečnosť, právo a por.'!#REF!</f>
        <v>#REF!</v>
      </c>
      <c r="L69" s="112" t="e">
        <f>SUM(M69:O69)</f>
        <v>#REF!</v>
      </c>
      <c r="M69" s="103" t="e">
        <f>'[3]5.Bezpečnosť, právo a por.'!#REF!</f>
        <v>#REF!</v>
      </c>
      <c r="N69" s="103" t="e">
        <f>'[3]5.Bezpečnosť, právo a por.'!#REF!</f>
        <v>#REF!</v>
      </c>
      <c r="O69" s="113" t="e">
        <f>'[3]5.Bezpečnosť, právo a por.'!#REF!</f>
        <v>#REF!</v>
      </c>
      <c r="P69" s="265">
        <v>0</v>
      </c>
      <c r="Q69" s="273">
        <v>0</v>
      </c>
      <c r="R69" s="273">
        <v>0</v>
      </c>
      <c r="S69" s="274">
        <v>0</v>
      </c>
      <c r="T69" s="112" t="e">
        <f>SUM(U69:W69)</f>
        <v>#REF!</v>
      </c>
      <c r="U69" s="103" t="e">
        <f>'[3]5.Bezpečnosť, právo a por.'!$H$112</f>
        <v>#REF!</v>
      </c>
      <c r="V69" s="103">
        <f>'[3]5.Bezpečnosť, právo a por.'!$I$111</f>
        <v>0</v>
      </c>
      <c r="W69" s="113">
        <f>'[3]5.Bezpečnosť, právo a por.'!$J$111</f>
        <v>0</v>
      </c>
    </row>
    <row r="70" spans="1:23" s="82" customFormat="1" ht="14.25" x14ac:dyDescent="0.2">
      <c r="A70" s="116"/>
      <c r="B70" s="189" t="s">
        <v>231</v>
      </c>
      <c r="C70" s="190"/>
      <c r="D70" s="184" t="e">
        <f t="shared" ref="D70:W70" si="31">D71+D74+D77</f>
        <v>#REF!</v>
      </c>
      <c r="E70" s="185">
        <f t="shared" si="31"/>
        <v>702096</v>
      </c>
      <c r="F70" s="185" t="e">
        <f t="shared" si="31"/>
        <v>#REF!</v>
      </c>
      <c r="G70" s="186" t="e">
        <f t="shared" si="31"/>
        <v>#REF!</v>
      </c>
      <c r="H70" s="184" t="e">
        <f t="shared" si="31"/>
        <v>#REF!</v>
      </c>
      <c r="I70" s="185">
        <f t="shared" si="31"/>
        <v>666597</v>
      </c>
      <c r="J70" s="185" t="e">
        <f t="shared" si="31"/>
        <v>#REF!</v>
      </c>
      <c r="K70" s="187" t="e">
        <f t="shared" si="31"/>
        <v>#REF!</v>
      </c>
      <c r="L70" s="188" t="e">
        <f t="shared" si="31"/>
        <v>#REF!</v>
      </c>
      <c r="M70" s="185" t="e">
        <f t="shared" si="31"/>
        <v>#REF!</v>
      </c>
      <c r="N70" s="185" t="e">
        <f t="shared" si="31"/>
        <v>#REF!</v>
      </c>
      <c r="O70" s="187" t="e">
        <f t="shared" si="31"/>
        <v>#REF!</v>
      </c>
      <c r="P70" s="263">
        <v>698135.79</v>
      </c>
      <c r="Q70" s="264">
        <v>698135.79</v>
      </c>
      <c r="R70" s="264">
        <v>0</v>
      </c>
      <c r="S70" s="268">
        <v>0</v>
      </c>
      <c r="T70" s="188">
        <f t="shared" si="31"/>
        <v>749050</v>
      </c>
      <c r="U70" s="185">
        <f t="shared" si="31"/>
        <v>743850</v>
      </c>
      <c r="V70" s="185">
        <f t="shared" si="31"/>
        <v>5200</v>
      </c>
      <c r="W70" s="187">
        <f t="shared" si="31"/>
        <v>0</v>
      </c>
    </row>
    <row r="71" spans="1:23" ht="15.75" x14ac:dyDescent="0.25">
      <c r="A71" s="108"/>
      <c r="B71" s="230" t="s">
        <v>232</v>
      </c>
      <c r="C71" s="232" t="s">
        <v>233</v>
      </c>
      <c r="D71" s="207" t="e">
        <f t="shared" ref="D71:W71" si="32">SUM(D72:D73)</f>
        <v>#REF!</v>
      </c>
      <c r="E71" s="208">
        <f t="shared" si="32"/>
        <v>518307</v>
      </c>
      <c r="F71" s="208" t="e">
        <f t="shared" si="32"/>
        <v>#REF!</v>
      </c>
      <c r="G71" s="209" t="e">
        <f t="shared" si="32"/>
        <v>#REF!</v>
      </c>
      <c r="H71" s="207" t="e">
        <f t="shared" si="32"/>
        <v>#REF!</v>
      </c>
      <c r="I71" s="208">
        <f t="shared" si="32"/>
        <v>514507</v>
      </c>
      <c r="J71" s="208" t="e">
        <f t="shared" si="32"/>
        <v>#REF!</v>
      </c>
      <c r="K71" s="210" t="e">
        <f t="shared" si="32"/>
        <v>#REF!</v>
      </c>
      <c r="L71" s="211" t="e">
        <f t="shared" si="32"/>
        <v>#REF!</v>
      </c>
      <c r="M71" s="208" t="e">
        <f t="shared" si="32"/>
        <v>#REF!</v>
      </c>
      <c r="N71" s="208" t="e">
        <f t="shared" si="32"/>
        <v>#REF!</v>
      </c>
      <c r="O71" s="210" t="e">
        <f t="shared" si="32"/>
        <v>#REF!</v>
      </c>
      <c r="P71" s="255">
        <v>524715.03</v>
      </c>
      <c r="Q71" s="256">
        <v>524715.03</v>
      </c>
      <c r="R71" s="256">
        <v>0</v>
      </c>
      <c r="S71" s="257">
        <v>0</v>
      </c>
      <c r="T71" s="211">
        <f t="shared" si="32"/>
        <v>564050</v>
      </c>
      <c r="U71" s="208">
        <f t="shared" si="32"/>
        <v>558850</v>
      </c>
      <c r="V71" s="208">
        <f t="shared" si="32"/>
        <v>5200</v>
      </c>
      <c r="W71" s="210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'[3]6.Odpadové hospodárstvo'!#REF!</f>
        <v>#REF!</v>
      </c>
      <c r="G72" s="95" t="e">
        <f>'[3]6.Odpadové hospodárstvo'!#REF!</f>
        <v>#REF!</v>
      </c>
      <c r="H72" s="93" t="e">
        <f>SUM(I72:K72)</f>
        <v>#REF!</v>
      </c>
      <c r="I72" s="94">
        <v>265</v>
      </c>
      <c r="J72" s="94" t="e">
        <f>'[3]6.Odpadové hospodárstvo'!#REF!</f>
        <v>#REF!</v>
      </c>
      <c r="K72" s="96" t="e">
        <f>'[3]6.Odpadové hospodárstvo'!#REF!</f>
        <v>#REF!</v>
      </c>
      <c r="L72" s="97" t="e">
        <f>SUM(M72:O72)</f>
        <v>#REF!</v>
      </c>
      <c r="M72" s="94" t="e">
        <f>'[3]6.Odpadové hospodárstvo'!#REF!</f>
        <v>#REF!</v>
      </c>
      <c r="N72" s="94" t="e">
        <f>'[3]6.Odpadové hospodárstvo'!#REF!</f>
        <v>#REF!</v>
      </c>
      <c r="O72" s="96" t="e">
        <f>'[3]6.Odpadové hospodárstvo'!#REF!</f>
        <v>#REF!</v>
      </c>
      <c r="P72" s="255">
        <v>287.73</v>
      </c>
      <c r="Q72" s="258">
        <v>287.73</v>
      </c>
      <c r="R72" s="258">
        <v>0</v>
      </c>
      <c r="S72" s="259">
        <v>0</v>
      </c>
      <c r="T72" s="97">
        <f>SUM(U72:W72)</f>
        <v>6050</v>
      </c>
      <c r="U72" s="94">
        <f>'[3]6.Odpadové hospodárstvo'!$H$5</f>
        <v>850</v>
      </c>
      <c r="V72" s="94">
        <f>'[3]6.Odpadové hospodárstvo'!$I$5</f>
        <v>5200</v>
      </c>
      <c r="W72" s="96">
        <f>'[3]6.Odpadové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'[3]6.Odpadové hospodárstvo'!#REF!</f>
        <v>#REF!</v>
      </c>
      <c r="G73" s="95" t="e">
        <f>'[3]6.Odpadové hospodárstvo'!#REF!</f>
        <v>#REF!</v>
      </c>
      <c r="H73" s="93" t="e">
        <f>SUM(I73:K73)</f>
        <v>#REF!</v>
      </c>
      <c r="I73" s="94">
        <v>514242</v>
      </c>
      <c r="J73" s="94" t="e">
        <f>'[3]6.Odpadové hospodárstvo'!#REF!</f>
        <v>#REF!</v>
      </c>
      <c r="K73" s="96" t="e">
        <f>'[3]6.Odpadové hospodárstvo'!#REF!</f>
        <v>#REF!</v>
      </c>
      <c r="L73" s="97" t="e">
        <f>SUM(M73:O73)</f>
        <v>#REF!</v>
      </c>
      <c r="M73" s="94" t="e">
        <f>'[3]6.Odpadové hospodárstvo'!#REF!</f>
        <v>#REF!</v>
      </c>
      <c r="N73" s="94" t="e">
        <f>'[3]6.Odpadové hospodárstvo'!#REF!</f>
        <v>#REF!</v>
      </c>
      <c r="O73" s="96" t="e">
        <f>'[3]6.Odpadové hospodárstvo'!#REF!</f>
        <v>#REF!</v>
      </c>
      <c r="P73" s="255">
        <v>524427.30000000005</v>
      </c>
      <c r="Q73" s="258">
        <v>524427.30000000005</v>
      </c>
      <c r="R73" s="258">
        <v>0</v>
      </c>
      <c r="S73" s="259">
        <v>0</v>
      </c>
      <c r="T73" s="97">
        <f>SUM(U73:W73)</f>
        <v>558000</v>
      </c>
      <c r="U73" s="94">
        <f>'[3]6.Odpadové hospodárstvo'!$H$10</f>
        <v>558000</v>
      </c>
      <c r="V73" s="94">
        <f>'[3]6.Odpadové hospodárstvo'!$I$10</f>
        <v>0</v>
      </c>
      <c r="W73" s="96">
        <f>'[3]6.Odpadové hospodárstvo'!$J$10</f>
        <v>0</v>
      </c>
    </row>
    <row r="74" spans="1:23" ht="15.75" x14ac:dyDescent="0.25">
      <c r="A74" s="84"/>
      <c r="B74" s="230" t="s">
        <v>236</v>
      </c>
      <c r="C74" s="221" t="s">
        <v>237</v>
      </c>
      <c r="D74" s="207" t="e">
        <f t="shared" ref="D74:W74" si="33">SUM(D75:D76)</f>
        <v>#REF!</v>
      </c>
      <c r="E74" s="208">
        <f t="shared" si="33"/>
        <v>107980</v>
      </c>
      <c r="F74" s="208" t="e">
        <f t="shared" si="33"/>
        <v>#REF!</v>
      </c>
      <c r="G74" s="209" t="e">
        <f t="shared" si="33"/>
        <v>#REF!</v>
      </c>
      <c r="H74" s="207" t="e">
        <f t="shared" si="33"/>
        <v>#REF!</v>
      </c>
      <c r="I74" s="208">
        <f t="shared" si="33"/>
        <v>78763</v>
      </c>
      <c r="J74" s="208" t="e">
        <f t="shared" si="33"/>
        <v>#REF!</v>
      </c>
      <c r="K74" s="210" t="e">
        <f t="shared" si="33"/>
        <v>#REF!</v>
      </c>
      <c r="L74" s="211" t="e">
        <f t="shared" si="33"/>
        <v>#REF!</v>
      </c>
      <c r="M74" s="208" t="e">
        <f t="shared" si="33"/>
        <v>#REF!</v>
      </c>
      <c r="N74" s="208" t="e">
        <f t="shared" si="33"/>
        <v>#REF!</v>
      </c>
      <c r="O74" s="210" t="e">
        <f t="shared" si="33"/>
        <v>#REF!</v>
      </c>
      <c r="P74" s="255">
        <v>94003.83</v>
      </c>
      <c r="Q74" s="256">
        <v>94003.83</v>
      </c>
      <c r="R74" s="256">
        <v>0</v>
      </c>
      <c r="S74" s="257">
        <v>0</v>
      </c>
      <c r="T74" s="211">
        <f t="shared" si="33"/>
        <v>100650</v>
      </c>
      <c r="U74" s="208">
        <f t="shared" si="33"/>
        <v>100650</v>
      </c>
      <c r="V74" s="208">
        <f t="shared" si="33"/>
        <v>0</v>
      </c>
      <c r="W74" s="210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'[3]6.Odpadové hospodárstvo'!#REF!</f>
        <v>#REF!</v>
      </c>
      <c r="G75" s="95" t="e">
        <f>'[3]6.Odpadové hospodárstvo'!#REF!</f>
        <v>#REF!</v>
      </c>
      <c r="H75" s="93" t="e">
        <f>SUM(I75:K75)</f>
        <v>#REF!</v>
      </c>
      <c r="I75" s="94">
        <v>68842</v>
      </c>
      <c r="J75" s="94" t="e">
        <f>'[3]6.Odpadové hospodárstvo'!#REF!</f>
        <v>#REF!</v>
      </c>
      <c r="K75" s="96" t="e">
        <f>'[3]6.Odpadové hospodárstvo'!#REF!</f>
        <v>#REF!</v>
      </c>
      <c r="L75" s="97" t="e">
        <f>SUM(M75:O75)</f>
        <v>#REF!</v>
      </c>
      <c r="M75" s="94" t="e">
        <f>'[3]6.Odpadové hospodárstvo'!#REF!</f>
        <v>#REF!</v>
      </c>
      <c r="N75" s="94" t="e">
        <f>'[3]6.Odpadové hospodárstvo'!#REF!</f>
        <v>#REF!</v>
      </c>
      <c r="O75" s="96" t="e">
        <f>'[3]6.Odpadové hospodárstvo'!#REF!</f>
        <v>#REF!</v>
      </c>
      <c r="P75" s="255">
        <v>82086.899999999994</v>
      </c>
      <c r="Q75" s="258">
        <v>82086.899999999994</v>
      </c>
      <c r="R75" s="258">
        <v>0</v>
      </c>
      <c r="S75" s="259">
        <v>0</v>
      </c>
      <c r="T75" s="97">
        <f>SUM(U75:W75)</f>
        <v>86950</v>
      </c>
      <c r="U75" s="94">
        <f>'[3]6.Odpadové hospodárstvo'!$H$15</f>
        <v>86950</v>
      </c>
      <c r="V75" s="94">
        <f>'[3]6.Odpadové hospodárstvo'!$I$15</f>
        <v>0</v>
      </c>
      <c r="W75" s="96">
        <f>'[3]6.Odpadové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'[3]6.Odpadové hospodárstvo'!#REF!</f>
        <v>#REF!</v>
      </c>
      <c r="G76" s="95" t="e">
        <f>'[3]6.Odpadové hospodárstvo'!#REF!</f>
        <v>#REF!</v>
      </c>
      <c r="H76" s="93" t="e">
        <f>SUM(I76:K76)</f>
        <v>#REF!</v>
      </c>
      <c r="I76" s="94">
        <v>9921</v>
      </c>
      <c r="J76" s="94" t="e">
        <f>'[3]6.Odpadové hospodárstvo'!#REF!</f>
        <v>#REF!</v>
      </c>
      <c r="K76" s="96" t="e">
        <f>'[3]6.Odpadové hospodárstvo'!#REF!</f>
        <v>#REF!</v>
      </c>
      <c r="L76" s="97" t="e">
        <f>SUM(M76:O76)</f>
        <v>#REF!</v>
      </c>
      <c r="M76" s="94" t="e">
        <f>'[3]6.Odpadové hospodárstvo'!#REF!</f>
        <v>#REF!</v>
      </c>
      <c r="N76" s="98" t="e">
        <f>'[3]6.Odpadové hospodárstvo'!#REF!</f>
        <v>#REF!</v>
      </c>
      <c r="O76" s="96" t="e">
        <f>'[3]6.Odpadové hospodárstvo'!#REF!</f>
        <v>#REF!</v>
      </c>
      <c r="P76" s="255">
        <v>11916.93</v>
      </c>
      <c r="Q76" s="258">
        <v>11916.93</v>
      </c>
      <c r="R76" s="258">
        <v>0</v>
      </c>
      <c r="S76" s="259">
        <v>0</v>
      </c>
      <c r="T76" s="97">
        <f>SUM(U76:W76)</f>
        <v>13700</v>
      </c>
      <c r="U76" s="94">
        <f>'[3]6.Odpadové hospodárstvo'!$H$18</f>
        <v>13700</v>
      </c>
      <c r="V76" s="98">
        <f>'[3]6.Odpadové hospodárstvo'!$I$18</f>
        <v>0</v>
      </c>
      <c r="W76" s="96">
        <f>'[3]6.Odpadové hospodárstvo'!$J$18</f>
        <v>0</v>
      </c>
    </row>
    <row r="77" spans="1:23" ht="16.5" thickBot="1" x14ac:dyDescent="0.3">
      <c r="A77" s="84"/>
      <c r="B77" s="233" t="s">
        <v>240</v>
      </c>
      <c r="C77" s="234" t="s">
        <v>241</v>
      </c>
      <c r="D77" s="215" t="e">
        <f>SUM(E77:G77)</f>
        <v>#REF!</v>
      </c>
      <c r="E77" s="216">
        <v>75809</v>
      </c>
      <c r="F77" s="216">
        <v>52058</v>
      </c>
      <c r="G77" s="217" t="e">
        <f>'[3]6.Odpadové hospodárstvo'!#REF!</f>
        <v>#REF!</v>
      </c>
      <c r="H77" s="223" t="e">
        <f>SUM(I77:K77)</f>
        <v>#REF!</v>
      </c>
      <c r="I77" s="218">
        <v>73327</v>
      </c>
      <c r="J77" s="218" t="e">
        <f>'[3]6.Odpadové hospodárstvo'!#REF!</f>
        <v>#REF!</v>
      </c>
      <c r="K77" s="219" t="e">
        <f>'[3]6.Odpadové hospodárstvo'!#REF!</f>
        <v>#REF!</v>
      </c>
      <c r="L77" s="224" t="e">
        <f>SUM(M77:O77)</f>
        <v>#REF!</v>
      </c>
      <c r="M77" s="216" t="e">
        <f>'[3]6.Odpadové hospodárstvo'!#REF!</f>
        <v>#REF!</v>
      </c>
      <c r="N77" s="216" t="e">
        <f>'[3]6.Odpadové hospodárstvo'!#REF!</f>
        <v>#REF!</v>
      </c>
      <c r="O77" s="225" t="e">
        <f>'[3]6.Odpadové hospodárstvo'!#REF!</f>
        <v>#REF!</v>
      </c>
      <c r="P77" s="265">
        <v>79416.929999999993</v>
      </c>
      <c r="Q77" s="266">
        <v>79416.929999999993</v>
      </c>
      <c r="R77" s="266">
        <v>0</v>
      </c>
      <c r="S77" s="267">
        <v>0</v>
      </c>
      <c r="T77" s="224">
        <f>SUM(U77:W77)</f>
        <v>84350</v>
      </c>
      <c r="U77" s="216">
        <f>'[3]6.Odpadové hospodárstvo'!$H$20</f>
        <v>84350</v>
      </c>
      <c r="V77" s="216">
        <f>'[3]6.Odpadové hospodárstvo'!$I$20</f>
        <v>0</v>
      </c>
      <c r="W77" s="225">
        <f>'[3]6.Odpadové hospodárstvo'!$J$20</f>
        <v>0</v>
      </c>
    </row>
    <row r="78" spans="1:23" s="82" customFormat="1" ht="14.25" x14ac:dyDescent="0.2">
      <c r="B78" s="189" t="s">
        <v>242</v>
      </c>
      <c r="C78" s="190"/>
      <c r="D78" s="184" t="e">
        <f t="shared" ref="D78:W78" si="34">D79+D87+D90</f>
        <v>#REF!</v>
      </c>
      <c r="E78" s="185" t="e">
        <f t="shared" si="34"/>
        <v>#REF!</v>
      </c>
      <c r="F78" s="185" t="e">
        <f t="shared" si="34"/>
        <v>#REF!</v>
      </c>
      <c r="G78" s="186" t="e">
        <f t="shared" si="34"/>
        <v>#REF!</v>
      </c>
      <c r="H78" s="184" t="e">
        <f t="shared" si="34"/>
        <v>#REF!</v>
      </c>
      <c r="I78" s="185" t="e">
        <f t="shared" si="34"/>
        <v>#REF!</v>
      </c>
      <c r="J78" s="185" t="e">
        <f t="shared" si="34"/>
        <v>#REF!</v>
      </c>
      <c r="K78" s="187" t="e">
        <f t="shared" si="34"/>
        <v>#REF!</v>
      </c>
      <c r="L78" s="188" t="e">
        <f t="shared" si="34"/>
        <v>#REF!</v>
      </c>
      <c r="M78" s="185" t="e">
        <f t="shared" si="34"/>
        <v>#REF!</v>
      </c>
      <c r="N78" s="185" t="e">
        <f t="shared" si="34"/>
        <v>#REF!</v>
      </c>
      <c r="O78" s="187" t="e">
        <f t="shared" si="34"/>
        <v>#REF!</v>
      </c>
      <c r="P78" s="263">
        <v>948075.11</v>
      </c>
      <c r="Q78" s="264">
        <v>274180.21999999997</v>
      </c>
      <c r="R78" s="264">
        <v>368710.89</v>
      </c>
      <c r="S78" s="268">
        <v>305184</v>
      </c>
      <c r="T78" s="188">
        <f t="shared" si="34"/>
        <v>899603</v>
      </c>
      <c r="U78" s="185">
        <f t="shared" si="34"/>
        <v>377705</v>
      </c>
      <c r="V78" s="185">
        <f t="shared" si="34"/>
        <v>128850</v>
      </c>
      <c r="W78" s="187">
        <f t="shared" si="34"/>
        <v>393048</v>
      </c>
    </row>
    <row r="79" spans="1:23" ht="15.75" x14ac:dyDescent="0.25">
      <c r="A79" s="84"/>
      <c r="B79" s="230" t="s">
        <v>243</v>
      </c>
      <c r="C79" s="221" t="s">
        <v>244</v>
      </c>
      <c r="D79" s="207" t="e">
        <f t="shared" ref="D79:W79" si="35">SUM(D80:D86)</f>
        <v>#REF!</v>
      </c>
      <c r="E79" s="208" t="e">
        <f t="shared" si="35"/>
        <v>#REF!</v>
      </c>
      <c r="F79" s="208" t="e">
        <f t="shared" si="35"/>
        <v>#REF!</v>
      </c>
      <c r="G79" s="209" t="e">
        <f t="shared" si="35"/>
        <v>#REF!</v>
      </c>
      <c r="H79" s="207">
        <f t="shared" si="35"/>
        <v>716581.5</v>
      </c>
      <c r="I79" s="208">
        <f t="shared" si="35"/>
        <v>248438.5</v>
      </c>
      <c r="J79" s="208">
        <f t="shared" si="35"/>
        <v>162959</v>
      </c>
      <c r="K79" s="210">
        <f t="shared" si="35"/>
        <v>305184</v>
      </c>
      <c r="L79" s="211" t="e">
        <f t="shared" si="35"/>
        <v>#REF!</v>
      </c>
      <c r="M79" s="208" t="e">
        <f t="shared" si="35"/>
        <v>#REF!</v>
      </c>
      <c r="N79" s="208" t="e">
        <f t="shared" si="35"/>
        <v>#REF!</v>
      </c>
      <c r="O79" s="210" t="e">
        <f t="shared" si="35"/>
        <v>#REF!</v>
      </c>
      <c r="P79" s="255">
        <v>948075.11</v>
      </c>
      <c r="Q79" s="256">
        <v>274180.21999999997</v>
      </c>
      <c r="R79" s="256">
        <v>368710.89</v>
      </c>
      <c r="S79" s="257">
        <v>305184</v>
      </c>
      <c r="T79" s="211">
        <f t="shared" si="35"/>
        <v>770603</v>
      </c>
      <c r="U79" s="208">
        <f t="shared" si="35"/>
        <v>368705</v>
      </c>
      <c r="V79" s="208">
        <f t="shared" si="35"/>
        <v>8850</v>
      </c>
      <c r="W79" s="210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'[3]7.Komunikácie'!#REF!</f>
        <v>#REF!</v>
      </c>
      <c r="F80" s="94" t="e">
        <f>'[3]7.Komunikácie'!#REF!</f>
        <v>#REF!</v>
      </c>
      <c r="G80" s="95" t="e">
        <f>'[3]7.Komunikácie'!#REF!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'[3]7.Komunikácie'!#REF!</f>
        <v>#REF!</v>
      </c>
      <c r="N80" s="94" t="e">
        <f>'[3]7.Komunikácie'!#REF!</f>
        <v>#REF!</v>
      </c>
      <c r="O80" s="96" t="e">
        <f>'[3]7.Komunikácie'!#REF!</f>
        <v>#REF!</v>
      </c>
      <c r="P80" s="255">
        <v>0</v>
      </c>
      <c r="Q80" s="258">
        <v>0</v>
      </c>
      <c r="R80" s="258">
        <v>0</v>
      </c>
      <c r="S80" s="259">
        <v>0</v>
      </c>
      <c r="T80" s="97">
        <f t="shared" ref="T80:T86" si="39">SUM(U80:W80)</f>
        <v>0</v>
      </c>
      <c r="U80" s="94">
        <f>'[3]7.Komunikácie'!$H$5</f>
        <v>0</v>
      </c>
      <c r="V80" s="94">
        <f>'[3]7.Komunikácie'!$I$5</f>
        <v>0</v>
      </c>
      <c r="W80" s="96">
        <f>'[3]7.Komunikácie'!$J$5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'[3]7.Komunikácie'!#REF!</f>
        <v>#REF!</v>
      </c>
      <c r="N81" s="94" t="e">
        <f>'[3]7.Komunikácie'!#REF!</f>
        <v>#REF!</v>
      </c>
      <c r="O81" s="96" t="e">
        <f>'[3]7.Komunikácie'!#REF!</f>
        <v>#REF!</v>
      </c>
      <c r="P81" s="255">
        <v>785677.72</v>
      </c>
      <c r="Q81" s="258">
        <v>111782.83</v>
      </c>
      <c r="R81" s="258">
        <v>368710.89</v>
      </c>
      <c r="S81" s="259">
        <v>305184</v>
      </c>
      <c r="T81" s="97">
        <f t="shared" si="39"/>
        <v>493103</v>
      </c>
      <c r="U81" s="94">
        <f>'[3]7.Komunikácie'!$H$7</f>
        <v>91205</v>
      </c>
      <c r="V81" s="94">
        <f>'[3]7.Komunikácie'!$I$7</f>
        <v>8850</v>
      </c>
      <c r="W81" s="96">
        <f>'[3]7.Komunikácie'!$J$7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'[3]7.Komunikácie'!#REF!</f>
        <v>#REF!</v>
      </c>
      <c r="G82" s="95" t="e">
        <f>'[3]7.Komunikácie'!#REF!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'[3]7.Komunikácie'!#REF!</f>
        <v>#REF!</v>
      </c>
      <c r="N82" s="94" t="e">
        <f>'[3]7.Komunikácie'!#REF!</f>
        <v>#REF!</v>
      </c>
      <c r="O82" s="96" t="e">
        <f>'[3]7.Komunikácie'!#REF!</f>
        <v>#REF!</v>
      </c>
      <c r="P82" s="255">
        <v>39318.660000000003</v>
      </c>
      <c r="Q82" s="258">
        <v>39318.660000000003</v>
      </c>
      <c r="R82" s="258">
        <v>0</v>
      </c>
      <c r="S82" s="259">
        <v>0</v>
      </c>
      <c r="T82" s="97">
        <f t="shared" si="39"/>
        <v>79000</v>
      </c>
      <c r="U82" s="94">
        <f>'[3]7.Komunikácie'!$H$21</f>
        <v>79000</v>
      </c>
      <c r="V82" s="94">
        <f>'[3]7.Komunikácie'!$I$21</f>
        <v>0</v>
      </c>
      <c r="W82" s="96">
        <f>'[3]7.Komunikácie'!$J$21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'[3]7.Komunikácie'!#REF!</f>
        <v>#REF!</v>
      </c>
      <c r="G83" s="95" t="e">
        <f>'[3]7.Komunikácie'!#REF!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'[3]7.Komunikácie'!#REF!</f>
        <v>#REF!</v>
      </c>
      <c r="N83" s="94" t="e">
        <f>'[3]7.Komunikácie'!#REF!</f>
        <v>#REF!</v>
      </c>
      <c r="O83" s="96" t="e">
        <f>'[3]7.Komunikácie'!#REF!</f>
        <v>#REF!</v>
      </c>
      <c r="P83" s="255">
        <v>22614.04</v>
      </c>
      <c r="Q83" s="258">
        <v>22614.04</v>
      </c>
      <c r="R83" s="258">
        <v>0</v>
      </c>
      <c r="S83" s="259">
        <v>0</v>
      </c>
      <c r="T83" s="97">
        <f t="shared" si="39"/>
        <v>82000</v>
      </c>
      <c r="U83" s="94">
        <f>'[3]7.Komunikácie'!$H$24</f>
        <v>82000</v>
      </c>
      <c r="V83" s="94">
        <f>'[3]7.Komunikácie'!$I$24</f>
        <v>0</v>
      </c>
      <c r="W83" s="96">
        <f>'[3]7.Komunikácie'!$J$24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'[3]7.Komunikácie'!#REF!</f>
        <v>#REF!</v>
      </c>
      <c r="G84" s="95" t="e">
        <f>'[3]7.Komunikácie'!#REF!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'[3]7.Komunikácie'!#REF!</f>
        <v>#REF!</v>
      </c>
      <c r="N84" s="94" t="e">
        <f>'[3]7.Komunikácie'!#REF!</f>
        <v>#REF!</v>
      </c>
      <c r="O84" s="96" t="e">
        <f>'[3]7.Komunikácie'!#REF!</f>
        <v>#REF!</v>
      </c>
      <c r="P84" s="255">
        <v>83569.850000000006</v>
      </c>
      <c r="Q84" s="258">
        <v>83569.850000000006</v>
      </c>
      <c r="R84" s="258">
        <v>0</v>
      </c>
      <c r="S84" s="259">
        <v>0</v>
      </c>
      <c r="T84" s="97">
        <f t="shared" si="39"/>
        <v>96150</v>
      </c>
      <c r="U84" s="94">
        <f>'[3]7.Komunikácie'!$H$27</f>
        <v>96150</v>
      </c>
      <c r="V84" s="94">
        <f>'[3]7.Komunikácie'!$I$27</f>
        <v>0</v>
      </c>
      <c r="W84" s="96">
        <f>'[3]7.Komunikácie'!$J$27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'[3]7.Komunikácie'!#REF!</f>
        <v>#REF!</v>
      </c>
      <c r="G85" s="95" t="e">
        <f>'[3]7.Komunikácie'!#REF!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'[3]7.Komunikácie'!#REF!</f>
        <v>#REF!</v>
      </c>
      <c r="O85" s="96" t="e">
        <f>'[3]7.Komunikácie'!#REF!</f>
        <v>#REF!</v>
      </c>
      <c r="P85" s="255">
        <v>6134.4</v>
      </c>
      <c r="Q85" s="258">
        <v>6134.4</v>
      </c>
      <c r="R85" s="258">
        <v>0</v>
      </c>
      <c r="S85" s="259">
        <v>0</v>
      </c>
      <c r="T85" s="97">
        <f t="shared" si="39"/>
        <v>10350</v>
      </c>
      <c r="U85" s="94">
        <f>'[3]7.Komunikácie'!$H$31</f>
        <v>10350</v>
      </c>
      <c r="V85" s="94">
        <f>'[3]7.Komunikácie'!$I$31</f>
        <v>0</v>
      </c>
      <c r="W85" s="96">
        <f>'[3]7.Komunikácie'!$J$31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'[3]7.Komunikácie'!#REF!</f>
        <v>#REF!</v>
      </c>
      <c r="G86" s="95" t="e">
        <f>'[3]7.Komunikácie'!#REF!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'[3]7.Komunikácie'!#REF!</f>
        <v>#REF!</v>
      </c>
      <c r="O86" s="96" t="e">
        <f>'[3]7.Komunikácie'!#REF!</f>
        <v>#REF!</v>
      </c>
      <c r="P86" s="255">
        <v>10760.44</v>
      </c>
      <c r="Q86" s="258">
        <v>10760.44</v>
      </c>
      <c r="R86" s="258">
        <v>0</v>
      </c>
      <c r="S86" s="259">
        <v>0</v>
      </c>
      <c r="T86" s="97">
        <f t="shared" si="39"/>
        <v>10000</v>
      </c>
      <c r="U86" s="94">
        <f>'[3]7.Komunikácie'!$H$35</f>
        <v>10000</v>
      </c>
      <c r="V86" s="94">
        <f>'[3]7.Komunikácie'!$I$35</f>
        <v>0</v>
      </c>
      <c r="W86" s="96">
        <f>'[3]7.Komunikácie'!$J$35</f>
        <v>0</v>
      </c>
    </row>
    <row r="87" spans="1:23" ht="15.75" x14ac:dyDescent="0.25">
      <c r="A87" s="84"/>
      <c r="B87" s="230" t="s">
        <v>252</v>
      </c>
      <c r="C87" s="221" t="s">
        <v>253</v>
      </c>
      <c r="D87" s="207" t="e">
        <f t="shared" ref="D87:W87" si="40">SUM(D88:D89)</f>
        <v>#REF!</v>
      </c>
      <c r="E87" s="208" t="e">
        <f t="shared" si="40"/>
        <v>#REF!</v>
      </c>
      <c r="F87" s="208" t="e">
        <f t="shared" si="40"/>
        <v>#REF!</v>
      </c>
      <c r="G87" s="209" t="e">
        <f t="shared" si="40"/>
        <v>#REF!</v>
      </c>
      <c r="H87" s="207" t="e">
        <f t="shared" si="40"/>
        <v>#REF!</v>
      </c>
      <c r="I87" s="208" t="e">
        <f t="shared" si="40"/>
        <v>#REF!</v>
      </c>
      <c r="J87" s="208" t="e">
        <f t="shared" si="40"/>
        <v>#REF!</v>
      </c>
      <c r="K87" s="210" t="e">
        <f t="shared" si="40"/>
        <v>#REF!</v>
      </c>
      <c r="L87" s="211" t="e">
        <f t="shared" si="40"/>
        <v>#REF!</v>
      </c>
      <c r="M87" s="208" t="e">
        <f t="shared" si="40"/>
        <v>#REF!</v>
      </c>
      <c r="N87" s="208" t="e">
        <f t="shared" si="40"/>
        <v>#REF!</v>
      </c>
      <c r="O87" s="210" t="e">
        <f t="shared" si="40"/>
        <v>#REF!</v>
      </c>
      <c r="P87" s="255">
        <v>0</v>
      </c>
      <c r="Q87" s="256">
        <v>0</v>
      </c>
      <c r="R87" s="256">
        <v>0</v>
      </c>
      <c r="S87" s="257">
        <v>0</v>
      </c>
      <c r="T87" s="211">
        <f t="shared" si="40"/>
        <v>129000</v>
      </c>
      <c r="U87" s="208">
        <f t="shared" si="40"/>
        <v>9000</v>
      </c>
      <c r="V87" s="208">
        <f t="shared" si="40"/>
        <v>120000</v>
      </c>
      <c r="W87" s="210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'[3]7.Komunikácie'!#REF!</f>
        <v>#REF!</v>
      </c>
      <c r="F88" s="94">
        <v>68101</v>
      </c>
      <c r="G88" s="95" t="e">
        <f>'[3]7.Komunikácie'!#REF!</f>
        <v>#REF!</v>
      </c>
      <c r="H88" s="93" t="e">
        <f>SUM(I88:K88)</f>
        <v>#REF!</v>
      </c>
      <c r="I88" s="94" t="e">
        <f>'[3]7.Komunikácie'!#REF!</f>
        <v>#REF!</v>
      </c>
      <c r="J88" s="94" t="e">
        <f>'[3]7.Komunikácie'!#REF!</f>
        <v>#REF!</v>
      </c>
      <c r="K88" s="96" t="e">
        <f>'[3]7.Komunikácie'!#REF!</f>
        <v>#REF!</v>
      </c>
      <c r="L88" s="97" t="e">
        <f>SUM(M88:O88)</f>
        <v>#REF!</v>
      </c>
      <c r="M88" s="94" t="e">
        <f>'[3]7.Komunikácie'!#REF!</f>
        <v>#REF!</v>
      </c>
      <c r="N88" s="94" t="e">
        <f>'[3]7.Komunikácie'!#REF!</f>
        <v>#REF!</v>
      </c>
      <c r="O88" s="96" t="e">
        <f>'[3]7.Komunikácie'!#REF!</f>
        <v>#REF!</v>
      </c>
      <c r="P88" s="255">
        <v>0</v>
      </c>
      <c r="Q88" s="275">
        <v>0</v>
      </c>
      <c r="R88" s="275">
        <v>0</v>
      </c>
      <c r="S88" s="276">
        <v>0</v>
      </c>
      <c r="T88" s="97">
        <f>SUM(U88:W88)</f>
        <v>120000</v>
      </c>
      <c r="U88" s="94">
        <f>'[3]7.Komunikácie'!$H$39</f>
        <v>0</v>
      </c>
      <c r="V88" s="94">
        <f>'[3]7.Komunikácie'!$I$39</f>
        <v>120000</v>
      </c>
      <c r="W88" s="96">
        <f>'[3]7.Komunikácie'!$J$39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'[3]7.Komunikácie'!#REF!</f>
        <v>#REF!</v>
      </c>
      <c r="G89" s="95" t="e">
        <f>'[3]7.Komunikácie'!#REF!</f>
        <v>#REF!</v>
      </c>
      <c r="H89" s="93" t="e">
        <f>SUM(I89:K89)</f>
        <v>#REF!</v>
      </c>
      <c r="I89" s="94" t="e">
        <f>'[3]7.Komunikácie'!#REF!</f>
        <v>#REF!</v>
      </c>
      <c r="J89" s="94" t="e">
        <f>'[3]7.Komunikácie'!#REF!</f>
        <v>#REF!</v>
      </c>
      <c r="K89" s="96" t="e">
        <f>'[3]7.Komunikácie'!#REF!</f>
        <v>#REF!</v>
      </c>
      <c r="L89" s="97" t="e">
        <f>SUM(M89:O89)</f>
        <v>#REF!</v>
      </c>
      <c r="M89" s="94">
        <v>8150</v>
      </c>
      <c r="N89" s="94" t="e">
        <f>'[3]7.Komunikácie'!#REF!</f>
        <v>#REF!</v>
      </c>
      <c r="O89" s="96" t="e">
        <f>'[3]7.Komunikácie'!#REF!</f>
        <v>#REF!</v>
      </c>
      <c r="P89" s="255">
        <v>0</v>
      </c>
      <c r="Q89" s="275">
        <v>0</v>
      </c>
      <c r="R89" s="275">
        <v>0</v>
      </c>
      <c r="S89" s="276">
        <v>0</v>
      </c>
      <c r="T89" s="97">
        <f>SUM(U89:W89)</f>
        <v>9000</v>
      </c>
      <c r="U89" s="94">
        <f>'[3]7.Komunikácie'!$H$41</f>
        <v>9000</v>
      </c>
      <c r="V89" s="94">
        <f>'[3]7.Komunikácie'!$I$41</f>
        <v>0</v>
      </c>
      <c r="W89" s="96">
        <f>'[3]7.Komunikácie'!$J$41</f>
        <v>0</v>
      </c>
    </row>
    <row r="90" spans="1:23" ht="15.75" x14ac:dyDescent="0.25">
      <c r="A90" s="84"/>
      <c r="B90" s="230" t="s">
        <v>256</v>
      </c>
      <c r="C90" s="221" t="s">
        <v>257</v>
      </c>
      <c r="D90" s="207" t="e">
        <f t="shared" ref="D90:W90" si="41">SUM(D91:D92)</f>
        <v>#REF!</v>
      </c>
      <c r="E90" s="208" t="e">
        <f t="shared" si="41"/>
        <v>#REF!</v>
      </c>
      <c r="F90" s="208" t="e">
        <f t="shared" si="41"/>
        <v>#REF!</v>
      </c>
      <c r="G90" s="209" t="e">
        <f t="shared" si="41"/>
        <v>#REF!</v>
      </c>
      <c r="H90" s="207" t="e">
        <f t="shared" si="41"/>
        <v>#REF!</v>
      </c>
      <c r="I90" s="208" t="e">
        <f t="shared" si="41"/>
        <v>#REF!</v>
      </c>
      <c r="J90" s="208" t="e">
        <f t="shared" si="41"/>
        <v>#REF!</v>
      </c>
      <c r="K90" s="210" t="e">
        <f t="shared" si="41"/>
        <v>#REF!</v>
      </c>
      <c r="L90" s="211" t="e">
        <f t="shared" si="41"/>
        <v>#REF!</v>
      </c>
      <c r="M90" s="208" t="e">
        <f t="shared" si="41"/>
        <v>#REF!</v>
      </c>
      <c r="N90" s="208" t="e">
        <f t="shared" si="41"/>
        <v>#REF!</v>
      </c>
      <c r="O90" s="210" t="e">
        <f t="shared" si="41"/>
        <v>#REF!</v>
      </c>
      <c r="P90" s="255">
        <v>0</v>
      </c>
      <c r="Q90" s="256">
        <v>0</v>
      </c>
      <c r="R90" s="256">
        <v>0</v>
      </c>
      <c r="S90" s="257">
        <v>0</v>
      </c>
      <c r="T90" s="211">
        <f t="shared" si="41"/>
        <v>0</v>
      </c>
      <c r="U90" s="208">
        <f t="shared" si="41"/>
        <v>0</v>
      </c>
      <c r="V90" s="208">
        <f t="shared" si="41"/>
        <v>0</v>
      </c>
      <c r="W90" s="210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'[3]7.Komunikácie'!#REF!</f>
        <v>#REF!</v>
      </c>
      <c r="F91" s="94" t="e">
        <f>'[3]7.Komunikácie'!#REF!</f>
        <v>#REF!</v>
      </c>
      <c r="G91" s="95" t="e">
        <f>'[3]7.Komunikácie'!#REF!</f>
        <v>#REF!</v>
      </c>
      <c r="H91" s="93" t="e">
        <f>SUM(I91:K91)</f>
        <v>#REF!</v>
      </c>
      <c r="I91" s="94" t="e">
        <f>'[3]7.Komunikácie'!#REF!</f>
        <v>#REF!</v>
      </c>
      <c r="J91" s="94" t="e">
        <f>'[3]7.Komunikácie'!#REF!</f>
        <v>#REF!</v>
      </c>
      <c r="K91" s="96" t="e">
        <f>'[3]7.Komunikácie'!#REF!</f>
        <v>#REF!</v>
      </c>
      <c r="L91" s="97" t="e">
        <f>SUM(M91:O91)</f>
        <v>#REF!</v>
      </c>
      <c r="M91" s="94" t="e">
        <f>'[3]7.Komunikácie'!#REF!</f>
        <v>#REF!</v>
      </c>
      <c r="N91" s="94" t="e">
        <f>'[3]7.Komunikácie'!#REF!</f>
        <v>#REF!</v>
      </c>
      <c r="O91" s="96" t="e">
        <f>'[3]7.Komunikácie'!#REF!</f>
        <v>#REF!</v>
      </c>
      <c r="P91" s="255">
        <v>0</v>
      </c>
      <c r="Q91" s="258">
        <v>0</v>
      </c>
      <c r="R91" s="258">
        <v>0</v>
      </c>
      <c r="S91" s="259">
        <v>0</v>
      </c>
      <c r="T91" s="97">
        <f>SUM(U91:W91)</f>
        <v>0</v>
      </c>
      <c r="U91" s="94">
        <f>'[3]7.Komunikácie'!$H$44</f>
        <v>0</v>
      </c>
      <c r="V91" s="94">
        <f>'[3]7.Komunikácie'!$I$44</f>
        <v>0</v>
      </c>
      <c r="W91" s="96">
        <f>'[3]7.Komunikácie'!$J$44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'[3]7.Komunikácie'!#REF!</f>
        <v>#REF!</v>
      </c>
      <c r="G92" s="104" t="e">
        <f>'[3]7.Komunikácie'!#REF!</f>
        <v>#REF!</v>
      </c>
      <c r="H92" s="111" t="e">
        <f>SUM(I92:K92)</f>
        <v>#REF!</v>
      </c>
      <c r="I92" s="105" t="e">
        <f>'[3]7.Komunikácie'!#REF!</f>
        <v>#REF!</v>
      </c>
      <c r="J92" s="105" t="e">
        <f>'[3]7.Komunikácie'!#REF!</f>
        <v>#REF!</v>
      </c>
      <c r="K92" s="106" t="e">
        <f>'[3]7.Komunikácie'!#REF!</f>
        <v>#REF!</v>
      </c>
      <c r="L92" s="112" t="e">
        <f>SUM(M92:O92)</f>
        <v>#REF!</v>
      </c>
      <c r="M92" s="103" t="e">
        <f>'[3]7.Komunikácie'!#REF!</f>
        <v>#REF!</v>
      </c>
      <c r="N92" s="103" t="e">
        <f>'[3]7.Komunikácie'!#REF!</f>
        <v>#REF!</v>
      </c>
      <c r="O92" s="113" t="e">
        <f>'[3]7.Komunikácie'!#REF!</f>
        <v>#REF!</v>
      </c>
      <c r="P92" s="265">
        <v>0</v>
      </c>
      <c r="Q92" s="273">
        <v>0</v>
      </c>
      <c r="R92" s="273">
        <v>0</v>
      </c>
      <c r="S92" s="274">
        <v>0</v>
      </c>
      <c r="T92" s="112">
        <f>SUM(U92:W92)</f>
        <v>0</v>
      </c>
      <c r="U92" s="103">
        <f>'[3]7.Komunikácie'!$H$47</f>
        <v>0</v>
      </c>
      <c r="V92" s="103">
        <f>'[3]7.Komunikácie'!$I$47</f>
        <v>0</v>
      </c>
      <c r="W92" s="113">
        <f>'[3]7.Komunikácie'!$J$47</f>
        <v>0</v>
      </c>
    </row>
    <row r="93" spans="1:23" s="82" customFormat="1" ht="14.25" x14ac:dyDescent="0.2">
      <c r="B93" s="189" t="s">
        <v>260</v>
      </c>
      <c r="C93" s="190"/>
      <c r="D93" s="184" t="e">
        <f t="shared" ref="D93:W93" si="42">D94+D95</f>
        <v>#REF!</v>
      </c>
      <c r="E93" s="185">
        <f t="shared" si="42"/>
        <v>47735</v>
      </c>
      <c r="F93" s="185" t="e">
        <f t="shared" si="42"/>
        <v>#REF!</v>
      </c>
      <c r="G93" s="186" t="e">
        <f t="shared" si="42"/>
        <v>#REF!</v>
      </c>
      <c r="H93" s="184">
        <f t="shared" si="42"/>
        <v>69510</v>
      </c>
      <c r="I93" s="185">
        <f t="shared" si="42"/>
        <v>69510</v>
      </c>
      <c r="J93" s="185">
        <f t="shared" si="42"/>
        <v>0</v>
      </c>
      <c r="K93" s="187">
        <f t="shared" si="42"/>
        <v>0</v>
      </c>
      <c r="L93" s="188" t="e">
        <f t="shared" si="42"/>
        <v>#REF!</v>
      </c>
      <c r="M93" s="185" t="e">
        <f t="shared" si="42"/>
        <v>#REF!</v>
      </c>
      <c r="N93" s="185" t="e">
        <f t="shared" si="42"/>
        <v>#REF!</v>
      </c>
      <c r="O93" s="187" t="e">
        <f t="shared" si="42"/>
        <v>#REF!</v>
      </c>
      <c r="P93" s="263">
        <v>65435.19</v>
      </c>
      <c r="Q93" s="264">
        <v>65435.19</v>
      </c>
      <c r="R93" s="264">
        <v>0</v>
      </c>
      <c r="S93" s="268">
        <v>0</v>
      </c>
      <c r="T93" s="188">
        <f t="shared" si="42"/>
        <v>73850</v>
      </c>
      <c r="U93" s="185">
        <f t="shared" si="42"/>
        <v>73850</v>
      </c>
      <c r="V93" s="185">
        <f t="shared" si="42"/>
        <v>0</v>
      </c>
      <c r="W93" s="187">
        <f t="shared" si="42"/>
        <v>0</v>
      </c>
    </row>
    <row r="94" spans="1:23" ht="16.5" x14ac:dyDescent="0.3">
      <c r="A94" s="84"/>
      <c r="B94" s="230" t="s">
        <v>261</v>
      </c>
      <c r="C94" s="226" t="s">
        <v>262</v>
      </c>
      <c r="D94" s="207" t="e">
        <f>SUM(E94:G94)</f>
        <v>#REF!</v>
      </c>
      <c r="E94" s="208">
        <v>47475</v>
      </c>
      <c r="F94" s="235" t="e">
        <f>'[3]8.Doprava'!#REF!</f>
        <v>#REF!</v>
      </c>
      <c r="G94" s="209" t="e">
        <f>'[3]8.Doprava'!#REF!</f>
        <v>#REF!</v>
      </c>
      <c r="H94" s="207">
        <f>SUM(I94:K94)</f>
        <v>69510</v>
      </c>
      <c r="I94" s="208">
        <v>69510</v>
      </c>
      <c r="J94" s="208">
        <v>0</v>
      </c>
      <c r="K94" s="210">
        <v>0</v>
      </c>
      <c r="L94" s="211" t="e">
        <f>SUM(M94:O94)</f>
        <v>#REF!</v>
      </c>
      <c r="M94" s="208" t="e">
        <f>'[3]8.Doprava'!#REF!</f>
        <v>#REF!</v>
      </c>
      <c r="N94" s="235" t="e">
        <f>'[3]8.Doprava'!#REF!</f>
        <v>#REF!</v>
      </c>
      <c r="O94" s="210" t="e">
        <f>'[3]8.Doprava'!#REF!</f>
        <v>#REF!</v>
      </c>
      <c r="P94" s="255">
        <v>65435.19</v>
      </c>
      <c r="Q94" s="256">
        <v>65435.19</v>
      </c>
      <c r="R94" s="256">
        <v>0</v>
      </c>
      <c r="S94" s="257">
        <v>0</v>
      </c>
      <c r="T94" s="211">
        <f>SUM(U94:W94)</f>
        <v>71000</v>
      </c>
      <c r="U94" s="208">
        <f>'[3]8.Doprava'!$H$4</f>
        <v>71000</v>
      </c>
      <c r="V94" s="235">
        <f>'[3]8.Doprava'!$I$4</f>
        <v>0</v>
      </c>
      <c r="W94" s="210">
        <f>'[3]8.Doprava'!$J$4</f>
        <v>0</v>
      </c>
    </row>
    <row r="95" spans="1:23" ht="15.75" x14ac:dyDescent="0.25">
      <c r="A95" s="84"/>
      <c r="B95" s="230" t="s">
        <v>263</v>
      </c>
      <c r="C95" s="221" t="s">
        <v>264</v>
      </c>
      <c r="D95" s="207" t="e">
        <f>SUM(D96:D96)</f>
        <v>#REF!</v>
      </c>
      <c r="E95" s="208">
        <f>SUM(E96:E96)</f>
        <v>260</v>
      </c>
      <c r="F95" s="208" t="e">
        <f>SUM(F96:F96)</f>
        <v>#REF!</v>
      </c>
      <c r="G95" s="209" t="e">
        <f>SUM(G96:G96)</f>
        <v>#REF!</v>
      </c>
      <c r="H95" s="207">
        <f t="shared" ref="H95:W95" si="43">SUM(H96)</f>
        <v>0</v>
      </c>
      <c r="I95" s="208">
        <f t="shared" si="43"/>
        <v>0</v>
      </c>
      <c r="J95" s="208">
        <f t="shared" si="43"/>
        <v>0</v>
      </c>
      <c r="K95" s="210">
        <f t="shared" si="43"/>
        <v>0</v>
      </c>
      <c r="L95" s="211" t="e">
        <f>SUM(M95:O95)</f>
        <v>#REF!</v>
      </c>
      <c r="M95" s="208" t="e">
        <f t="shared" si="43"/>
        <v>#REF!</v>
      </c>
      <c r="N95" s="208" t="e">
        <f t="shared" si="43"/>
        <v>#REF!</v>
      </c>
      <c r="O95" s="210" t="e">
        <f t="shared" si="43"/>
        <v>#REF!</v>
      </c>
      <c r="P95" s="255">
        <v>0</v>
      </c>
      <c r="Q95" s="256">
        <v>0</v>
      </c>
      <c r="R95" s="256">
        <v>0</v>
      </c>
      <c r="S95" s="257">
        <v>0</v>
      </c>
      <c r="T95" s="211">
        <f t="shared" si="43"/>
        <v>2850</v>
      </c>
      <c r="U95" s="208">
        <f t="shared" si="43"/>
        <v>2850</v>
      </c>
      <c r="V95" s="208">
        <f t="shared" si="43"/>
        <v>0</v>
      </c>
      <c r="W95" s="210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'[3]8.Doprava'!#REF!</f>
        <v>#REF!</v>
      </c>
      <c r="G96" s="104" t="e">
        <f>'[3]8.Doprava'!#REF!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'[3]8.Doprava'!#REF!</f>
        <v>#REF!</v>
      </c>
      <c r="N96" s="103" t="e">
        <f>'[3]8.Doprava'!#REF!</f>
        <v>#REF!</v>
      </c>
      <c r="O96" s="113" t="e">
        <f>'[3]8.Doprava'!#REF!</f>
        <v>#REF!</v>
      </c>
      <c r="P96" s="265">
        <v>0</v>
      </c>
      <c r="Q96" s="273">
        <v>0</v>
      </c>
      <c r="R96" s="273">
        <v>0</v>
      </c>
      <c r="S96" s="274">
        <v>0</v>
      </c>
      <c r="T96" s="112">
        <f>SUM(U96:W96)</f>
        <v>2850</v>
      </c>
      <c r="U96" s="103">
        <f>'[3]8.Doprava'!$H$7</f>
        <v>2850</v>
      </c>
      <c r="V96" s="103">
        <f>'[3]8.Doprava'!$I$7</f>
        <v>0</v>
      </c>
      <c r="W96" s="113">
        <f>'[3]8.Doprava'!$J$7</f>
        <v>0</v>
      </c>
    </row>
    <row r="97" spans="1:23" s="82" customFormat="1" ht="14.25" x14ac:dyDescent="0.2">
      <c r="B97" s="189" t="s">
        <v>266</v>
      </c>
      <c r="C97" s="190"/>
      <c r="D97" s="184" t="e">
        <f t="shared" ref="D97:W97" si="44">D98+D99+D107+D114+D117+D118+D119</f>
        <v>#REF!</v>
      </c>
      <c r="E97" s="185" t="e">
        <f t="shared" si="44"/>
        <v>#REF!</v>
      </c>
      <c r="F97" s="185" t="e">
        <f t="shared" si="44"/>
        <v>#REF!</v>
      </c>
      <c r="G97" s="186" t="e">
        <f t="shared" si="44"/>
        <v>#REF!</v>
      </c>
      <c r="H97" s="184">
        <f t="shared" si="44"/>
        <v>5702025.9800000004</v>
      </c>
      <c r="I97" s="185">
        <f t="shared" si="44"/>
        <v>5290112.9800000004</v>
      </c>
      <c r="J97" s="185">
        <f t="shared" si="44"/>
        <v>411913</v>
      </c>
      <c r="K97" s="187">
        <f t="shared" si="44"/>
        <v>0</v>
      </c>
      <c r="L97" s="188" t="e">
        <f t="shared" si="44"/>
        <v>#REF!</v>
      </c>
      <c r="M97" s="185" t="e">
        <f t="shared" si="44"/>
        <v>#REF!</v>
      </c>
      <c r="N97" s="185" t="e">
        <f t="shared" si="44"/>
        <v>#REF!</v>
      </c>
      <c r="O97" s="187" t="e">
        <f t="shared" si="44"/>
        <v>#REF!</v>
      </c>
      <c r="P97" s="263">
        <v>5603561.3399999999</v>
      </c>
      <c r="Q97" s="264">
        <v>5352051.54</v>
      </c>
      <c r="R97" s="264">
        <v>19924.32</v>
      </c>
      <c r="S97" s="268">
        <v>231585.48</v>
      </c>
      <c r="T97" s="188" t="e">
        <f t="shared" si="44"/>
        <v>#REF!</v>
      </c>
      <c r="U97" s="185" t="e">
        <f t="shared" si="44"/>
        <v>#REF!</v>
      </c>
      <c r="V97" s="185" t="e">
        <f t="shared" si="44"/>
        <v>#REF!</v>
      </c>
      <c r="W97" s="187" t="e">
        <f t="shared" si="44"/>
        <v>#REF!</v>
      </c>
    </row>
    <row r="98" spans="1:23" ht="16.5" x14ac:dyDescent="0.3">
      <c r="A98" s="84"/>
      <c r="B98" s="230" t="s">
        <v>267</v>
      </c>
      <c r="C98" s="226" t="s">
        <v>268</v>
      </c>
      <c r="D98" s="207" t="e">
        <f>SUM(E98:G98)</f>
        <v>#REF!</v>
      </c>
      <c r="E98" s="208">
        <v>38985</v>
      </c>
      <c r="F98" s="208" t="e">
        <f>'[3]9. Vzdelávanie'!#REF!</f>
        <v>#REF!</v>
      </c>
      <c r="G98" s="209" t="e">
        <f>'[3]9. Vzdelávanie'!#REF!</f>
        <v>#REF!</v>
      </c>
      <c r="H98" s="207">
        <f>SUM(I98:K98)</f>
        <v>63657</v>
      </c>
      <c r="I98" s="208">
        <v>63657</v>
      </c>
      <c r="J98" s="208">
        <v>0</v>
      </c>
      <c r="K98" s="210">
        <v>0</v>
      </c>
      <c r="L98" s="211" t="e">
        <f>SUM(M98:O98)</f>
        <v>#REF!</v>
      </c>
      <c r="M98" s="208" t="e">
        <f>'[3]9. Vzdelávanie'!#REF!</f>
        <v>#REF!</v>
      </c>
      <c r="N98" s="208" t="e">
        <f>'[3]9. Vzdelávanie'!#REF!</f>
        <v>#REF!</v>
      </c>
      <c r="O98" s="210" t="e">
        <f>'[3]9. Vzdelávanie'!#REF!</f>
        <v>#REF!</v>
      </c>
      <c r="P98" s="255">
        <v>2198.3000000000002</v>
      </c>
      <c r="Q98" s="256">
        <v>2198.3000000000002</v>
      </c>
      <c r="R98" s="256">
        <v>0</v>
      </c>
      <c r="S98" s="257">
        <v>0</v>
      </c>
      <c r="T98" s="211">
        <f>SUM(U98:W98)</f>
        <v>4292</v>
      </c>
      <c r="U98" s="208">
        <f>'[3]9. Vzdelávanie'!$H$4</f>
        <v>4292</v>
      </c>
      <c r="V98" s="208">
        <f>'[3]9. Vzdelávanie'!$I$4</f>
        <v>0</v>
      </c>
      <c r="W98" s="210">
        <f>'[3]9. Vzdelávanie'!$J$4</f>
        <v>0</v>
      </c>
    </row>
    <row r="99" spans="1:23" ht="15.75" x14ac:dyDescent="0.25">
      <c r="A99" s="84"/>
      <c r="B99" s="230" t="s">
        <v>269</v>
      </c>
      <c r="C99" s="221" t="s">
        <v>270</v>
      </c>
      <c r="D99" s="207" t="e">
        <f t="shared" ref="D99:W99" si="45">SUM(D100:D106)</f>
        <v>#REF!</v>
      </c>
      <c r="E99" s="208" t="e">
        <f t="shared" si="45"/>
        <v>#REF!</v>
      </c>
      <c r="F99" s="208" t="e">
        <f t="shared" si="45"/>
        <v>#REF!</v>
      </c>
      <c r="G99" s="209" t="e">
        <f t="shared" si="45"/>
        <v>#REF!</v>
      </c>
      <c r="H99" s="207">
        <f t="shared" si="45"/>
        <v>1549169</v>
      </c>
      <c r="I99" s="208">
        <f t="shared" si="45"/>
        <v>1139518</v>
      </c>
      <c r="J99" s="208">
        <f t="shared" si="45"/>
        <v>409651</v>
      </c>
      <c r="K99" s="210">
        <f t="shared" si="45"/>
        <v>0</v>
      </c>
      <c r="L99" s="211" t="e">
        <f t="shared" si="45"/>
        <v>#REF!</v>
      </c>
      <c r="M99" s="208" t="e">
        <f t="shared" si="45"/>
        <v>#REF!</v>
      </c>
      <c r="N99" s="208" t="e">
        <f t="shared" si="45"/>
        <v>#REF!</v>
      </c>
      <c r="O99" s="210" t="e">
        <f t="shared" si="45"/>
        <v>#REF!</v>
      </c>
      <c r="P99" s="255">
        <v>1169183</v>
      </c>
      <c r="Q99" s="256">
        <v>1169183</v>
      </c>
      <c r="R99" s="256">
        <v>0</v>
      </c>
      <c r="S99" s="257">
        <v>0</v>
      </c>
      <c r="T99" s="211" t="e">
        <f t="shared" si="45"/>
        <v>#REF!</v>
      </c>
      <c r="U99" s="208" t="e">
        <f t="shared" si="45"/>
        <v>#REF!</v>
      </c>
      <c r="V99" s="208" t="e">
        <f t="shared" si="45"/>
        <v>#REF!</v>
      </c>
      <c r="W99" s="210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'[3]9. Vzdelávanie'!#REF!</f>
        <v>#REF!</v>
      </c>
      <c r="G100" s="95" t="e">
        <f>'[3]9.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'[3]9. Vzdelávanie'!#REF!</f>
        <v>#REF!</v>
      </c>
      <c r="N100" s="94" t="e">
        <f>'[3]9. Vzdelávanie'!#REF!</f>
        <v>#REF!</v>
      </c>
      <c r="O100" s="96" t="e">
        <f>'[3]9. Vzdelávanie'!#REF!</f>
        <v>#REF!</v>
      </c>
      <c r="P100" s="255">
        <v>135961</v>
      </c>
      <c r="Q100" s="258">
        <v>135961</v>
      </c>
      <c r="R100" s="258">
        <v>0</v>
      </c>
      <c r="S100" s="259">
        <v>0</v>
      </c>
      <c r="T100" s="97" t="e">
        <f t="shared" ref="T100:T106" si="49">SUM(U100:W100)</f>
        <v>#REF!</v>
      </c>
      <c r="U100" s="94">
        <f>'[1]9. Vzdelávanie'!$Q$9</f>
        <v>1431</v>
      </c>
      <c r="V100" s="94" t="e">
        <f>'[3]9. Vzdelávanie'!$I$33</f>
        <v>#REF!</v>
      </c>
      <c r="W100" s="96" t="e">
        <f>'[3]9.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'[3]9. Vzdelávanie'!#REF!</f>
        <v>#REF!</v>
      </c>
      <c r="G101" s="95" t="e">
        <f>'[3]9.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'[3]9. Vzdelávanie'!#REF!</f>
        <v>#REF!</v>
      </c>
      <c r="N101" s="94" t="e">
        <f>'[3]9. Vzdelávanie'!#REF!</f>
        <v>#REF!</v>
      </c>
      <c r="O101" s="96" t="e">
        <f>'[3]9. Vzdelávanie'!#REF!</f>
        <v>#REF!</v>
      </c>
      <c r="P101" s="255">
        <v>272978</v>
      </c>
      <c r="Q101" s="258">
        <v>272978</v>
      </c>
      <c r="R101" s="258">
        <v>0</v>
      </c>
      <c r="S101" s="259">
        <v>0</v>
      </c>
      <c r="T101" s="97" t="e">
        <f t="shared" si="49"/>
        <v>#REF!</v>
      </c>
      <c r="U101" s="94">
        <f>'[1]9. Vzdelávanie'!$Q$18</f>
        <v>1479615</v>
      </c>
      <c r="V101" s="94" t="e">
        <f>'[3]9. Vzdelávanie'!$I$34</f>
        <v>#REF!</v>
      </c>
      <c r="W101" s="96" t="e">
        <f>'[3]9.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'[3]9.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'[3]9. Vzdelávanie'!#REF!</f>
        <v>#REF!</v>
      </c>
      <c r="N102" s="94" t="e">
        <f>'[3]9. Vzdelávanie'!#REF!</f>
        <v>#REF!</v>
      </c>
      <c r="O102" s="96" t="e">
        <f>'[3]9. Vzdelávanie'!#REF!</f>
        <v>#REF!</v>
      </c>
      <c r="P102" s="255">
        <v>284315</v>
      </c>
      <c r="Q102" s="258">
        <v>284315</v>
      </c>
      <c r="R102" s="258">
        <v>0</v>
      </c>
      <c r="S102" s="259">
        <v>0</v>
      </c>
      <c r="T102" s="97">
        <f t="shared" si="49"/>
        <v>147030</v>
      </c>
      <c r="U102" s="94">
        <f>'[1]9. Vzdelávanie'!$Q$19</f>
        <v>147030</v>
      </c>
      <c r="V102" s="94">
        <f>'[3]9. Vzdelávanie'!$I$35</f>
        <v>0</v>
      </c>
      <c r="W102" s="96">
        <f>'[3]9.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'[3]9. Vzdelávanie'!#REF!</f>
        <v>#REF!</v>
      </c>
      <c r="F103" s="94" t="e">
        <f>'[3]9. Vzdelávanie'!#REF!</f>
        <v>#REF!</v>
      </c>
      <c r="G103" s="95" t="e">
        <f>'[3]9.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'[3]9. Vzdelávanie'!#REF!</f>
        <v>#REF!</v>
      </c>
      <c r="N103" s="94" t="e">
        <f>'[3]9. Vzdelávanie'!#REF!</f>
        <v>#REF!</v>
      </c>
      <c r="O103" s="96" t="e">
        <f>'[3]9. Vzdelávanie'!#REF!</f>
        <v>#REF!</v>
      </c>
      <c r="P103" s="255">
        <v>0</v>
      </c>
      <c r="Q103" s="258">
        <v>0</v>
      </c>
      <c r="R103" s="258">
        <v>0</v>
      </c>
      <c r="S103" s="259">
        <v>0</v>
      </c>
      <c r="T103" s="97" t="e">
        <f t="shared" si="49"/>
        <v>#REF!</v>
      </c>
      <c r="U103" s="94">
        <f>'[3]9. Vzdelávanie'!$H$38</f>
        <v>0</v>
      </c>
      <c r="V103" s="94">
        <f>'[3]9. Vzdelávanie'!$I$38</f>
        <v>0</v>
      </c>
      <c r="W103" s="96" t="e">
        <f>'[3]9.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'[3]9. Vzdelávanie'!#REF!</f>
        <v>#REF!</v>
      </c>
      <c r="G104" s="95" t="e">
        <f>'[3]9.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'[3]9. Vzdelávanie'!#REF!</f>
        <v>#REF!</v>
      </c>
      <c r="N104" s="94" t="e">
        <f>'[3]9. Vzdelávanie'!#REF!</f>
        <v>#REF!</v>
      </c>
      <c r="O104" s="96" t="e">
        <f>'[3]9. Vzdelávanie'!#REF!</f>
        <v>#REF!</v>
      </c>
      <c r="P104" s="255">
        <v>179348</v>
      </c>
      <c r="Q104" s="258">
        <v>179348</v>
      </c>
      <c r="R104" s="258">
        <v>0</v>
      </c>
      <c r="S104" s="259">
        <v>0</v>
      </c>
      <c r="T104" s="97" t="e">
        <f t="shared" si="49"/>
        <v>#REF!</v>
      </c>
      <c r="U104" s="94" t="e">
        <f>'[1]9. Vzdelávanie'!#REF!</f>
        <v>#REF!</v>
      </c>
      <c r="V104" s="94" t="e">
        <f>'[3]9. Vzdelávanie'!$I$39</f>
        <v>#REF!</v>
      </c>
      <c r="W104" s="96" t="e">
        <f>'[3]9.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'[3]9.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'[3]9. Vzdelávanie'!#REF!</f>
        <v>#REF!</v>
      </c>
      <c r="N105" s="94" t="e">
        <f>'[3]9. Vzdelávanie'!#REF!</f>
        <v>#REF!</v>
      </c>
      <c r="O105" s="96" t="e">
        <f>'[3]9. Vzdelávanie'!#REF!</f>
        <v>#REF!</v>
      </c>
      <c r="P105" s="255">
        <v>169555</v>
      </c>
      <c r="Q105" s="258">
        <v>169555</v>
      </c>
      <c r="R105" s="258">
        <v>0</v>
      </c>
      <c r="S105" s="259">
        <v>0</v>
      </c>
      <c r="T105" s="97">
        <f t="shared" si="49"/>
        <v>84028</v>
      </c>
      <c r="U105" s="94">
        <f>'[1]9. Vzdelávanie'!$Q$22</f>
        <v>84028</v>
      </c>
      <c r="V105" s="94">
        <f>'[3]9. Vzdelávanie'!$I$40</f>
        <v>0</v>
      </c>
      <c r="W105" s="96">
        <f>'[3]9.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'[3]9.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'[3]9. Vzdelávanie'!#REF!</f>
        <v>#REF!</v>
      </c>
      <c r="N106" s="94" t="e">
        <f>'[3]9. Vzdelávanie'!#REF!</f>
        <v>#REF!</v>
      </c>
      <c r="O106" s="96" t="e">
        <f>'[3]9. Vzdelávanie'!#REF!</f>
        <v>#REF!</v>
      </c>
      <c r="P106" s="255">
        <v>127026</v>
      </c>
      <c r="Q106" s="258">
        <v>127026</v>
      </c>
      <c r="R106" s="258">
        <v>0</v>
      </c>
      <c r="S106" s="259">
        <v>0</v>
      </c>
      <c r="T106" s="97" t="e">
        <f t="shared" si="49"/>
        <v>#REF!</v>
      </c>
      <c r="U106" s="94" t="e">
        <f>'[1]9. Vzdelávanie'!#REF!</f>
        <v>#REF!</v>
      </c>
      <c r="V106" s="94" t="e">
        <f>'[3]9. Vzdelávanie'!$I$43</f>
        <v>#REF!</v>
      </c>
      <c r="W106" s="96" t="e">
        <f>'[3]9. Vzdelávanie'!$J$43</f>
        <v>#REF!</v>
      </c>
    </row>
    <row r="107" spans="1:23" ht="15.75" x14ac:dyDescent="0.25">
      <c r="A107" s="84"/>
      <c r="B107" s="230" t="s">
        <v>278</v>
      </c>
      <c r="C107" s="221" t="s">
        <v>279</v>
      </c>
      <c r="D107" s="207" t="e">
        <f t="shared" ref="D107:W107" si="50">SUM(D108:D113)</f>
        <v>#REF!</v>
      </c>
      <c r="E107" s="208">
        <f t="shared" si="50"/>
        <v>3234702</v>
      </c>
      <c r="F107" s="208" t="e">
        <f t="shared" si="50"/>
        <v>#REF!</v>
      </c>
      <c r="G107" s="209" t="e">
        <f t="shared" si="50"/>
        <v>#REF!</v>
      </c>
      <c r="H107" s="207">
        <f t="shared" si="50"/>
        <v>3200175</v>
      </c>
      <c r="I107" s="208">
        <f t="shared" si="50"/>
        <v>3198395</v>
      </c>
      <c r="J107" s="208">
        <f t="shared" si="50"/>
        <v>1780</v>
      </c>
      <c r="K107" s="210">
        <f t="shared" si="50"/>
        <v>0</v>
      </c>
      <c r="L107" s="211" t="e">
        <f t="shared" si="50"/>
        <v>#REF!</v>
      </c>
      <c r="M107" s="208" t="e">
        <f t="shared" si="50"/>
        <v>#REF!</v>
      </c>
      <c r="N107" s="208" t="e">
        <f t="shared" si="50"/>
        <v>#REF!</v>
      </c>
      <c r="O107" s="210" t="e">
        <f t="shared" si="50"/>
        <v>#REF!</v>
      </c>
      <c r="P107" s="255">
        <v>3506810.61</v>
      </c>
      <c r="Q107" s="256">
        <v>3255300.81</v>
      </c>
      <c r="R107" s="256">
        <v>19924.32</v>
      </c>
      <c r="S107" s="257">
        <v>231585.48</v>
      </c>
      <c r="T107" s="211" t="e">
        <f t="shared" si="50"/>
        <v>#REF!</v>
      </c>
      <c r="U107" s="208">
        <f t="shared" si="50"/>
        <v>5061640</v>
      </c>
      <c r="V107" s="208" t="e">
        <f t="shared" si="50"/>
        <v>#REF!</v>
      </c>
      <c r="W107" s="210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'[3]9. Vzdelávanie'!#REF!</f>
        <v>#REF!</v>
      </c>
      <c r="G108" s="95" t="e">
        <f>'[3]9.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'[3]9. Vzdelávanie'!#REF!</f>
        <v>#REF!</v>
      </c>
      <c r="N108" s="94" t="e">
        <f>'[3]9. Vzdelávanie'!#REF!</f>
        <v>#REF!</v>
      </c>
      <c r="O108" s="96" t="e">
        <f>'[3]9. Vzdelávanie'!#REF!</f>
        <v>#REF!</v>
      </c>
      <c r="P108" s="255">
        <v>282259</v>
      </c>
      <c r="Q108" s="258">
        <v>282259</v>
      </c>
      <c r="R108" s="258">
        <v>0</v>
      </c>
      <c r="S108" s="259">
        <v>0</v>
      </c>
      <c r="T108" s="97" t="e">
        <f t="shared" ref="T108:T113" si="54">SUM(U108:W108)</f>
        <v>#REF!</v>
      </c>
      <c r="U108" s="94">
        <f>'[1]9. Vzdelávanie'!$Q$25</f>
        <v>185514</v>
      </c>
      <c r="V108" s="94" t="e">
        <f>'[3]9. Vzdelávanie'!$I$46</f>
        <v>#REF!</v>
      </c>
      <c r="W108" s="96" t="e">
        <f>'[3]9.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'[3]9.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'[3]9. Vzdelávanie'!#REF!</f>
        <v>#REF!</v>
      </c>
      <c r="N109" s="94" t="e">
        <f>'[3]9. Vzdelávanie'!#REF!</f>
        <v>#REF!</v>
      </c>
      <c r="O109" s="96" t="e">
        <f>'[3]9. Vzdelávanie'!#REF!</f>
        <v>#REF!</v>
      </c>
      <c r="P109" s="255">
        <v>546122</v>
      </c>
      <c r="Q109" s="258">
        <v>546122</v>
      </c>
      <c r="R109" s="258">
        <v>0</v>
      </c>
      <c r="S109" s="259">
        <v>0</v>
      </c>
      <c r="T109" s="97" t="e">
        <f t="shared" si="54"/>
        <v>#REF!</v>
      </c>
      <c r="U109" s="94">
        <f>'[1]9. Vzdelávanie'!$Q$26</f>
        <v>33520</v>
      </c>
      <c r="V109" s="94" t="e">
        <f>'[3]9. Vzdelávanie'!$I$47</f>
        <v>#REF!</v>
      </c>
      <c r="W109" s="96" t="e">
        <f>'[3]9.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'[3]9. Vzdelávanie'!#REF!</f>
        <v>#REF!</v>
      </c>
      <c r="G110" s="95" t="e">
        <f>'[3]9.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'[3]9. Vzdelávanie'!#REF!</f>
        <v>#REF!</v>
      </c>
      <c r="N110" s="94" t="e">
        <f>'[3]9. Vzdelávanie'!#REF!</f>
        <v>#REF!</v>
      </c>
      <c r="O110" s="96" t="e">
        <f>'[3]9. Vzdelávanie'!#REF!</f>
        <v>#REF!</v>
      </c>
      <c r="P110" s="255">
        <v>1151774.29</v>
      </c>
      <c r="Q110" s="258">
        <v>920188.81</v>
      </c>
      <c r="R110" s="258">
        <v>0</v>
      </c>
      <c r="S110" s="277">
        <v>231585.48</v>
      </c>
      <c r="T110" s="97">
        <f t="shared" si="54"/>
        <v>4018433</v>
      </c>
      <c r="U110" s="94">
        <f>'[1]9. Vzdelávanie'!$Q$27</f>
        <v>3786847</v>
      </c>
      <c r="V110" s="94">
        <f>'[3]9. Vzdelávanie'!$I$48</f>
        <v>0</v>
      </c>
      <c r="W110" s="96">
        <f>'[3]9.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'[3]9.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'[3]9. Vzdelávanie'!#REF!</f>
        <v>#REF!</v>
      </c>
      <c r="N111" s="94" t="e">
        <f>'[3]9. Vzdelávanie'!#REF!</f>
        <v>#REF!</v>
      </c>
      <c r="O111" s="96" t="e">
        <f>'[3]9. Vzdelávanie'!#REF!</f>
        <v>#REF!</v>
      </c>
      <c r="P111" s="255">
        <v>606541</v>
      </c>
      <c r="Q111" s="258">
        <v>606541</v>
      </c>
      <c r="R111" s="258">
        <v>0</v>
      </c>
      <c r="S111" s="259">
        <v>0</v>
      </c>
      <c r="T111" s="97" t="e">
        <f t="shared" si="54"/>
        <v>#REF!</v>
      </c>
      <c r="U111" s="94">
        <f>'[1]9. Vzdelávanie'!$Q$36</f>
        <v>0</v>
      </c>
      <c r="V111" s="94" t="e">
        <f>'[3]9. Vzdelávanie'!$I$53</f>
        <v>#REF!</v>
      </c>
      <c r="W111" s="96" t="e">
        <f>'[3]9.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'[3]9. Vzdelávanie'!#REF!</f>
        <v>#REF!</v>
      </c>
      <c r="G112" s="95" t="e">
        <f>'[3]9.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'[3]9. Vzdelávanie'!#REF!</f>
        <v>#REF!</v>
      </c>
      <c r="N112" s="94" t="e">
        <f>'[3]9. Vzdelávanie'!#REF!</f>
        <v>#REF!</v>
      </c>
      <c r="O112" s="96" t="e">
        <f>'[3]9. Vzdelávanie'!#REF!</f>
        <v>#REF!</v>
      </c>
      <c r="P112" s="255">
        <v>576050</v>
      </c>
      <c r="Q112" s="258">
        <v>576050</v>
      </c>
      <c r="R112" s="258">
        <v>0</v>
      </c>
      <c r="S112" s="259">
        <v>0</v>
      </c>
      <c r="T112" s="97" t="e">
        <f t="shared" si="54"/>
        <v>#REF!</v>
      </c>
      <c r="U112" s="94">
        <f>'[1]9. Vzdelávanie'!$Q$37</f>
        <v>1055759</v>
      </c>
      <c r="V112" s="94">
        <f>'[3]9. Vzdelávanie'!$I$54</f>
        <v>4320</v>
      </c>
      <c r="W112" s="96" t="e">
        <f>'[3]9.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'[3]9. Vzdelávanie'!#REF!</f>
        <v>#REF!</v>
      </c>
      <c r="G113" s="95" t="e">
        <f>'[3]9.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'[3]9. Vzdelávanie'!#REF!</f>
        <v>#REF!</v>
      </c>
      <c r="N113" s="94" t="e">
        <f>'[3]9. Vzdelávanie'!#REF!</f>
        <v>#REF!</v>
      </c>
      <c r="O113" s="96" t="e">
        <f>'[3]9. Vzdelávanie'!#REF!</f>
        <v>#REF!</v>
      </c>
      <c r="P113" s="255">
        <v>344064.32</v>
      </c>
      <c r="Q113" s="258">
        <v>324140</v>
      </c>
      <c r="R113" s="278">
        <v>19924.32</v>
      </c>
      <c r="S113" s="259">
        <v>0</v>
      </c>
      <c r="T113" s="97">
        <f t="shared" si="54"/>
        <v>0</v>
      </c>
      <c r="U113" s="94">
        <f>'[1]9. Vzdelávanie'!$Q$38</f>
        <v>0</v>
      </c>
      <c r="V113" s="94">
        <f>'[1]9. Vzdelávanie'!$R$38</f>
        <v>0</v>
      </c>
      <c r="W113" s="96">
        <f>'[3]9. Vzdelávanie'!$J$55</f>
        <v>0</v>
      </c>
    </row>
    <row r="114" spans="1:23" ht="15.75" x14ac:dyDescent="0.25">
      <c r="A114" s="108"/>
      <c r="B114" s="230" t="s">
        <v>286</v>
      </c>
      <c r="C114" s="221" t="s">
        <v>287</v>
      </c>
      <c r="D114" s="207" t="e">
        <f t="shared" ref="D114:W114" si="55">SUM(D115:D116)</f>
        <v>#REF!</v>
      </c>
      <c r="E114" s="208">
        <f t="shared" si="55"/>
        <v>546333</v>
      </c>
      <c r="F114" s="208" t="e">
        <f t="shared" si="55"/>
        <v>#REF!</v>
      </c>
      <c r="G114" s="209" t="e">
        <f t="shared" si="55"/>
        <v>#REF!</v>
      </c>
      <c r="H114" s="207">
        <f t="shared" si="55"/>
        <v>538949</v>
      </c>
      <c r="I114" s="208">
        <f t="shared" si="55"/>
        <v>538949</v>
      </c>
      <c r="J114" s="208">
        <f t="shared" si="55"/>
        <v>0</v>
      </c>
      <c r="K114" s="210">
        <f t="shared" si="55"/>
        <v>0</v>
      </c>
      <c r="L114" s="211" t="e">
        <f t="shared" si="55"/>
        <v>#REF!</v>
      </c>
      <c r="M114" s="208" t="e">
        <f t="shared" si="55"/>
        <v>#REF!</v>
      </c>
      <c r="N114" s="208" t="e">
        <f t="shared" si="55"/>
        <v>#REF!</v>
      </c>
      <c r="O114" s="210" t="e">
        <f t="shared" si="55"/>
        <v>#REF!</v>
      </c>
      <c r="P114" s="255">
        <v>566109</v>
      </c>
      <c r="Q114" s="256">
        <v>566109</v>
      </c>
      <c r="R114" s="256">
        <v>0</v>
      </c>
      <c r="S114" s="257">
        <v>0</v>
      </c>
      <c r="T114" s="211" t="e">
        <f t="shared" si="55"/>
        <v>#REF!</v>
      </c>
      <c r="U114" s="208" t="e">
        <f t="shared" si="55"/>
        <v>#REF!</v>
      </c>
      <c r="V114" s="208" t="e">
        <f t="shared" si="55"/>
        <v>#REF!</v>
      </c>
      <c r="W114" s="210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'[3]9. Vzdelávanie'!#REF!</f>
        <v>#REF!</v>
      </c>
      <c r="G115" s="95" t="e">
        <f>'[3]9.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'[3]9. Vzdelávanie'!#REF!</f>
        <v>#REF!</v>
      </c>
      <c r="N115" s="94" t="e">
        <f>'[3]9. Vzdelávanie'!#REF!</f>
        <v>#REF!</v>
      </c>
      <c r="O115" s="96" t="e">
        <f>'[3]9. Vzdelávanie'!#REF!</f>
        <v>#REF!</v>
      </c>
      <c r="P115" s="255">
        <v>318002</v>
      </c>
      <c r="Q115" s="258">
        <v>318002</v>
      </c>
      <c r="R115" s="258">
        <v>0</v>
      </c>
      <c r="S115" s="259">
        <v>0</v>
      </c>
      <c r="T115" s="97" t="e">
        <f>SUM(U115:W115)</f>
        <v>#REF!</v>
      </c>
      <c r="U115" s="94">
        <f>'[1]9. Vzdelávanie'!$Q$46</f>
        <v>403289</v>
      </c>
      <c r="V115" s="94" t="e">
        <f>'[3]9. Vzdelávanie'!$I$59</f>
        <v>#REF!</v>
      </c>
      <c r="W115" s="96" t="e">
        <f>'[3]9.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'[3]9. Vzdelávanie'!#REF!</f>
        <v>#REF!</v>
      </c>
      <c r="G116" s="95" t="e">
        <f>'[3]9.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'[3]9. Vzdelávanie'!#REF!</f>
        <v>#REF!</v>
      </c>
      <c r="N116" s="94" t="e">
        <f>'[3]9. Vzdelávanie'!#REF!</f>
        <v>#REF!</v>
      </c>
      <c r="O116" s="96" t="e">
        <f>'[3]9. Vzdelávanie'!#REF!</f>
        <v>#REF!</v>
      </c>
      <c r="P116" s="255">
        <v>248107</v>
      </c>
      <c r="Q116" s="258">
        <v>248107</v>
      </c>
      <c r="R116" s="258">
        <v>0</v>
      </c>
      <c r="S116" s="259">
        <v>0</v>
      </c>
      <c r="T116" s="97" t="e">
        <f>SUM(U116:W116)</f>
        <v>#REF!</v>
      </c>
      <c r="U116" s="94" t="e">
        <f>'[1]9. Vzdelávanie'!#REF!</f>
        <v>#REF!</v>
      </c>
      <c r="V116" s="94" t="e">
        <f>'[3]9. Vzdelávanie'!$I$60</f>
        <v>#REF!</v>
      </c>
      <c r="W116" s="96" t="e">
        <f>'[3]9. Vzdelávanie'!$J$60</f>
        <v>#REF!</v>
      </c>
    </row>
    <row r="117" spans="1:23" ht="15.75" x14ac:dyDescent="0.25">
      <c r="A117" s="108"/>
      <c r="B117" s="236" t="s">
        <v>290</v>
      </c>
      <c r="C117" s="221" t="s">
        <v>291</v>
      </c>
      <c r="D117" s="207" t="e">
        <f>SUM(E117:G117)</f>
        <v>#REF!</v>
      </c>
      <c r="E117" s="208">
        <v>131871</v>
      </c>
      <c r="F117" s="208" t="e">
        <f>'[3]9. Vzdelávanie'!#REF!</f>
        <v>#REF!</v>
      </c>
      <c r="G117" s="209" t="e">
        <f>'[3]9. Vzdelávanie'!#REF!</f>
        <v>#REF!</v>
      </c>
      <c r="H117" s="207">
        <f>SUM(I117:K117)</f>
        <v>154105.49</v>
      </c>
      <c r="I117" s="208">
        <v>154105.49</v>
      </c>
      <c r="J117" s="208">
        <v>0</v>
      </c>
      <c r="K117" s="210">
        <v>0</v>
      </c>
      <c r="L117" s="211" t="e">
        <f>SUM(M117:O117)</f>
        <v>#REF!</v>
      </c>
      <c r="M117" s="208" t="e">
        <f>'[3]9. Vzdelávanie'!#REF!</f>
        <v>#REF!</v>
      </c>
      <c r="N117" s="208" t="e">
        <f>'[3]9. Vzdelávanie'!#REF!</f>
        <v>#REF!</v>
      </c>
      <c r="O117" s="210" t="e">
        <f>'[3]9. Vzdelávanie'!#REF!</f>
        <v>#REF!</v>
      </c>
      <c r="P117" s="255">
        <v>157758.09</v>
      </c>
      <c r="Q117" s="279">
        <v>157758.09</v>
      </c>
      <c r="R117" s="256">
        <v>0</v>
      </c>
      <c r="S117" s="257">
        <v>0</v>
      </c>
      <c r="T117" s="211">
        <f>SUM(U117:W117)</f>
        <v>212760</v>
      </c>
      <c r="U117" s="208">
        <f>'[3]9. Vzdelávanie'!$H$61</f>
        <v>212760</v>
      </c>
      <c r="V117" s="208">
        <f>'[3]9. Vzdelávanie'!$I$61</f>
        <v>0</v>
      </c>
      <c r="W117" s="210">
        <f>'[3]9. Vzdelávanie'!$J$61</f>
        <v>0</v>
      </c>
    </row>
    <row r="118" spans="1:23" ht="13.5" x14ac:dyDescent="0.25">
      <c r="A118" s="108"/>
      <c r="B118" s="236" t="s">
        <v>292</v>
      </c>
      <c r="C118" s="237" t="s">
        <v>293</v>
      </c>
      <c r="D118" s="207" t="e">
        <f>SUM(E118:G118)</f>
        <v>#REF!</v>
      </c>
      <c r="E118" s="208">
        <v>204439</v>
      </c>
      <c r="F118" s="208"/>
      <c r="G118" s="209" t="e">
        <f>'[3]9. Vzdelávanie'!#REF!</f>
        <v>#REF!</v>
      </c>
      <c r="H118" s="207">
        <f>SUM(I118:K118)</f>
        <v>195970.49</v>
      </c>
      <c r="I118" s="208">
        <v>195488.49</v>
      </c>
      <c r="J118" s="208">
        <v>482</v>
      </c>
      <c r="K118" s="210">
        <v>0</v>
      </c>
      <c r="L118" s="211" t="e">
        <f>SUM(M118:O118)</f>
        <v>#REF!</v>
      </c>
      <c r="M118" s="208" t="e">
        <f>'[3]9. Vzdelávanie'!#REF!</f>
        <v>#REF!</v>
      </c>
      <c r="N118" s="208" t="e">
        <f>'[3]9. Vzdelávanie'!#REF!</f>
        <v>#REF!</v>
      </c>
      <c r="O118" s="210" t="e">
        <f>'[3]9. Vzdelávanie'!#REF!</f>
        <v>#REF!</v>
      </c>
      <c r="P118" s="255">
        <v>201502.34</v>
      </c>
      <c r="Q118" s="279">
        <v>201502.34</v>
      </c>
      <c r="R118" s="256">
        <v>0</v>
      </c>
      <c r="S118" s="257">
        <v>0</v>
      </c>
      <c r="T118" s="211" t="e">
        <f>SUM(U118:W118)</f>
        <v>#REF!</v>
      </c>
      <c r="U118" s="208">
        <f>'[3]9. Vzdelávanie'!$H$72</f>
        <v>243590</v>
      </c>
      <c r="V118" s="208" t="e">
        <f>'[3]9. Vzdelávanie'!$I$72</f>
        <v>#REF!</v>
      </c>
      <c r="W118" s="210" t="e">
        <f>'[3]9. Vzdelávanie'!$J$72</f>
        <v>#REF!</v>
      </c>
    </row>
    <row r="119" spans="1:23" ht="14.25" thickBot="1" x14ac:dyDescent="0.3">
      <c r="A119" s="108"/>
      <c r="B119" s="238" t="s">
        <v>294</v>
      </c>
      <c r="C119" s="239" t="s">
        <v>295</v>
      </c>
      <c r="D119" s="215" t="e">
        <f>SUM(E119:G119)</f>
        <v>#REF!</v>
      </c>
      <c r="E119" s="216">
        <v>0</v>
      </c>
      <c r="F119" s="216" t="e">
        <f>'[3]9. Vzdelávanie'!#REF!</f>
        <v>#REF!</v>
      </c>
      <c r="G119" s="217" t="e">
        <f>'[3]9. Vzdelávanie'!#REF!</f>
        <v>#REF!</v>
      </c>
      <c r="H119" s="223">
        <v>0</v>
      </c>
      <c r="I119" s="218">
        <v>0</v>
      </c>
      <c r="J119" s="218">
        <v>0</v>
      </c>
      <c r="K119" s="219">
        <v>0</v>
      </c>
      <c r="L119" s="224" t="e">
        <f>SUM(M119:O119)</f>
        <v>#REF!</v>
      </c>
      <c r="M119" s="216" t="e">
        <f>'[3]9. Vzdelávanie'!#REF!</f>
        <v>#REF!</v>
      </c>
      <c r="N119" s="216" t="e">
        <f>'[3]9. Vzdelávanie'!#REF!</f>
        <v>#REF!</v>
      </c>
      <c r="O119" s="225" t="e">
        <f>'[3]9. Vzdelávanie'!#REF!</f>
        <v>#REF!</v>
      </c>
      <c r="P119" s="265">
        <v>0</v>
      </c>
      <c r="Q119" s="266">
        <v>0</v>
      </c>
      <c r="R119" s="266">
        <v>0</v>
      </c>
      <c r="S119" s="267">
        <v>0</v>
      </c>
      <c r="T119" s="211">
        <f>SUM(U119:W119)</f>
        <v>0</v>
      </c>
      <c r="U119" s="216">
        <f>'[3]9. Vzdelávanie'!$H$73</f>
        <v>0</v>
      </c>
      <c r="V119" s="216">
        <f>'[3]9. Vzdelávanie'!$I$73</f>
        <v>0</v>
      </c>
      <c r="W119" s="225">
        <f>'[3]9. Vzdelávanie'!$J$73</f>
        <v>0</v>
      </c>
    </row>
    <row r="120" spans="1:23" s="82" customFormat="1" ht="14.25" x14ac:dyDescent="0.2">
      <c r="A120" s="116"/>
      <c r="B120" s="189" t="s">
        <v>296</v>
      </c>
      <c r="C120" s="194"/>
      <c r="D120" s="184" t="e">
        <f t="shared" ref="D120:W120" si="56">D121+D122+D129</f>
        <v>#REF!</v>
      </c>
      <c r="E120" s="185">
        <f t="shared" si="56"/>
        <v>238491</v>
      </c>
      <c r="F120" s="185" t="e">
        <f t="shared" si="56"/>
        <v>#REF!</v>
      </c>
      <c r="G120" s="186" t="e">
        <f t="shared" si="56"/>
        <v>#REF!</v>
      </c>
      <c r="H120" s="184" t="e">
        <f t="shared" si="56"/>
        <v>#REF!</v>
      </c>
      <c r="I120" s="185">
        <f t="shared" si="56"/>
        <v>191345</v>
      </c>
      <c r="J120" s="185" t="e">
        <f t="shared" si="56"/>
        <v>#REF!</v>
      </c>
      <c r="K120" s="187">
        <f t="shared" si="56"/>
        <v>0</v>
      </c>
      <c r="L120" s="184" t="e">
        <f t="shared" si="56"/>
        <v>#REF!</v>
      </c>
      <c r="M120" s="185" t="e">
        <f t="shared" si="56"/>
        <v>#REF!</v>
      </c>
      <c r="N120" s="185" t="e">
        <f t="shared" si="56"/>
        <v>#REF!</v>
      </c>
      <c r="O120" s="187" t="e">
        <f t="shared" si="56"/>
        <v>#REF!</v>
      </c>
      <c r="P120" s="280">
        <v>773128.95</v>
      </c>
      <c r="Q120" s="264">
        <v>293226.87</v>
      </c>
      <c r="R120" s="264">
        <v>479902.08</v>
      </c>
      <c r="S120" s="268">
        <v>0</v>
      </c>
      <c r="T120" s="184" t="e">
        <f t="shared" si="56"/>
        <v>#REF!</v>
      </c>
      <c r="U120" s="185" t="e">
        <f t="shared" si="56"/>
        <v>#REF!</v>
      </c>
      <c r="V120" s="185" t="e">
        <f t="shared" si="56"/>
        <v>#REF!</v>
      </c>
      <c r="W120" s="187" t="e">
        <f t="shared" si="56"/>
        <v>#REF!</v>
      </c>
    </row>
    <row r="121" spans="1:23" ht="16.5" x14ac:dyDescent="0.3">
      <c r="A121" s="84"/>
      <c r="B121" s="230" t="s">
        <v>297</v>
      </c>
      <c r="C121" s="226" t="s">
        <v>298</v>
      </c>
      <c r="D121" s="207" t="e">
        <f>SUM(E121:G121)</f>
        <v>#REF!</v>
      </c>
      <c r="E121" s="208">
        <v>1794</v>
      </c>
      <c r="F121" s="208" t="e">
        <f>'[3]10. Šport'!#REF!</f>
        <v>#REF!</v>
      </c>
      <c r="G121" s="209" t="e">
        <f>'[3]10. Šport'!#REF!</f>
        <v>#REF!</v>
      </c>
      <c r="H121" s="207">
        <f>SUM(I121:K121)</f>
        <v>456</v>
      </c>
      <c r="I121" s="208">
        <v>456</v>
      </c>
      <c r="J121" s="208">
        <v>0</v>
      </c>
      <c r="K121" s="210">
        <v>0</v>
      </c>
      <c r="L121" s="207" t="e">
        <f>SUM(M121:O121)</f>
        <v>#REF!</v>
      </c>
      <c r="M121" s="208" t="e">
        <f>'[3]10. Šport'!#REF!</f>
        <v>#REF!</v>
      </c>
      <c r="N121" s="208" t="e">
        <f>'[3]10. Šport'!#REF!</f>
        <v>#REF!</v>
      </c>
      <c r="O121" s="210" t="e">
        <f>'[3]10. Šport'!#REF!</f>
        <v>#REF!</v>
      </c>
      <c r="P121" s="281">
        <v>242.5</v>
      </c>
      <c r="Q121" s="256">
        <v>242.5</v>
      </c>
      <c r="R121" s="256">
        <v>0</v>
      </c>
      <c r="S121" s="257">
        <v>0</v>
      </c>
      <c r="T121" s="207">
        <f>SUM(U121:W121)</f>
        <v>500</v>
      </c>
      <c r="U121" s="208">
        <f>'[3]10. Šport'!$H$4</f>
        <v>500</v>
      </c>
      <c r="V121" s="208">
        <f>'[3]10. Šport'!$I$4</f>
        <v>0</v>
      </c>
      <c r="W121" s="210">
        <f>'[3]10. Šport'!$J$4</f>
        <v>0</v>
      </c>
    </row>
    <row r="122" spans="1:23" ht="15.75" x14ac:dyDescent="0.25">
      <c r="A122" s="84"/>
      <c r="B122" s="230" t="s">
        <v>299</v>
      </c>
      <c r="C122" s="221" t="s">
        <v>300</v>
      </c>
      <c r="D122" s="207" t="e">
        <f t="shared" ref="D122:V122" si="57">SUM(D123:D127)</f>
        <v>#REF!</v>
      </c>
      <c r="E122" s="208">
        <f t="shared" si="57"/>
        <v>167023</v>
      </c>
      <c r="F122" s="208" t="e">
        <f t="shared" si="57"/>
        <v>#REF!</v>
      </c>
      <c r="G122" s="209" t="e">
        <f t="shared" si="57"/>
        <v>#REF!</v>
      </c>
      <c r="H122" s="207" t="e">
        <f t="shared" si="57"/>
        <v>#REF!</v>
      </c>
      <c r="I122" s="208">
        <f t="shared" si="57"/>
        <v>140889</v>
      </c>
      <c r="J122" s="208" t="e">
        <f t="shared" si="57"/>
        <v>#REF!</v>
      </c>
      <c r="K122" s="210">
        <f t="shared" si="57"/>
        <v>0</v>
      </c>
      <c r="L122" s="207" t="e">
        <f t="shared" si="57"/>
        <v>#REF!</v>
      </c>
      <c r="M122" s="208" t="e">
        <f t="shared" si="57"/>
        <v>#REF!</v>
      </c>
      <c r="N122" s="208" t="e">
        <f t="shared" si="57"/>
        <v>#REF!</v>
      </c>
      <c r="O122" s="210" t="e">
        <f t="shared" si="57"/>
        <v>#REF!</v>
      </c>
      <c r="P122" s="281">
        <v>722886.45</v>
      </c>
      <c r="Q122" s="256">
        <v>242984.37</v>
      </c>
      <c r="R122" s="256">
        <v>479902.08</v>
      </c>
      <c r="S122" s="257">
        <v>0</v>
      </c>
      <c r="T122" s="207">
        <f t="shared" si="57"/>
        <v>125644</v>
      </c>
      <c r="U122" s="208">
        <f>SUM(U123:U128)</f>
        <v>137644</v>
      </c>
      <c r="V122" s="208">
        <f t="shared" si="57"/>
        <v>0</v>
      </c>
      <c r="W122" s="210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'[3]10. Šport'!#REF!</f>
        <v>#REF!</v>
      </c>
      <c r="G123" s="95" t="e">
        <f>'[3]10.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'[3]10. Šport'!#REF!</f>
        <v>#REF!</v>
      </c>
      <c r="N123" s="94" t="e">
        <f>'[3]10. Šport'!#REF!</f>
        <v>#REF!</v>
      </c>
      <c r="O123" s="96" t="e">
        <f>'[3]10. Šport'!#REF!</f>
        <v>#REF!</v>
      </c>
      <c r="P123" s="281">
        <v>52074.76</v>
      </c>
      <c r="Q123" s="258">
        <v>52074.76</v>
      </c>
      <c r="R123" s="258">
        <v>0</v>
      </c>
      <c r="S123" s="259">
        <v>0</v>
      </c>
      <c r="T123" s="93">
        <f t="shared" ref="T123:T129" si="61">SUM(U123:W123)</f>
        <v>42170</v>
      </c>
      <c r="U123" s="94">
        <f>'[3]10. Šport'!$H$9</f>
        <v>42170</v>
      </c>
      <c r="V123" s="94">
        <f>'[3]10. Šport'!$I$9</f>
        <v>0</v>
      </c>
      <c r="W123" s="96">
        <f>'[3]10.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'[3]10. Šport'!#REF!</f>
        <v>#REF!</v>
      </c>
      <c r="H124" s="93" t="e">
        <f t="shared" si="59"/>
        <v>#REF!</v>
      </c>
      <c r="I124" s="94">
        <v>27121</v>
      </c>
      <c r="J124" s="94" t="e">
        <f>'[3]10. Šport'!#REF!</f>
        <v>#REF!</v>
      </c>
      <c r="K124" s="96">
        <v>0</v>
      </c>
      <c r="L124" s="93" t="e">
        <f t="shared" si="60"/>
        <v>#REF!</v>
      </c>
      <c r="M124" s="94" t="e">
        <f>'[3]10. Šport'!#REF!</f>
        <v>#REF!</v>
      </c>
      <c r="N124" s="94" t="e">
        <f>'[3]10. Šport'!#REF!</f>
        <v>#REF!</v>
      </c>
      <c r="O124" s="96" t="e">
        <f>'[3]10. Šport'!#REF!</f>
        <v>#REF!</v>
      </c>
      <c r="P124" s="281">
        <v>567083.27</v>
      </c>
      <c r="Q124" s="258">
        <v>87181.19</v>
      </c>
      <c r="R124" s="258">
        <v>479902.08</v>
      </c>
      <c r="S124" s="259">
        <v>0</v>
      </c>
      <c r="T124" s="93">
        <f t="shared" si="61"/>
        <v>45954</v>
      </c>
      <c r="U124" s="94">
        <f>'[3]10. Šport'!$H$23</f>
        <v>45954</v>
      </c>
      <c r="V124" s="94">
        <f>'[3]10. Šport'!$I$23</f>
        <v>0</v>
      </c>
      <c r="W124" s="96">
        <f>'[3]10.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'[3]10. Šport'!#REF!</f>
        <v>#REF!</v>
      </c>
      <c r="G125" s="95" t="e">
        <f>'[3]10.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'[3]10. Šport'!#REF!</f>
        <v>#REF!</v>
      </c>
      <c r="N125" s="94" t="e">
        <f>'[3]10. Šport'!#REF!</f>
        <v>#REF!</v>
      </c>
      <c r="O125" s="96" t="e">
        <f>'[3]10. Šport'!#REF!</f>
        <v>#REF!</v>
      </c>
      <c r="P125" s="281">
        <v>15001.11</v>
      </c>
      <c r="Q125" s="258">
        <v>15001.11</v>
      </c>
      <c r="R125" s="258">
        <v>0</v>
      </c>
      <c r="S125" s="259">
        <v>0</v>
      </c>
      <c r="T125" s="93">
        <f t="shared" si="61"/>
        <v>18820</v>
      </c>
      <c r="U125" s="94">
        <f>'[3]10. Šport'!$H$36</f>
        <v>18820</v>
      </c>
      <c r="V125" s="94">
        <f>'[3]10. Šport'!$I$36</f>
        <v>0</v>
      </c>
      <c r="W125" s="96">
        <f>'[3]10.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'[3]10. Šport'!#REF!</f>
        <v>#REF!</v>
      </c>
      <c r="G126" s="95" t="e">
        <f>'[3]10.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'[3]10. Šport'!#REF!</f>
        <v>#REF!</v>
      </c>
      <c r="N126" s="94" t="e">
        <f>'[3]10. Šport'!#REF!</f>
        <v>#REF!</v>
      </c>
      <c r="O126" s="96" t="e">
        <f>'[3]10. Šport'!#REF!</f>
        <v>#REF!</v>
      </c>
      <c r="P126" s="281">
        <v>85409.57</v>
      </c>
      <c r="Q126" s="258">
        <v>85409.57</v>
      </c>
      <c r="R126" s="258">
        <v>0</v>
      </c>
      <c r="S126" s="259">
        <v>0</v>
      </c>
      <c r="T126" s="93">
        <f t="shared" si="61"/>
        <v>16800</v>
      </c>
      <c r="U126" s="94">
        <f>'[1]10. Šport'!$Q$38</f>
        <v>16800</v>
      </c>
      <c r="V126" s="94">
        <f>'[3]10. Šport'!$I$44</f>
        <v>0</v>
      </c>
      <c r="W126" s="96">
        <f>'[3]10.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'[3]10. Šport'!#REF!</f>
        <v>#REF!</v>
      </c>
      <c r="G127" s="95" t="e">
        <f>'[3]10.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'[3]10. Šport'!#REF!</f>
        <v>#REF!</v>
      </c>
      <c r="N127" s="94" t="e">
        <f>'[3]10. Šport'!#REF!</f>
        <v>#REF!</v>
      </c>
      <c r="O127" s="96" t="e">
        <f>'[3]10. Šport'!#REF!</f>
        <v>#REF!</v>
      </c>
      <c r="P127" s="281">
        <v>3317.74</v>
      </c>
      <c r="Q127" s="258">
        <v>3317.74</v>
      </c>
      <c r="R127" s="258">
        <v>0</v>
      </c>
      <c r="S127" s="259">
        <v>0</v>
      </c>
      <c r="T127" s="93">
        <f t="shared" si="61"/>
        <v>1900</v>
      </c>
      <c r="U127" s="94">
        <f>'[3]10. Šport'!$H$57</f>
        <v>1900</v>
      </c>
      <c r="V127" s="94">
        <f>'[3]10. Šport'!$I$57</f>
        <v>0</v>
      </c>
      <c r="W127" s="96">
        <f>'[3]10. Šport'!$J$57</f>
        <v>0</v>
      </c>
    </row>
    <row r="128" spans="1:23" ht="15.75" x14ac:dyDescent="0.25">
      <c r="A128" s="84"/>
      <c r="B128" s="162">
        <v>6</v>
      </c>
      <c r="C128" s="163" t="s">
        <v>387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81">
        <v>0</v>
      </c>
      <c r="Q128" s="258">
        <v>0</v>
      </c>
      <c r="R128" s="258">
        <v>0</v>
      </c>
      <c r="S128" s="259">
        <v>0</v>
      </c>
      <c r="T128" s="288">
        <f>SUM(U128:W128)</f>
        <v>12000</v>
      </c>
      <c r="U128" s="105">
        <f>'[1]10. Šport'!$Q$56</f>
        <v>12000</v>
      </c>
      <c r="V128" s="105">
        <f>'[3]10. Šport'!$I$63</f>
        <v>0</v>
      </c>
      <c r="W128" s="106">
        <f>'[3]10. Šport'!$J$63</f>
        <v>0</v>
      </c>
    </row>
    <row r="129" spans="1:23" ht="17.25" thickBot="1" x14ac:dyDescent="0.35">
      <c r="A129" s="84"/>
      <c r="B129" s="227" t="s">
        <v>306</v>
      </c>
      <c r="C129" s="228" t="s">
        <v>307</v>
      </c>
      <c r="D129" s="215" t="e">
        <f t="shared" si="58"/>
        <v>#REF!</v>
      </c>
      <c r="E129" s="216">
        <v>69674</v>
      </c>
      <c r="F129" s="216" t="e">
        <f>'[3]10. Šport'!#REF!</f>
        <v>#REF!</v>
      </c>
      <c r="G129" s="217" t="e">
        <f>'[3]10. Šport'!#REF!</f>
        <v>#REF!</v>
      </c>
      <c r="H129" s="223">
        <f t="shared" si="59"/>
        <v>50000</v>
      </c>
      <c r="I129" s="218">
        <v>50000</v>
      </c>
      <c r="J129" s="218">
        <v>0</v>
      </c>
      <c r="K129" s="219">
        <v>0</v>
      </c>
      <c r="L129" s="215" t="e">
        <f t="shared" si="60"/>
        <v>#REF!</v>
      </c>
      <c r="M129" s="216" t="e">
        <f>'[3]10. Šport'!#REF!</f>
        <v>#REF!</v>
      </c>
      <c r="N129" s="216" t="e">
        <f>'[3]10. Šport'!#REF!</f>
        <v>#REF!</v>
      </c>
      <c r="O129" s="225" t="e">
        <f>'[3]10. Šport'!#REF!</f>
        <v>#REF!</v>
      </c>
      <c r="P129" s="282">
        <v>50000</v>
      </c>
      <c r="Q129" s="266">
        <v>50000</v>
      </c>
      <c r="R129" s="266">
        <v>0</v>
      </c>
      <c r="S129" s="267">
        <v>0</v>
      </c>
      <c r="T129" s="215" t="e">
        <f t="shared" si="61"/>
        <v>#REF!</v>
      </c>
      <c r="U129" s="216" t="e">
        <f>'[3]10. Šport'!$H$67</f>
        <v>#REF!</v>
      </c>
      <c r="V129" s="216" t="e">
        <f>'[3]10. Šport'!$I$67</f>
        <v>#REF!</v>
      </c>
      <c r="W129" s="225" t="e">
        <f>'[3]10. Šport'!$J$67</f>
        <v>#REF!</v>
      </c>
    </row>
    <row r="130" spans="1:23" s="82" customFormat="1" ht="14.25" x14ac:dyDescent="0.2">
      <c r="B130" s="189" t="s">
        <v>308</v>
      </c>
      <c r="C130" s="194"/>
      <c r="D130" s="184" t="e">
        <f t="shared" ref="D130:K130" si="62">D131+D132+D137+D138</f>
        <v>#REF!</v>
      </c>
      <c r="E130" s="185">
        <f t="shared" si="62"/>
        <v>516693.98</v>
      </c>
      <c r="F130" s="185" t="e">
        <f t="shared" si="62"/>
        <v>#REF!</v>
      </c>
      <c r="G130" s="186" t="e">
        <f t="shared" si="62"/>
        <v>#REF!</v>
      </c>
      <c r="H130" s="184" t="e">
        <f t="shared" si="62"/>
        <v>#REF!</v>
      </c>
      <c r="I130" s="185" t="e">
        <f t="shared" si="62"/>
        <v>#REF!</v>
      </c>
      <c r="J130" s="185" t="e">
        <f t="shared" si="62"/>
        <v>#REF!</v>
      </c>
      <c r="K130" s="187" t="e">
        <f t="shared" si="62"/>
        <v>#REF!</v>
      </c>
      <c r="L130" s="188" t="e">
        <f>L131+L132+L138+L137</f>
        <v>#REF!</v>
      </c>
      <c r="M130" s="185" t="e">
        <f>M131+M132+M137+M138</f>
        <v>#REF!</v>
      </c>
      <c r="N130" s="185" t="e">
        <f>N131+N132+N137+N138</f>
        <v>#REF!</v>
      </c>
      <c r="O130" s="187" t="e">
        <f>O131+O132+O137+O138</f>
        <v>#REF!</v>
      </c>
      <c r="P130" s="263">
        <v>437280.51</v>
      </c>
      <c r="Q130" s="264">
        <v>394199.44</v>
      </c>
      <c r="R130" s="264">
        <v>45000</v>
      </c>
      <c r="S130" s="268">
        <v>0</v>
      </c>
      <c r="T130" s="188" t="e">
        <f>T131+T132+T138+T137</f>
        <v>#REF!</v>
      </c>
      <c r="U130" s="185" t="e">
        <f>U131+U132+U137+U138</f>
        <v>#REF!</v>
      </c>
      <c r="V130" s="185" t="e">
        <f>V131+V132+V137+V138</f>
        <v>#REF!</v>
      </c>
      <c r="W130" s="187" t="e">
        <f>W131+W132+W137+W138</f>
        <v>#REF!</v>
      </c>
    </row>
    <row r="131" spans="1:23" ht="16.5" x14ac:dyDescent="0.3">
      <c r="A131" s="84"/>
      <c r="B131" s="230" t="s">
        <v>309</v>
      </c>
      <c r="C131" s="226" t="s">
        <v>310</v>
      </c>
      <c r="D131" s="207" t="e">
        <f>SUM(E131:G131)</f>
        <v>#REF!</v>
      </c>
      <c r="E131" s="208">
        <v>9270</v>
      </c>
      <c r="F131" s="208" t="e">
        <f>'[3]11. Kultúra'!#REF!</f>
        <v>#REF!</v>
      </c>
      <c r="G131" s="209" t="e">
        <f>'[3]11. Kultúra'!#REF!</f>
        <v>#REF!</v>
      </c>
      <c r="H131" s="207" t="e">
        <f>SUM(I131:K131)</f>
        <v>#REF!</v>
      </c>
      <c r="I131" s="208" t="e">
        <f>'[3]11. Kultúra'!#REF!</f>
        <v>#REF!</v>
      </c>
      <c r="J131" s="208" t="e">
        <f>'[3]11. Kultúra'!#REF!</f>
        <v>#REF!</v>
      </c>
      <c r="K131" s="210" t="e">
        <f>'[3]11. Kultúra'!#REF!</f>
        <v>#REF!</v>
      </c>
      <c r="L131" s="211" t="e">
        <f>SUM(M131:O131)</f>
        <v>#REF!</v>
      </c>
      <c r="M131" s="208" t="e">
        <f>'[3]11. Kultúra'!#REF!</f>
        <v>#REF!</v>
      </c>
      <c r="N131" s="208" t="e">
        <f>'[3]11. Kultúra'!#REF!</f>
        <v>#REF!</v>
      </c>
      <c r="O131" s="210" t="e">
        <f>'[3]11. Kultúra'!#REF!</f>
        <v>#REF!</v>
      </c>
      <c r="P131" s="255">
        <v>3434.8</v>
      </c>
      <c r="Q131" s="256">
        <v>3434.8</v>
      </c>
      <c r="R131" s="256">
        <v>0</v>
      </c>
      <c r="S131" s="257">
        <v>0</v>
      </c>
      <c r="T131" s="211">
        <f>SUM(U131:W131)</f>
        <v>2940</v>
      </c>
      <c r="U131" s="208">
        <f>'[3]11. Kultúra'!$H$4</f>
        <v>2940</v>
      </c>
      <c r="V131" s="208">
        <f>'[3]11. Kultúra'!$I$4</f>
        <v>0</v>
      </c>
      <c r="W131" s="210">
        <f>'[3]11. Kultúra'!$J$4</f>
        <v>0</v>
      </c>
    </row>
    <row r="132" spans="1:23" ht="15.75" x14ac:dyDescent="0.25">
      <c r="A132" s="84"/>
      <c r="B132" s="230" t="s">
        <v>311</v>
      </c>
      <c r="C132" s="221" t="s">
        <v>312</v>
      </c>
      <c r="D132" s="207" t="e">
        <f t="shared" ref="D132:W132" si="63">SUM(D133:D136)</f>
        <v>#REF!</v>
      </c>
      <c r="E132" s="208">
        <f t="shared" si="63"/>
        <v>474163.98</v>
      </c>
      <c r="F132" s="208" t="e">
        <f t="shared" si="63"/>
        <v>#REF!</v>
      </c>
      <c r="G132" s="209" t="e">
        <f t="shared" si="63"/>
        <v>#REF!</v>
      </c>
      <c r="H132" s="207" t="e">
        <f t="shared" si="63"/>
        <v>#REF!</v>
      </c>
      <c r="I132" s="208" t="e">
        <f t="shared" si="63"/>
        <v>#REF!</v>
      </c>
      <c r="J132" s="208" t="e">
        <f t="shared" si="63"/>
        <v>#REF!</v>
      </c>
      <c r="K132" s="210" t="e">
        <f t="shared" si="63"/>
        <v>#REF!</v>
      </c>
      <c r="L132" s="211" t="e">
        <f t="shared" si="63"/>
        <v>#REF!</v>
      </c>
      <c r="M132" s="208" t="e">
        <f t="shared" si="63"/>
        <v>#REF!</v>
      </c>
      <c r="N132" s="208" t="e">
        <f t="shared" si="63"/>
        <v>#REF!</v>
      </c>
      <c r="O132" s="210" t="e">
        <f t="shared" si="63"/>
        <v>#REF!</v>
      </c>
      <c r="P132" s="255">
        <v>430545.71</v>
      </c>
      <c r="Q132" s="256">
        <v>387464.64</v>
      </c>
      <c r="R132" s="256">
        <v>45000</v>
      </c>
      <c r="S132" s="257">
        <v>0</v>
      </c>
      <c r="T132" s="211" t="e">
        <f t="shared" si="63"/>
        <v>#REF!</v>
      </c>
      <c r="U132" s="208" t="e">
        <f t="shared" si="63"/>
        <v>#REF!</v>
      </c>
      <c r="V132" s="208" t="e">
        <f t="shared" si="63"/>
        <v>#REF!</v>
      </c>
      <c r="W132" s="210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'[3]11. Kultúra'!#REF!</f>
        <v>#REF!</v>
      </c>
      <c r="H133" s="93" t="e">
        <f t="shared" ref="H133:H138" si="65">SUM(I133:K133)</f>
        <v>#REF!</v>
      </c>
      <c r="I133" s="94" t="e">
        <f>'[3]11. Kultúra'!#REF!</f>
        <v>#REF!</v>
      </c>
      <c r="J133" s="94" t="e">
        <f>'[3]11. Kultúra'!#REF!</f>
        <v>#REF!</v>
      </c>
      <c r="K133" s="96" t="e">
        <f>'[3]11. Kultúra'!#REF!</f>
        <v>#REF!</v>
      </c>
      <c r="L133" s="97" t="e">
        <f t="shared" ref="L133:L138" si="66">SUM(M133:O133)</f>
        <v>#REF!</v>
      </c>
      <c r="M133" s="94" t="e">
        <f>'[3]11. Kultúra'!#REF!</f>
        <v>#REF!</v>
      </c>
      <c r="N133" s="94" t="e">
        <f>'[3]11. Kultúra'!#REF!</f>
        <v>#REF!</v>
      </c>
      <c r="O133" s="96" t="e">
        <f>'[3]11. Kultúra'!#REF!</f>
        <v>#REF!</v>
      </c>
      <c r="P133" s="255">
        <v>100378.95</v>
      </c>
      <c r="Q133" s="258">
        <v>100378.95</v>
      </c>
      <c r="R133" s="258">
        <v>0</v>
      </c>
      <c r="S133" s="259">
        <v>0</v>
      </c>
      <c r="T133" s="97">
        <f t="shared" ref="T133:T138" si="67">SUM(U133:W133)</f>
        <v>109400</v>
      </c>
      <c r="U133" s="94">
        <f>'[3]11. Kultúra'!$H$24</f>
        <v>109400</v>
      </c>
      <c r="V133" s="94">
        <f>'[3]11. Kultúra'!$I$24</f>
        <v>0</v>
      </c>
      <c r="W133" s="96">
        <f>'[3]11.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'[3]11. Kultúra'!#REF!</f>
        <v>#REF!</v>
      </c>
      <c r="G134" s="95" t="e">
        <f>'[3]11. Kultúra'!#REF!</f>
        <v>#REF!</v>
      </c>
      <c r="H134" s="93" t="e">
        <f t="shared" si="65"/>
        <v>#REF!</v>
      </c>
      <c r="I134" s="94" t="e">
        <f>'[3]11. Kultúra'!#REF!</f>
        <v>#REF!</v>
      </c>
      <c r="J134" s="94" t="e">
        <f>'[3]11. Kultúra'!#REF!</f>
        <v>#REF!</v>
      </c>
      <c r="K134" s="96" t="e">
        <f>'[3]11. Kultúra'!#REF!</f>
        <v>#REF!</v>
      </c>
      <c r="L134" s="97" t="e">
        <f t="shared" si="66"/>
        <v>#REF!</v>
      </c>
      <c r="M134" s="94" t="e">
        <f>'[3]11. Kultúra'!#REF!</f>
        <v>#REF!</v>
      </c>
      <c r="N134" s="94" t="e">
        <f>'[3]11. Kultúra'!#REF!</f>
        <v>#REF!</v>
      </c>
      <c r="O134" s="96" t="e">
        <f>'[3]11. Kultúra'!#REF!</f>
        <v>#REF!</v>
      </c>
      <c r="P134" s="255">
        <v>2714.41</v>
      </c>
      <c r="Q134" s="258">
        <v>2714.41</v>
      </c>
      <c r="R134" s="258">
        <v>0</v>
      </c>
      <c r="S134" s="259">
        <v>0</v>
      </c>
      <c r="T134" s="97">
        <f t="shared" si="67"/>
        <v>2355</v>
      </c>
      <c r="U134" s="94">
        <f>'[3]11. Kultúra'!$H$30</f>
        <v>2355</v>
      </c>
      <c r="V134" s="94">
        <f>'[3]11. Kultúra'!$I$30</f>
        <v>0</v>
      </c>
      <c r="W134" s="96">
        <f>'[3]11.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'[3]11. Kultúra'!#REF!</f>
        <v>#REF!</v>
      </c>
      <c r="H135" s="93" t="e">
        <f t="shared" si="65"/>
        <v>#REF!</v>
      </c>
      <c r="I135" s="94" t="e">
        <f>'[3]11. Kultúra'!#REF!</f>
        <v>#REF!</v>
      </c>
      <c r="J135" s="94" t="e">
        <f>'[3]11. Kultúra'!#REF!</f>
        <v>#REF!</v>
      </c>
      <c r="K135" s="96" t="e">
        <f>'[3]11. Kultúra'!#REF!</f>
        <v>#REF!</v>
      </c>
      <c r="L135" s="97" t="e">
        <f t="shared" si="66"/>
        <v>#REF!</v>
      </c>
      <c r="M135" s="94" t="e">
        <f>'[3]11. Kultúra'!#REF!</f>
        <v>#REF!</v>
      </c>
      <c r="N135" s="94" t="e">
        <f>'[3]11. Kultúra'!#REF!</f>
        <v>#REF!</v>
      </c>
      <c r="O135" s="96" t="e">
        <f>'[3]11. Kultúra'!#REF!</f>
        <v>#REF!</v>
      </c>
      <c r="P135" s="255">
        <v>317027.34999999998</v>
      </c>
      <c r="Q135" s="258">
        <v>273946.28000000003</v>
      </c>
      <c r="R135" s="258">
        <v>45000</v>
      </c>
      <c r="S135" s="259">
        <v>0</v>
      </c>
      <c r="T135" s="97">
        <f t="shared" si="67"/>
        <v>371273</v>
      </c>
      <c r="U135" s="94">
        <f>'[3]11. Kultúra'!$H$43</f>
        <v>306185</v>
      </c>
      <c r="V135" s="94">
        <f>'[3]11. Kultúra'!$I$43</f>
        <v>65088</v>
      </c>
      <c r="W135" s="96">
        <f>'[3]11.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'[3]11. Kultúra'!#REF!</f>
        <v>#REF!</v>
      </c>
      <c r="G136" s="95" t="e">
        <f>'[3]11. Kultúra'!#REF!</f>
        <v>#REF!</v>
      </c>
      <c r="H136" s="93" t="e">
        <f t="shared" si="65"/>
        <v>#REF!</v>
      </c>
      <c r="I136" s="94" t="e">
        <f>'[3]11. Kultúra'!#REF!</f>
        <v>#REF!</v>
      </c>
      <c r="J136" s="94" t="e">
        <f>'[3]11. Kultúra'!#REF!</f>
        <v>#REF!</v>
      </c>
      <c r="K136" s="96" t="e">
        <f>'[3]11. Kultúra'!#REF!</f>
        <v>#REF!</v>
      </c>
      <c r="L136" s="97" t="e">
        <f t="shared" si="66"/>
        <v>#REF!</v>
      </c>
      <c r="M136" s="94">
        <v>19300</v>
      </c>
      <c r="N136" s="94" t="e">
        <f>'[3]11. Kultúra'!#REF!</f>
        <v>#REF!</v>
      </c>
      <c r="O136" s="96" t="e">
        <f>'[3]11. Kultúra'!#REF!</f>
        <v>#REF!</v>
      </c>
      <c r="P136" s="255">
        <v>10425</v>
      </c>
      <c r="Q136" s="258">
        <v>10425</v>
      </c>
      <c r="R136" s="258">
        <v>0</v>
      </c>
      <c r="S136" s="259">
        <v>0</v>
      </c>
      <c r="T136" s="97" t="e">
        <f t="shared" si="67"/>
        <v>#REF!</v>
      </c>
      <c r="U136" s="94" t="e">
        <f>'[3]11. Kultúra'!$H$141</f>
        <v>#REF!</v>
      </c>
      <c r="V136" s="94" t="e">
        <f>'[3]11. Kultúra'!$I$140</f>
        <v>#REF!</v>
      </c>
      <c r="W136" s="96" t="e">
        <f>'[3]11. Kultúra'!$J$140</f>
        <v>#REF!</v>
      </c>
    </row>
    <row r="137" spans="1:23" ht="15.75" x14ac:dyDescent="0.25">
      <c r="A137" s="84"/>
      <c r="B137" s="230" t="s">
        <v>317</v>
      </c>
      <c r="C137" s="221" t="s">
        <v>318</v>
      </c>
      <c r="D137" s="207" t="e">
        <f t="shared" si="64"/>
        <v>#REF!</v>
      </c>
      <c r="E137" s="208">
        <v>31250</v>
      </c>
      <c r="F137" s="208">
        <v>0</v>
      </c>
      <c r="G137" s="209" t="e">
        <f>'[3]11. Kultúra'!#REF!</f>
        <v>#REF!</v>
      </c>
      <c r="H137" s="207" t="e">
        <f t="shared" si="65"/>
        <v>#REF!</v>
      </c>
      <c r="I137" s="208" t="e">
        <f>'[3]11. Kultúra'!#REF!</f>
        <v>#REF!</v>
      </c>
      <c r="J137" s="208" t="e">
        <f>'[3]11. Kultúra'!#REF!</f>
        <v>#REF!</v>
      </c>
      <c r="K137" s="210" t="e">
        <f>'[3]11. Kultúra'!#REF!</f>
        <v>#REF!</v>
      </c>
      <c r="L137" s="211" t="e">
        <f t="shared" si="66"/>
        <v>#REF!</v>
      </c>
      <c r="M137" s="208">
        <v>3300</v>
      </c>
      <c r="N137" s="208" t="e">
        <f>'[3]11. Kultúra'!#REF!</f>
        <v>#REF!</v>
      </c>
      <c r="O137" s="210" t="e">
        <f>'[3]11. Kultúra'!#REF!</f>
        <v>#REF!</v>
      </c>
      <c r="P137" s="255">
        <v>3300</v>
      </c>
      <c r="Q137" s="256">
        <v>3300</v>
      </c>
      <c r="R137" s="256">
        <v>0</v>
      </c>
      <c r="S137" s="257">
        <v>0</v>
      </c>
      <c r="T137" s="211" t="e">
        <f t="shared" si="67"/>
        <v>#REF!</v>
      </c>
      <c r="U137" s="208">
        <f>'[3]11. Kultúra'!$H$156</f>
        <v>300</v>
      </c>
      <c r="V137" s="208" t="e">
        <f>'[3]11. Kultúra'!$I$156</f>
        <v>#REF!</v>
      </c>
      <c r="W137" s="210" t="e">
        <f>'[3]11. Kultúra'!$J$156</f>
        <v>#REF!</v>
      </c>
    </row>
    <row r="138" spans="1:23" ht="16.5" thickBot="1" x14ac:dyDescent="0.3">
      <c r="A138" s="84"/>
      <c r="B138" s="227" t="s">
        <v>319</v>
      </c>
      <c r="C138" s="222" t="s">
        <v>320</v>
      </c>
      <c r="D138" s="215" t="e">
        <f t="shared" si="64"/>
        <v>#REF!</v>
      </c>
      <c r="E138" s="216">
        <v>2010</v>
      </c>
      <c r="F138" s="216" t="e">
        <f>'[3]11. Kultúra'!#REF!</f>
        <v>#REF!</v>
      </c>
      <c r="G138" s="240" t="e">
        <f>'[3]11. Kultúra'!#REF!</f>
        <v>#REF!</v>
      </c>
      <c r="H138" s="241" t="e">
        <f t="shared" si="65"/>
        <v>#REF!</v>
      </c>
      <c r="I138" s="242" t="e">
        <f>'[3]11. Kultúra'!#REF!</f>
        <v>#REF!</v>
      </c>
      <c r="J138" s="242" t="e">
        <f>'[3]11. Kultúra'!#REF!</f>
        <v>#REF!</v>
      </c>
      <c r="K138" s="243" t="e">
        <f>'[3]11. Kultúra'!#REF!</f>
        <v>#REF!</v>
      </c>
      <c r="L138" s="224" t="e">
        <f t="shared" si="66"/>
        <v>#REF!</v>
      </c>
      <c r="M138" s="216">
        <v>0</v>
      </c>
      <c r="N138" s="216" t="e">
        <f>'[3]11. Kultúra'!#REF!</f>
        <v>#REF!</v>
      </c>
      <c r="O138" s="244" t="e">
        <f>'[3]11. Kultúra'!#REF!</f>
        <v>#REF!</v>
      </c>
      <c r="P138" s="265">
        <v>0</v>
      </c>
      <c r="Q138" s="266">
        <v>0</v>
      </c>
      <c r="R138" s="266">
        <v>0</v>
      </c>
      <c r="S138" s="283">
        <v>0</v>
      </c>
      <c r="T138" s="224" t="e">
        <f t="shared" si="67"/>
        <v>#REF!</v>
      </c>
      <c r="U138" s="216" t="e">
        <f>'[3]11. Kultúra'!$H$160</f>
        <v>#REF!</v>
      </c>
      <c r="V138" s="216" t="e">
        <f>'[3]11. Kultúra'!$I$160</f>
        <v>#REF!</v>
      </c>
      <c r="W138" s="244" t="e">
        <f>'[3]11. Kultúra'!$J$160</f>
        <v>#REF!</v>
      </c>
    </row>
    <row r="139" spans="1:23" s="82" customFormat="1" ht="14.25" x14ac:dyDescent="0.2">
      <c r="B139" s="189" t="s">
        <v>321</v>
      </c>
      <c r="C139" s="194"/>
      <c r="D139" s="184" t="e">
        <f t="shared" ref="D139:W139" si="68">D140+D145+D146+D147+D148+D149+D150</f>
        <v>#REF!</v>
      </c>
      <c r="E139" s="185" t="e">
        <f t="shared" si="68"/>
        <v>#REF!</v>
      </c>
      <c r="F139" s="185" t="e">
        <f t="shared" si="68"/>
        <v>#REF!</v>
      </c>
      <c r="G139" s="186" t="e">
        <f t="shared" si="68"/>
        <v>#REF!</v>
      </c>
      <c r="H139" s="184">
        <f t="shared" si="68"/>
        <v>246839.97999999998</v>
      </c>
      <c r="I139" s="185">
        <f t="shared" si="68"/>
        <v>225512.97999999998</v>
      </c>
      <c r="J139" s="185">
        <f t="shared" si="68"/>
        <v>21327</v>
      </c>
      <c r="K139" s="187">
        <f t="shared" si="68"/>
        <v>0</v>
      </c>
      <c r="L139" s="188" t="e">
        <f t="shared" si="68"/>
        <v>#REF!</v>
      </c>
      <c r="M139" s="185" t="e">
        <f t="shared" si="68"/>
        <v>#REF!</v>
      </c>
      <c r="N139" s="185" t="e">
        <f t="shared" si="68"/>
        <v>#REF!</v>
      </c>
      <c r="O139" s="187" t="e">
        <f t="shared" si="68"/>
        <v>#REF!</v>
      </c>
      <c r="P139" s="263">
        <v>131301.29999999999</v>
      </c>
      <c r="Q139" s="264">
        <v>131151.29999999999</v>
      </c>
      <c r="R139" s="264">
        <v>150</v>
      </c>
      <c r="S139" s="268">
        <v>0</v>
      </c>
      <c r="T139" s="188">
        <f t="shared" si="68"/>
        <v>2267061</v>
      </c>
      <c r="U139" s="185">
        <f t="shared" si="68"/>
        <v>330282</v>
      </c>
      <c r="V139" s="185">
        <f t="shared" si="68"/>
        <v>1936779</v>
      </c>
      <c r="W139" s="187">
        <f t="shared" si="68"/>
        <v>0</v>
      </c>
    </row>
    <row r="140" spans="1:23" ht="15.75" x14ac:dyDescent="0.25">
      <c r="A140" s="84"/>
      <c r="B140" s="230" t="s">
        <v>322</v>
      </c>
      <c r="C140" s="221" t="s">
        <v>323</v>
      </c>
      <c r="D140" s="207" t="e">
        <f t="shared" ref="D140:W140" si="69">SUM(D141:D144)</f>
        <v>#REF!</v>
      </c>
      <c r="E140" s="208" t="e">
        <f t="shared" si="69"/>
        <v>#REF!</v>
      </c>
      <c r="F140" s="208" t="e">
        <f t="shared" si="69"/>
        <v>#REF!</v>
      </c>
      <c r="G140" s="209" t="e">
        <f t="shared" si="69"/>
        <v>#REF!</v>
      </c>
      <c r="H140" s="207">
        <f t="shared" si="69"/>
        <v>219161.49</v>
      </c>
      <c r="I140" s="208">
        <f t="shared" si="69"/>
        <v>197834.49</v>
      </c>
      <c r="J140" s="208">
        <f t="shared" si="69"/>
        <v>21327</v>
      </c>
      <c r="K140" s="210">
        <f t="shared" si="69"/>
        <v>0</v>
      </c>
      <c r="L140" s="211" t="e">
        <f t="shared" si="69"/>
        <v>#REF!</v>
      </c>
      <c r="M140" s="208" t="e">
        <f t="shared" si="69"/>
        <v>#REF!</v>
      </c>
      <c r="N140" s="208" t="e">
        <f t="shared" si="69"/>
        <v>#REF!</v>
      </c>
      <c r="O140" s="210" t="e">
        <f t="shared" si="69"/>
        <v>#REF!</v>
      </c>
      <c r="P140" s="255">
        <v>98209.15</v>
      </c>
      <c r="Q140" s="256">
        <v>98059.15</v>
      </c>
      <c r="R140" s="256">
        <v>150</v>
      </c>
      <c r="S140" s="257">
        <v>0</v>
      </c>
      <c r="T140" s="211">
        <f t="shared" si="69"/>
        <v>2194431</v>
      </c>
      <c r="U140" s="208">
        <f t="shared" si="69"/>
        <v>273132</v>
      </c>
      <c r="V140" s="208">
        <f t="shared" si="69"/>
        <v>1921299</v>
      </c>
      <c r="W140" s="210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'[3]12. Prostredie pre život'!#REF!</f>
        <v>#REF!</v>
      </c>
      <c r="G141" s="95" t="e">
        <f>'[3]12.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'[3]12. Prostredie pre život'!#REF!</f>
        <v>#REF!</v>
      </c>
      <c r="N141" s="94" t="e">
        <f>'[3]12. Prostredie pre život'!#REF!</f>
        <v>#REF!</v>
      </c>
      <c r="O141" s="96" t="e">
        <f>'[3]12. Prostredie pre život'!#REF!</f>
        <v>#REF!</v>
      </c>
      <c r="P141" s="255">
        <v>94458.92</v>
      </c>
      <c r="Q141" s="258">
        <v>94458.92</v>
      </c>
      <c r="R141" s="258">
        <v>0</v>
      </c>
      <c r="S141" s="259">
        <v>0</v>
      </c>
      <c r="T141" s="97">
        <f t="shared" ref="T141:T150" si="73">SUM(U141:W141)</f>
        <v>117930</v>
      </c>
      <c r="U141" s="94">
        <f>'[3]12. Prostredie pre život'!$H$5</f>
        <v>117930</v>
      </c>
      <c r="V141" s="94">
        <f>'[3]12. Prostredie pre život'!$I$5</f>
        <v>0</v>
      </c>
      <c r="W141" s="96">
        <f>'[3]12.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'[3]12. Prostredie pre život'!#REF!</f>
        <v>#REF!</v>
      </c>
      <c r="F142" s="94" t="e">
        <f>'[3]12. Prostredie pre život'!#REF!</f>
        <v>#REF!</v>
      </c>
      <c r="G142" s="95" t="e">
        <f>'[3]12.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'[3]12. Prostredie pre život'!#REF!</f>
        <v>#REF!</v>
      </c>
      <c r="N142" s="94" t="e">
        <f>'[3]12. Prostredie pre život'!#REF!</f>
        <v>#REF!</v>
      </c>
      <c r="O142" s="96" t="e">
        <f>'[3]12. Prostredie pre život'!#REF!</f>
        <v>#REF!</v>
      </c>
      <c r="P142" s="255">
        <v>0</v>
      </c>
      <c r="Q142" s="258">
        <v>0</v>
      </c>
      <c r="R142" s="258">
        <v>0</v>
      </c>
      <c r="S142" s="259">
        <v>0</v>
      </c>
      <c r="T142" s="97">
        <f t="shared" si="73"/>
        <v>450</v>
      </c>
      <c r="U142" s="94">
        <f>'[3]12. Prostredie pre život'!$H$19</f>
        <v>450</v>
      </c>
      <c r="V142" s="94">
        <f>'[3]12. Prostredie pre život'!$I$19</f>
        <v>0</v>
      </c>
      <c r="W142" s="96">
        <f>'[3]12.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'[3]12.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'[3]12. Prostredie pre život'!#REF!</f>
        <v>#REF!</v>
      </c>
      <c r="O143" s="96" t="e">
        <f>'[3]12. Prostredie pre život'!#REF!</f>
        <v>#REF!</v>
      </c>
      <c r="P143" s="255">
        <v>934.03</v>
      </c>
      <c r="Q143" s="258">
        <v>784.03</v>
      </c>
      <c r="R143" s="258">
        <v>150</v>
      </c>
      <c r="S143" s="259">
        <v>0</v>
      </c>
      <c r="T143" s="97">
        <f t="shared" si="73"/>
        <v>2073201</v>
      </c>
      <c r="U143" s="94">
        <f>'[3]12. Prostredie pre život'!$H$21</f>
        <v>151902</v>
      </c>
      <c r="V143" s="94">
        <f>'[3]12. Prostredie pre život'!$I$21</f>
        <v>1921299</v>
      </c>
      <c r="W143" s="96">
        <f>'[3]12.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'[3]12. Prostredie pre život'!#REF!</f>
        <v>#REF!</v>
      </c>
      <c r="G144" s="95" t="e">
        <f>'[3]12.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'[3]12. Prostredie pre život'!#REF!</f>
        <v>#REF!</v>
      </c>
      <c r="N144" s="94" t="e">
        <f>'[3]12. Prostredie pre život'!#REF!</f>
        <v>#REF!</v>
      </c>
      <c r="O144" s="96" t="e">
        <f>'[3]12. Prostredie pre život'!#REF!</f>
        <v>#REF!</v>
      </c>
      <c r="P144" s="255">
        <v>2816.2</v>
      </c>
      <c r="Q144" s="258">
        <v>2816.2</v>
      </c>
      <c r="R144" s="258">
        <v>0</v>
      </c>
      <c r="S144" s="259">
        <v>0</v>
      </c>
      <c r="T144" s="97">
        <f t="shared" si="73"/>
        <v>2850</v>
      </c>
      <c r="U144" s="94">
        <f>'[3]12. Prostredie pre život'!$H$39</f>
        <v>2850</v>
      </c>
      <c r="V144" s="94">
        <f>'[3]12. Prostredie pre život'!$I$39</f>
        <v>0</v>
      </c>
      <c r="W144" s="96">
        <f>'[3]12. Prostredie pre život'!$J$39</f>
        <v>0</v>
      </c>
    </row>
    <row r="145" spans="1:23" ht="16.5" x14ac:dyDescent="0.3">
      <c r="A145" s="84"/>
      <c r="B145" s="230" t="s">
        <v>328</v>
      </c>
      <c r="C145" s="226" t="s">
        <v>329</v>
      </c>
      <c r="D145" s="207" t="e">
        <f t="shared" si="70"/>
        <v>#REF!</v>
      </c>
      <c r="E145" s="208">
        <v>3182</v>
      </c>
      <c r="F145" s="208" t="e">
        <f>'[3]12. Prostredie pre život'!#REF!</f>
        <v>#REF!</v>
      </c>
      <c r="G145" s="209" t="e">
        <f>'[3]12. Prostredie pre život'!#REF!</f>
        <v>#REF!</v>
      </c>
      <c r="H145" s="207">
        <f t="shared" si="71"/>
        <v>0</v>
      </c>
      <c r="I145" s="208">
        <v>0</v>
      </c>
      <c r="J145" s="208">
        <v>0</v>
      </c>
      <c r="K145" s="210">
        <v>0</v>
      </c>
      <c r="L145" s="211" t="e">
        <f t="shared" si="72"/>
        <v>#REF!</v>
      </c>
      <c r="M145" s="208" t="e">
        <f>'[3]12. Prostredie pre život'!#REF!</f>
        <v>#REF!</v>
      </c>
      <c r="N145" s="208" t="e">
        <f>'[3]12. Prostredie pre život'!#REF!</f>
        <v>#REF!</v>
      </c>
      <c r="O145" s="210" t="e">
        <f>'[3]12. Prostredie pre život'!#REF!</f>
        <v>#REF!</v>
      </c>
      <c r="P145" s="255">
        <v>0</v>
      </c>
      <c r="Q145" s="256">
        <v>0</v>
      </c>
      <c r="R145" s="256">
        <v>0</v>
      </c>
      <c r="S145" s="257">
        <v>0</v>
      </c>
      <c r="T145" s="211">
        <f t="shared" si="73"/>
        <v>1825</v>
      </c>
      <c r="U145" s="208">
        <f>'[3]12. Prostredie pre život'!$H$45</f>
        <v>1825</v>
      </c>
      <c r="V145" s="208">
        <f>'[3]12. Prostredie pre život'!$I$45</f>
        <v>0</v>
      </c>
      <c r="W145" s="210">
        <f>'[3]12. Prostredie pre život'!$J$45</f>
        <v>0</v>
      </c>
    </row>
    <row r="146" spans="1:23" ht="16.5" x14ac:dyDescent="0.3">
      <c r="A146" s="108"/>
      <c r="B146" s="245" t="s">
        <v>330</v>
      </c>
      <c r="C146" s="226" t="s">
        <v>331</v>
      </c>
      <c r="D146" s="207" t="e">
        <f t="shared" si="70"/>
        <v>#REF!</v>
      </c>
      <c r="E146" s="208">
        <v>3711</v>
      </c>
      <c r="F146" s="208" t="e">
        <f>'[3]12. Prostredie pre život'!#REF!</f>
        <v>#REF!</v>
      </c>
      <c r="G146" s="209" t="e">
        <f>'[3]12. Prostredie pre život'!#REF!</f>
        <v>#REF!</v>
      </c>
      <c r="H146" s="207">
        <f t="shared" si="71"/>
        <v>1180</v>
      </c>
      <c r="I146" s="208">
        <v>1180</v>
      </c>
      <c r="J146" s="208">
        <v>0</v>
      </c>
      <c r="K146" s="210">
        <v>0</v>
      </c>
      <c r="L146" s="211" t="e">
        <f t="shared" si="72"/>
        <v>#REF!</v>
      </c>
      <c r="M146" s="208" t="e">
        <f>'[3]12. Prostredie pre život'!#REF!</f>
        <v>#REF!</v>
      </c>
      <c r="N146" s="208" t="e">
        <f>'[3]12. Prostredie pre život'!#REF!</f>
        <v>#REF!</v>
      </c>
      <c r="O146" s="210" t="e">
        <f>'[3]12. Prostredie pre život'!#REF!</f>
        <v>#REF!</v>
      </c>
      <c r="P146" s="255">
        <v>4522.07</v>
      </c>
      <c r="Q146" s="256">
        <v>4522.07</v>
      </c>
      <c r="R146" s="256">
        <v>0</v>
      </c>
      <c r="S146" s="257">
        <v>0</v>
      </c>
      <c r="T146" s="211">
        <f t="shared" si="73"/>
        <v>13840</v>
      </c>
      <c r="U146" s="208">
        <f>'[3]12. Prostredie pre život'!$H$48</f>
        <v>6840</v>
      </c>
      <c r="V146" s="208">
        <f>'[3]12. Prostredie pre život'!$I$48</f>
        <v>7000</v>
      </c>
      <c r="W146" s="210">
        <f>'[3]12. Prostredie pre život'!$J$48</f>
        <v>0</v>
      </c>
    </row>
    <row r="147" spans="1:23" ht="16.5" x14ac:dyDescent="0.3">
      <c r="A147" s="108"/>
      <c r="B147" s="245" t="s">
        <v>332</v>
      </c>
      <c r="C147" s="226" t="s">
        <v>333</v>
      </c>
      <c r="D147" s="207" t="e">
        <f t="shared" si="70"/>
        <v>#REF!</v>
      </c>
      <c r="E147" s="208">
        <v>164</v>
      </c>
      <c r="F147" s="208" t="e">
        <f>'[3]12. Prostredie pre život'!#REF!</f>
        <v>#REF!</v>
      </c>
      <c r="G147" s="209" t="e">
        <f>'[3]12. Prostredie pre život'!#REF!</f>
        <v>#REF!</v>
      </c>
      <c r="H147" s="207">
        <f t="shared" si="71"/>
        <v>248</v>
      </c>
      <c r="I147" s="208">
        <v>248</v>
      </c>
      <c r="J147" s="208">
        <v>0</v>
      </c>
      <c r="K147" s="210">
        <v>0</v>
      </c>
      <c r="L147" s="211" t="e">
        <f t="shared" si="72"/>
        <v>#REF!</v>
      </c>
      <c r="M147" s="208" t="e">
        <f>'[3]12. Prostredie pre život'!#REF!</f>
        <v>#REF!</v>
      </c>
      <c r="N147" s="208" t="e">
        <f>'[3]12. Prostredie pre život'!#REF!</f>
        <v>#REF!</v>
      </c>
      <c r="O147" s="210" t="e">
        <f>'[3]12. Prostredie pre život'!#REF!</f>
        <v>#REF!</v>
      </c>
      <c r="P147" s="255">
        <v>77.87</v>
      </c>
      <c r="Q147" s="256">
        <v>77.87</v>
      </c>
      <c r="R147" s="256">
        <v>0</v>
      </c>
      <c r="S147" s="257">
        <v>0</v>
      </c>
      <c r="T147" s="211">
        <f t="shared" si="73"/>
        <v>75</v>
      </c>
      <c r="U147" s="208">
        <f>'[3]12. Prostredie pre život'!$H$60</f>
        <v>75</v>
      </c>
      <c r="V147" s="208">
        <f>'[3]12. Prostredie pre život'!$I$60</f>
        <v>0</v>
      </c>
      <c r="W147" s="210">
        <f>'[3]12. Prostredie pre život'!$J$60</f>
        <v>0</v>
      </c>
    </row>
    <row r="148" spans="1:23" ht="16.5" x14ac:dyDescent="0.3">
      <c r="A148" s="108"/>
      <c r="B148" s="245" t="s">
        <v>334</v>
      </c>
      <c r="C148" s="226" t="s">
        <v>335</v>
      </c>
      <c r="D148" s="207" t="e">
        <f t="shared" si="70"/>
        <v>#REF!</v>
      </c>
      <c r="E148" s="208">
        <v>20655</v>
      </c>
      <c r="F148" s="208" t="e">
        <f>'[3]12. Prostredie pre život'!#REF!</f>
        <v>#REF!</v>
      </c>
      <c r="G148" s="209" t="e">
        <f>'[3]12. Prostredie pre život'!#REF!</f>
        <v>#REF!</v>
      </c>
      <c r="H148" s="207">
        <f t="shared" si="71"/>
        <v>15798</v>
      </c>
      <c r="I148" s="208">
        <v>15798</v>
      </c>
      <c r="J148" s="208">
        <v>0</v>
      </c>
      <c r="K148" s="210">
        <v>0</v>
      </c>
      <c r="L148" s="211" t="e">
        <f t="shared" si="72"/>
        <v>#REF!</v>
      </c>
      <c r="M148" s="208" t="e">
        <f>'[3]12. Prostredie pre život'!#REF!</f>
        <v>#REF!</v>
      </c>
      <c r="N148" s="208" t="e">
        <f>'[3]12. Prostredie pre život'!#REF!</f>
        <v>#REF!</v>
      </c>
      <c r="O148" s="210" t="e">
        <f>'[3]12. Prostredie pre život'!#REF!</f>
        <v>#REF!</v>
      </c>
      <c r="P148" s="255">
        <v>15647.47</v>
      </c>
      <c r="Q148" s="256">
        <v>15647.47</v>
      </c>
      <c r="R148" s="256">
        <v>0</v>
      </c>
      <c r="S148" s="257">
        <v>0</v>
      </c>
      <c r="T148" s="211">
        <f t="shared" si="73"/>
        <v>19460</v>
      </c>
      <c r="U148" s="208">
        <f>'[3]12. Prostredie pre život'!$H$62</f>
        <v>19460</v>
      </c>
      <c r="V148" s="208">
        <f>'[3]12. Prostredie pre život'!$I$62</f>
        <v>0</v>
      </c>
      <c r="W148" s="210">
        <f>'[3]12. Prostredie pre život'!$J$62</f>
        <v>0</v>
      </c>
    </row>
    <row r="149" spans="1:23" ht="16.5" x14ac:dyDescent="0.3">
      <c r="A149" s="108"/>
      <c r="B149" s="246" t="s">
        <v>336</v>
      </c>
      <c r="C149" s="247" t="s">
        <v>337</v>
      </c>
      <c r="D149" s="223" t="e">
        <f t="shared" si="70"/>
        <v>#REF!</v>
      </c>
      <c r="E149" s="218">
        <v>11753.49</v>
      </c>
      <c r="F149" s="248">
        <v>0</v>
      </c>
      <c r="G149" s="249" t="e">
        <f>'[3]12. Prostredie pre život'!#REF!</f>
        <v>#REF!</v>
      </c>
      <c r="H149" s="207">
        <f t="shared" si="71"/>
        <v>10452.49</v>
      </c>
      <c r="I149" s="208">
        <v>10452.49</v>
      </c>
      <c r="J149" s="208">
        <v>0</v>
      </c>
      <c r="K149" s="210">
        <v>0</v>
      </c>
      <c r="L149" s="220" t="e">
        <f t="shared" si="72"/>
        <v>#REF!</v>
      </c>
      <c r="M149" s="218" t="e">
        <f>'[3]12. Prostredie pre život'!#REF!</f>
        <v>#REF!</v>
      </c>
      <c r="N149" s="218" t="e">
        <f>'[3]12. Prostredie pre život'!#REF!</f>
        <v>#REF!</v>
      </c>
      <c r="O149" s="219" t="e">
        <f>'[3]12. Prostredie pre život'!#REF!</f>
        <v>#REF!</v>
      </c>
      <c r="P149" s="260">
        <v>12844.74</v>
      </c>
      <c r="Q149" s="261">
        <v>12844.74</v>
      </c>
      <c r="R149" s="261">
        <v>0</v>
      </c>
      <c r="S149" s="262">
        <v>0</v>
      </c>
      <c r="T149" s="220">
        <f t="shared" si="73"/>
        <v>37430</v>
      </c>
      <c r="U149" s="218">
        <f>'[3]12. Prostredie pre život'!$H$69</f>
        <v>28950</v>
      </c>
      <c r="V149" s="218">
        <f>'[3]12. Prostredie pre život'!$I$69</f>
        <v>8480</v>
      </c>
      <c r="W149" s="219">
        <f>'[3]12. Prostredie pre život'!$J$69</f>
        <v>0</v>
      </c>
    </row>
    <row r="150" spans="1:23" ht="16.5" thickBot="1" x14ac:dyDescent="0.3">
      <c r="A150" s="108"/>
      <c r="B150" s="250" t="s">
        <v>338</v>
      </c>
      <c r="C150" s="222" t="s">
        <v>339</v>
      </c>
      <c r="D150" s="215" t="e">
        <f t="shared" si="70"/>
        <v>#REF!</v>
      </c>
      <c r="E150" s="216">
        <v>4000</v>
      </c>
      <c r="F150" s="216" t="e">
        <f>'[3]12. Prostredie pre život'!#REF!</f>
        <v>#REF!</v>
      </c>
      <c r="G150" s="217" t="e">
        <f>'[3]12. Prostredie pre život'!#REF!</f>
        <v>#REF!</v>
      </c>
      <c r="H150" s="223">
        <f t="shared" si="71"/>
        <v>0</v>
      </c>
      <c r="I150" s="218">
        <v>0</v>
      </c>
      <c r="J150" s="218">
        <v>0</v>
      </c>
      <c r="K150" s="219">
        <v>0</v>
      </c>
      <c r="L150" s="224" t="e">
        <f t="shared" si="72"/>
        <v>#REF!</v>
      </c>
      <c r="M150" s="216" t="e">
        <f>'[3]12. Prostredie pre život'!#REF!</f>
        <v>#REF!</v>
      </c>
      <c r="N150" s="216" t="e">
        <f>'[3]12. Prostredie pre život'!#REF!</f>
        <v>#REF!</v>
      </c>
      <c r="O150" s="225" t="e">
        <f>'[3]12. Prostredie pre život'!#REF!</f>
        <v>#REF!</v>
      </c>
      <c r="P150" s="265">
        <v>0</v>
      </c>
      <c r="Q150" s="266">
        <v>0</v>
      </c>
      <c r="R150" s="266">
        <v>0</v>
      </c>
      <c r="S150" s="267">
        <v>0</v>
      </c>
      <c r="T150" s="224">
        <f t="shared" si="73"/>
        <v>0</v>
      </c>
      <c r="U150" s="216">
        <f>'[3]12. Prostredie pre život'!$H$98</f>
        <v>0</v>
      </c>
      <c r="V150" s="216">
        <f>'[3]12. Prostredie pre život'!$I$98</f>
        <v>0</v>
      </c>
      <c r="W150" s="225">
        <f>'[3]12. Prostredie pre život'!$J$98</f>
        <v>0</v>
      </c>
    </row>
    <row r="151" spans="1:23" s="82" customFormat="1" ht="14.25" x14ac:dyDescent="0.2">
      <c r="A151" s="116"/>
      <c r="B151" s="195" t="s">
        <v>340</v>
      </c>
      <c r="C151" s="196" t="s">
        <v>341</v>
      </c>
      <c r="D151" s="184" t="e">
        <f t="shared" ref="D151:W151" si="74">D152+D156+D161+D165+D169+D170+D171+D173</f>
        <v>#REF!</v>
      </c>
      <c r="E151" s="185">
        <f t="shared" si="74"/>
        <v>478345</v>
      </c>
      <c r="F151" s="185" t="e">
        <f t="shared" si="74"/>
        <v>#REF!</v>
      </c>
      <c r="G151" s="186" t="e">
        <f t="shared" si="74"/>
        <v>#REF!</v>
      </c>
      <c r="H151" s="184" t="e">
        <f t="shared" si="74"/>
        <v>#REF!</v>
      </c>
      <c r="I151" s="185" t="e">
        <f t="shared" si="74"/>
        <v>#REF!</v>
      </c>
      <c r="J151" s="185">
        <f t="shared" si="74"/>
        <v>0</v>
      </c>
      <c r="K151" s="187">
        <f t="shared" si="74"/>
        <v>0</v>
      </c>
      <c r="L151" s="188" t="e">
        <f t="shared" si="74"/>
        <v>#REF!</v>
      </c>
      <c r="M151" s="185" t="e">
        <f t="shared" si="74"/>
        <v>#REF!</v>
      </c>
      <c r="N151" s="185" t="e">
        <f t="shared" si="74"/>
        <v>#REF!</v>
      </c>
      <c r="O151" s="187" t="e">
        <f t="shared" si="74"/>
        <v>#REF!</v>
      </c>
      <c r="P151" s="263">
        <v>568946.19999999995</v>
      </c>
      <c r="Q151" s="264">
        <v>554686.36</v>
      </c>
      <c r="R151" s="264">
        <v>14259.84</v>
      </c>
      <c r="S151" s="268">
        <v>0</v>
      </c>
      <c r="T151" s="188" t="e">
        <f t="shared" si="74"/>
        <v>#REF!</v>
      </c>
      <c r="U151" s="185">
        <f t="shared" si="74"/>
        <v>27768</v>
      </c>
      <c r="V151" s="185" t="e">
        <f t="shared" si="74"/>
        <v>#REF!</v>
      </c>
      <c r="W151" s="187" t="e">
        <f t="shared" si="74"/>
        <v>#REF!</v>
      </c>
    </row>
    <row r="152" spans="1:23" ht="15.75" x14ac:dyDescent="0.25">
      <c r="A152" s="108"/>
      <c r="B152" s="230" t="s">
        <v>342</v>
      </c>
      <c r="C152" s="221" t="s">
        <v>343</v>
      </c>
      <c r="D152" s="207" t="e">
        <f t="shared" ref="D152:W152" si="75">SUM(D153:D155)</f>
        <v>#REF!</v>
      </c>
      <c r="E152" s="208">
        <f t="shared" si="75"/>
        <v>16490</v>
      </c>
      <c r="F152" s="208" t="e">
        <f t="shared" si="75"/>
        <v>#REF!</v>
      </c>
      <c r="G152" s="209" t="e">
        <f t="shared" si="75"/>
        <v>#REF!</v>
      </c>
      <c r="H152" s="207">
        <f t="shared" si="75"/>
        <v>21830</v>
      </c>
      <c r="I152" s="208">
        <f t="shared" si="75"/>
        <v>21830</v>
      </c>
      <c r="J152" s="208">
        <f t="shared" si="75"/>
        <v>0</v>
      </c>
      <c r="K152" s="210">
        <f t="shared" si="75"/>
        <v>0</v>
      </c>
      <c r="L152" s="211" t="e">
        <f t="shared" si="75"/>
        <v>#REF!</v>
      </c>
      <c r="M152" s="208" t="e">
        <f t="shared" si="75"/>
        <v>#REF!</v>
      </c>
      <c r="N152" s="208" t="e">
        <f t="shared" si="75"/>
        <v>#REF!</v>
      </c>
      <c r="O152" s="210" t="e">
        <f t="shared" si="75"/>
        <v>#REF!</v>
      </c>
      <c r="P152" s="255">
        <v>34492.82</v>
      </c>
      <c r="Q152" s="256">
        <v>34492.82</v>
      </c>
      <c r="R152" s="256">
        <v>0</v>
      </c>
      <c r="S152" s="257">
        <v>0</v>
      </c>
      <c r="T152" s="211" t="e">
        <f t="shared" si="75"/>
        <v>#REF!</v>
      </c>
      <c r="U152" s="208">
        <f t="shared" si="75"/>
        <v>2000</v>
      </c>
      <c r="V152" s="208" t="e">
        <f t="shared" si="75"/>
        <v>#REF!</v>
      </c>
      <c r="W152" s="210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'[3]13. Sociálna starostlivosť'!#REF!</f>
        <v>#REF!</v>
      </c>
      <c r="G153" s="95" t="e">
        <f>'[3]13.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'[3]13. Sociálna starostlivosť'!#REF!</f>
        <v>#REF!</v>
      </c>
      <c r="O153" s="96" t="e">
        <f>'[3]13. Sociálna starostlivosť'!#REF!</f>
        <v>#REF!</v>
      </c>
      <c r="P153" s="255">
        <v>15210</v>
      </c>
      <c r="Q153" s="258">
        <v>15210</v>
      </c>
      <c r="R153" s="258">
        <v>0</v>
      </c>
      <c r="S153" s="259">
        <v>0</v>
      </c>
      <c r="T153" s="97" t="e">
        <f>SUM(U153:W153)</f>
        <v>#REF!</v>
      </c>
      <c r="U153" s="94">
        <f>'[3]13. Sociálna starostlivosť'!$H$5</f>
        <v>0</v>
      </c>
      <c r="V153" s="94">
        <f>'[3]13. Sociálna starostlivosť'!$I$5</f>
        <v>0</v>
      </c>
      <c r="W153" s="96" t="e">
        <f>'[3]13.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'[3]13. Sociálna starostlivosť'!#REF!</f>
        <v>#REF!</v>
      </c>
      <c r="G154" s="95" t="e">
        <f>'[3]13.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'[3]13. Sociálna starostlivosť'!#REF!</f>
        <v>#REF!</v>
      </c>
      <c r="O154" s="96" t="e">
        <f>'[3]13. Sociálna starostlivosť'!#REF!</f>
        <v>#REF!</v>
      </c>
      <c r="P154" s="255">
        <v>18000</v>
      </c>
      <c r="Q154" s="258">
        <v>18000</v>
      </c>
      <c r="R154" s="258">
        <v>0</v>
      </c>
      <c r="S154" s="259">
        <v>0</v>
      </c>
      <c r="T154" s="97" t="e">
        <f>SUM(U154:W154)</f>
        <v>#REF!</v>
      </c>
      <c r="U154" s="94">
        <f>'[3]13. Sociálna starostlivosť'!$H$7</f>
        <v>0</v>
      </c>
      <c r="V154" s="94" t="e">
        <f>'[3]13. Sociálna starostlivosť'!$I$7</f>
        <v>#REF!</v>
      </c>
      <c r="W154" s="96" t="e">
        <f>'[3]13.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'[3]13. Sociálna starostlivosť'!#REF!</f>
        <v>#REF!</v>
      </c>
      <c r="G155" s="95" t="e">
        <f>'[3]13.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'[3]13. Sociálna starostlivosť'!#REF!</f>
        <v>#REF!</v>
      </c>
      <c r="N155" s="94" t="e">
        <f>'[3]13. Sociálna starostlivosť'!#REF!</f>
        <v>#REF!</v>
      </c>
      <c r="O155" s="96" t="e">
        <f>'[3]13. Sociálna starostlivosť'!#REF!</f>
        <v>#REF!</v>
      </c>
      <c r="P155" s="255">
        <v>1282.82</v>
      </c>
      <c r="Q155" s="258">
        <v>1282.82</v>
      </c>
      <c r="R155" s="258">
        <v>0</v>
      </c>
      <c r="S155" s="259">
        <v>0</v>
      </c>
      <c r="T155" s="97">
        <f>SUM(U155:W155)</f>
        <v>2000</v>
      </c>
      <c r="U155" s="94">
        <f>'[3]13. Sociálna starostlivosť'!$H$8</f>
        <v>2000</v>
      </c>
      <c r="V155" s="94">
        <f>'[3]13. Sociálna starostlivosť'!$I$8</f>
        <v>0</v>
      </c>
      <c r="W155" s="96">
        <f>'[3]13. Sociálna starostlivosť'!$J$8</f>
        <v>0</v>
      </c>
    </row>
    <row r="156" spans="1:23" ht="15.75" x14ac:dyDescent="0.25">
      <c r="A156" s="116"/>
      <c r="B156" s="230" t="s">
        <v>347</v>
      </c>
      <c r="C156" s="221" t="s">
        <v>348</v>
      </c>
      <c r="D156" s="207" t="e">
        <f t="shared" ref="D156:W156" si="76">SUM(D157:D160)</f>
        <v>#REF!</v>
      </c>
      <c r="E156" s="208">
        <f t="shared" si="76"/>
        <v>174640</v>
      </c>
      <c r="F156" s="208" t="e">
        <f t="shared" si="76"/>
        <v>#REF!</v>
      </c>
      <c r="G156" s="209" t="e">
        <f t="shared" si="76"/>
        <v>#REF!</v>
      </c>
      <c r="H156" s="207">
        <f t="shared" si="76"/>
        <v>284247</v>
      </c>
      <c r="I156" s="208">
        <f t="shared" si="76"/>
        <v>284247</v>
      </c>
      <c r="J156" s="208">
        <f t="shared" si="76"/>
        <v>0</v>
      </c>
      <c r="K156" s="210">
        <f t="shared" si="76"/>
        <v>0</v>
      </c>
      <c r="L156" s="211" t="e">
        <f t="shared" si="76"/>
        <v>#REF!</v>
      </c>
      <c r="M156" s="208" t="e">
        <f t="shared" si="76"/>
        <v>#REF!</v>
      </c>
      <c r="N156" s="208" t="e">
        <f t="shared" si="76"/>
        <v>#REF!</v>
      </c>
      <c r="O156" s="210" t="e">
        <f t="shared" si="76"/>
        <v>#REF!</v>
      </c>
      <c r="P156" s="255">
        <v>326578.67</v>
      </c>
      <c r="Q156" s="256">
        <v>315061.67</v>
      </c>
      <c r="R156" s="256">
        <v>11517</v>
      </c>
      <c r="S156" s="257">
        <v>0</v>
      </c>
      <c r="T156" s="211" t="e">
        <f t="shared" si="76"/>
        <v>#REF!</v>
      </c>
      <c r="U156" s="208">
        <f t="shared" si="76"/>
        <v>7850</v>
      </c>
      <c r="V156" s="208" t="e">
        <f t="shared" si="76"/>
        <v>#REF!</v>
      </c>
      <c r="W156" s="210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'[3]13. Sociálna starostlivosť'!#REF!</f>
        <v>#REF!</v>
      </c>
      <c r="G157" s="95" t="e">
        <f>'[3]13.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'[3]13. Sociálna starostlivosť'!#REF!</f>
        <v>#REF!</v>
      </c>
      <c r="O157" s="96" t="e">
        <f>'[3]13. Sociálna starostlivosť'!#REF!</f>
        <v>#REF!</v>
      </c>
      <c r="P157" s="255">
        <v>237717</v>
      </c>
      <c r="Q157" s="258">
        <v>226200</v>
      </c>
      <c r="R157" s="258">
        <v>11517</v>
      </c>
      <c r="S157" s="259">
        <v>0</v>
      </c>
      <c r="T157" s="97">
        <f>SUM(U157:W157)</f>
        <v>155</v>
      </c>
      <c r="U157" s="94">
        <f>'[3]13. Sociálna starostlivosť'!$H$11</f>
        <v>155</v>
      </c>
      <c r="V157" s="94">
        <f>'[3]13. Sociálna starostlivosť'!$I$11</f>
        <v>0</v>
      </c>
      <c r="W157" s="96">
        <f>'[3]13.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'[3]13. Sociálna starostlivosť'!#REF!</f>
        <v>#REF!</v>
      </c>
      <c r="G158" s="95" t="e">
        <f>'[3]13.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'[3]13. Sociálna starostlivosť'!#REF!</f>
        <v>#REF!</v>
      </c>
      <c r="O158" s="96" t="e">
        <f>'[3]13. Sociálna starostlivosť'!#REF!</f>
        <v>#REF!</v>
      </c>
      <c r="P158" s="255">
        <v>52150</v>
      </c>
      <c r="Q158" s="258">
        <v>52150</v>
      </c>
      <c r="R158" s="258">
        <v>0</v>
      </c>
      <c r="S158" s="259">
        <v>0</v>
      </c>
      <c r="T158" s="97" t="e">
        <f>SUM(U158:W158)</f>
        <v>#REF!</v>
      </c>
      <c r="U158" s="94">
        <f>'[3]13. Sociálna starostlivosť'!$H$17</f>
        <v>0</v>
      </c>
      <c r="V158" s="94" t="e">
        <f>'[3]13. Sociálna starostlivosť'!$I$17</f>
        <v>#REF!</v>
      </c>
      <c r="W158" s="96" t="e">
        <f>'[3]13.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'[3]13. Sociálna starostlivosť'!#REF!</f>
        <v>#REF!</v>
      </c>
      <c r="G159" s="95" t="e">
        <f>'[3]13.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'[3]13. Sociálna starostlivosť'!#REF!</f>
        <v>#REF!</v>
      </c>
      <c r="N159" s="94" t="e">
        <f>'[3]13. Sociálna starostlivosť'!#REF!</f>
        <v>#REF!</v>
      </c>
      <c r="O159" s="96" t="e">
        <f>'[3]13. Sociálna starostlivosť'!#REF!</f>
        <v>#REF!</v>
      </c>
      <c r="P159" s="255">
        <v>10011.67</v>
      </c>
      <c r="Q159" s="258">
        <v>10011.67</v>
      </c>
      <c r="R159" s="258">
        <v>0</v>
      </c>
      <c r="S159" s="259">
        <v>0</v>
      </c>
      <c r="T159" s="97">
        <f>SUM(U159:W159)</f>
        <v>7695</v>
      </c>
      <c r="U159" s="94">
        <f>'[3]13. Sociálna starostlivosť'!$H$18</f>
        <v>7695</v>
      </c>
      <c r="V159" s="94">
        <f>'[3]13. Sociálna starostlivosť'!$I$18</f>
        <v>0</v>
      </c>
      <c r="W159" s="96">
        <f>'[3]13.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'[3]13. Sociálna starostlivosť'!#REF!</f>
        <v>#REF!</v>
      </c>
      <c r="G160" s="95" t="e">
        <f>'[3]13.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'[3]13. Sociálna starostlivosť'!#REF!</f>
        <v>#REF!</v>
      </c>
      <c r="O160" s="96" t="e">
        <f>'[3]13. Sociálna starostlivosť'!#REF!</f>
        <v>#REF!</v>
      </c>
      <c r="P160" s="255">
        <v>26700</v>
      </c>
      <c r="Q160" s="258">
        <v>26700</v>
      </c>
      <c r="R160" s="258">
        <v>0</v>
      </c>
      <c r="S160" s="259">
        <v>0</v>
      </c>
      <c r="T160" s="97" t="e">
        <f>SUM(U160:W160)</f>
        <v>#REF!</v>
      </c>
      <c r="U160" s="94">
        <f>'[3]13. Sociálna starostlivosť'!$H$20</f>
        <v>0</v>
      </c>
      <c r="V160" s="94" t="e">
        <f>'[3]13. Sociálna starostlivosť'!$I$20</f>
        <v>#REF!</v>
      </c>
      <c r="W160" s="96" t="e">
        <f>'[3]13. Sociálna starostlivosť'!$J$20</f>
        <v>#REF!</v>
      </c>
    </row>
    <row r="161" spans="1:23" ht="15.75" x14ac:dyDescent="0.25">
      <c r="A161" s="99"/>
      <c r="B161" s="230" t="s">
        <v>353</v>
      </c>
      <c r="C161" s="221" t="s">
        <v>354</v>
      </c>
      <c r="D161" s="207" t="e">
        <f t="shared" ref="D161:W161" si="77">SUM(D162:D164)</f>
        <v>#REF!</v>
      </c>
      <c r="E161" s="208">
        <f t="shared" si="77"/>
        <v>198930</v>
      </c>
      <c r="F161" s="208" t="e">
        <f t="shared" si="77"/>
        <v>#REF!</v>
      </c>
      <c r="G161" s="209" t="e">
        <f t="shared" si="77"/>
        <v>#REF!</v>
      </c>
      <c r="H161" s="207">
        <f t="shared" si="77"/>
        <v>167500</v>
      </c>
      <c r="I161" s="208">
        <f t="shared" si="77"/>
        <v>167500</v>
      </c>
      <c r="J161" s="208">
        <f t="shared" si="77"/>
        <v>0</v>
      </c>
      <c r="K161" s="210">
        <f t="shared" si="77"/>
        <v>0</v>
      </c>
      <c r="L161" s="211" t="e">
        <f t="shared" si="77"/>
        <v>#REF!</v>
      </c>
      <c r="M161" s="208">
        <f t="shared" si="77"/>
        <v>158480</v>
      </c>
      <c r="N161" s="208" t="e">
        <f t="shared" si="77"/>
        <v>#REF!</v>
      </c>
      <c r="O161" s="210" t="e">
        <f t="shared" si="77"/>
        <v>#REF!</v>
      </c>
      <c r="P161" s="255">
        <v>161222.84</v>
      </c>
      <c r="Q161" s="256">
        <v>158480</v>
      </c>
      <c r="R161" s="256">
        <v>2742.84</v>
      </c>
      <c r="S161" s="257">
        <v>0</v>
      </c>
      <c r="T161" s="211" t="e">
        <f t="shared" si="77"/>
        <v>#REF!</v>
      </c>
      <c r="U161" s="208">
        <f t="shared" si="77"/>
        <v>0</v>
      </c>
      <c r="V161" s="208" t="e">
        <f t="shared" si="77"/>
        <v>#REF!</v>
      </c>
      <c r="W161" s="210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'[3]13. Sociálna starostlivosť'!#REF!</f>
        <v>#REF!</v>
      </c>
      <c r="G162" s="95" t="e">
        <f>'[3]13.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'[3]13. Sociálna starostlivosť'!#REF!</f>
        <v>#REF!</v>
      </c>
      <c r="O162" s="96" t="e">
        <f>'[3]13. Sociálna starostlivosť'!#REF!</f>
        <v>#REF!</v>
      </c>
      <c r="P162" s="255">
        <v>32570</v>
      </c>
      <c r="Q162" s="258">
        <v>32570</v>
      </c>
      <c r="R162" s="258">
        <v>0</v>
      </c>
      <c r="S162" s="259">
        <v>0</v>
      </c>
      <c r="T162" s="97" t="e">
        <f>SUM(U162:W162)</f>
        <v>#REF!</v>
      </c>
      <c r="U162" s="94">
        <f>'[3]13. Sociálna starostlivosť'!$H$22</f>
        <v>0</v>
      </c>
      <c r="V162" s="94" t="e">
        <f>'[3]13. Sociálna starostlivosť'!$I$22</f>
        <v>#REF!</v>
      </c>
      <c r="W162" s="96" t="e">
        <f>'[3]13.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'[3]13. Sociálna starostlivosť'!#REF!</f>
        <v>#REF!</v>
      </c>
      <c r="G163" s="95" t="e">
        <f>'[3]13.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'[3]13. Sociálna starostlivosť'!#REF!</f>
        <v>#REF!</v>
      </c>
      <c r="O163" s="96" t="e">
        <f>'[3]13. Sociálna starostlivosť'!#REF!</f>
        <v>#REF!</v>
      </c>
      <c r="P163" s="255">
        <v>40310</v>
      </c>
      <c r="Q163" s="258">
        <v>40310</v>
      </c>
      <c r="R163" s="258">
        <v>0</v>
      </c>
      <c r="S163" s="259">
        <v>0</v>
      </c>
      <c r="T163" s="97" t="e">
        <f>SUM(U163:W163)</f>
        <v>#REF!</v>
      </c>
      <c r="U163" s="94">
        <f>'[3]13. Sociálna starostlivosť'!$H$24</f>
        <v>0</v>
      </c>
      <c r="V163" s="94" t="e">
        <f>'[3]13. Sociálna starostlivosť'!$I$24</f>
        <v>#REF!</v>
      </c>
      <c r="W163" s="96" t="e">
        <f>'[3]13.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'[3]13.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'[3]13. Sociálna starostlivosť'!#REF!</f>
        <v>#REF!</v>
      </c>
      <c r="P164" s="255">
        <v>88342.84</v>
      </c>
      <c r="Q164" s="258">
        <v>85600</v>
      </c>
      <c r="R164" s="258">
        <v>2742.84</v>
      </c>
      <c r="S164" s="259">
        <v>0</v>
      </c>
      <c r="T164" s="97">
        <f>SUM(U164:W164)</f>
        <v>2032610</v>
      </c>
      <c r="U164" s="94">
        <f>'[3]13. Sociálna starostlivosť'!$H$25</f>
        <v>0</v>
      </c>
      <c r="V164" s="94">
        <f>'[3]13. Sociálna starostlivosť'!$I$25</f>
        <v>2032610</v>
      </c>
      <c r="W164" s="96">
        <f>'[3]13. Sociálna starostlivosť'!$J$25</f>
        <v>0</v>
      </c>
    </row>
    <row r="165" spans="1:23" ht="15.75" x14ac:dyDescent="0.25">
      <c r="A165" s="84"/>
      <c r="B165" s="230" t="s">
        <v>358</v>
      </c>
      <c r="C165" s="221" t="s">
        <v>359</v>
      </c>
      <c r="D165" s="207" t="e">
        <f t="shared" ref="D165:W165" si="78">SUM(D166:D168)</f>
        <v>#REF!</v>
      </c>
      <c r="E165" s="208">
        <f t="shared" si="78"/>
        <v>34760</v>
      </c>
      <c r="F165" s="208" t="e">
        <f t="shared" si="78"/>
        <v>#REF!</v>
      </c>
      <c r="G165" s="209" t="e">
        <f t="shared" si="78"/>
        <v>#REF!</v>
      </c>
      <c r="H165" s="207">
        <f t="shared" si="78"/>
        <v>28926</v>
      </c>
      <c r="I165" s="208">
        <f t="shared" si="78"/>
        <v>28926</v>
      </c>
      <c r="J165" s="208">
        <f t="shared" si="78"/>
        <v>0</v>
      </c>
      <c r="K165" s="210">
        <f t="shared" si="78"/>
        <v>0</v>
      </c>
      <c r="L165" s="211" t="e">
        <f t="shared" si="78"/>
        <v>#REF!</v>
      </c>
      <c r="M165" s="208" t="e">
        <f t="shared" si="78"/>
        <v>#REF!</v>
      </c>
      <c r="N165" s="208" t="e">
        <f t="shared" si="78"/>
        <v>#REF!</v>
      </c>
      <c r="O165" s="210" t="e">
        <f t="shared" si="78"/>
        <v>#REF!</v>
      </c>
      <c r="P165" s="255">
        <v>25010</v>
      </c>
      <c r="Q165" s="256">
        <v>25010</v>
      </c>
      <c r="R165" s="256">
        <v>0</v>
      </c>
      <c r="S165" s="257">
        <v>0</v>
      </c>
      <c r="T165" s="211" t="e">
        <f t="shared" si="78"/>
        <v>#REF!</v>
      </c>
      <c r="U165" s="208">
        <f t="shared" si="78"/>
        <v>0</v>
      </c>
      <c r="V165" s="208" t="e">
        <f t="shared" si="78"/>
        <v>#REF!</v>
      </c>
      <c r="W165" s="210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'[3]13.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'[3]13. Sociálna starostlivosť'!#REF!</f>
        <v>#REF!</v>
      </c>
      <c r="O166" s="96" t="e">
        <f>'[3]13. Sociálna starostlivosť'!#REF!</f>
        <v>#REF!</v>
      </c>
      <c r="P166" s="255">
        <v>18020</v>
      </c>
      <c r="Q166" s="258">
        <v>18020</v>
      </c>
      <c r="R166" s="258">
        <v>0</v>
      </c>
      <c r="S166" s="259">
        <v>0</v>
      </c>
      <c r="T166" s="97">
        <f>SUM(U166:W166)</f>
        <v>0</v>
      </c>
      <c r="U166" s="94">
        <f>'[3]13. Sociálna starostlivosť'!$H$38</f>
        <v>0</v>
      </c>
      <c r="V166" s="94">
        <f>'[3]13. Sociálna starostlivosť'!$I$38</f>
        <v>0</v>
      </c>
      <c r="W166" s="96">
        <f>'[3]13.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'[3]13. Sociálna starostlivosť'!#REF!</f>
        <v>#REF!</v>
      </c>
      <c r="G167" s="95" t="e">
        <f>'[3]13.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'[3]13. Sociálna starostlivosť'!#REF!</f>
        <v>#REF!</v>
      </c>
      <c r="N167" s="94" t="e">
        <f>'[3]13. Sociálna starostlivosť'!#REF!</f>
        <v>#REF!</v>
      </c>
      <c r="O167" s="96" t="e">
        <f>'[3]13. Sociálna starostlivosť'!#REF!</f>
        <v>#REF!</v>
      </c>
      <c r="P167" s="255">
        <v>0</v>
      </c>
      <c r="Q167" s="258">
        <v>0</v>
      </c>
      <c r="R167" s="258">
        <v>0</v>
      </c>
      <c r="S167" s="259">
        <v>0</v>
      </c>
      <c r="T167" s="97">
        <f>SUM(U167:W167)</f>
        <v>0</v>
      </c>
      <c r="U167" s="94">
        <f>'[3]13. Sociálna starostlivosť'!$H$41</f>
        <v>0</v>
      </c>
      <c r="V167" s="94">
        <f>'[3]13. Sociálna starostlivosť'!$I$41</f>
        <v>0</v>
      </c>
      <c r="W167" s="96">
        <f>'[3]13.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'[3]13. Sociálna starostlivosť'!#REF!</f>
        <v>#REF!</v>
      </c>
      <c r="G168" s="95" t="e">
        <f>'[3]13.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'[3]13. Sociálna starostlivosť'!#REF!</f>
        <v>#REF!</v>
      </c>
      <c r="O168" s="96" t="e">
        <f>'[3]13. Sociálna starostlivosť'!#REF!</f>
        <v>#REF!</v>
      </c>
      <c r="P168" s="255">
        <v>6990</v>
      </c>
      <c r="Q168" s="258">
        <v>6990</v>
      </c>
      <c r="R168" s="258">
        <v>0</v>
      </c>
      <c r="S168" s="259">
        <v>0</v>
      </c>
      <c r="T168" s="97" t="e">
        <f>SUM(U168:W168)</f>
        <v>#REF!</v>
      </c>
      <c r="U168" s="94">
        <f>'[3]13. Sociálna starostlivosť'!$H$43</f>
        <v>0</v>
      </c>
      <c r="V168" s="94" t="e">
        <f>'[3]13. Sociálna starostlivosť'!$I$43</f>
        <v>#REF!</v>
      </c>
      <c r="W168" s="96" t="e">
        <f>'[3]13. Sociálna starostlivosť'!$J$43</f>
        <v>#REF!</v>
      </c>
    </row>
    <row r="169" spans="1:23" ht="15.75" x14ac:dyDescent="0.25">
      <c r="A169" s="84"/>
      <c r="B169" s="230" t="s">
        <v>363</v>
      </c>
      <c r="C169" s="221" t="s">
        <v>364</v>
      </c>
      <c r="D169" s="207" t="e">
        <f>SUM(E169:G169)</f>
        <v>#REF!</v>
      </c>
      <c r="E169" s="208">
        <v>5720</v>
      </c>
      <c r="F169" s="208" t="e">
        <f>'[3]13. Sociálna starostlivosť'!#REF!</f>
        <v>#REF!</v>
      </c>
      <c r="G169" s="209" t="e">
        <f>'[3]13. Sociálna starostlivosť'!#REF!</f>
        <v>#REF!</v>
      </c>
      <c r="H169" s="207">
        <f>SUM(I169:K169)</f>
        <v>6280</v>
      </c>
      <c r="I169" s="208">
        <v>6280</v>
      </c>
      <c r="J169" s="208">
        <v>0</v>
      </c>
      <c r="K169" s="210">
        <v>0</v>
      </c>
      <c r="L169" s="211" t="e">
        <f>SUM(M169:O169)</f>
        <v>#REF!</v>
      </c>
      <c r="M169" s="208">
        <v>6250</v>
      </c>
      <c r="N169" s="208" t="e">
        <f>'[3]13. Sociálna starostlivosť'!#REF!</f>
        <v>#REF!</v>
      </c>
      <c r="O169" s="210" t="e">
        <f>'[3]13. Sociálna starostlivosť'!#REF!</f>
        <v>#REF!</v>
      </c>
      <c r="P169" s="255">
        <v>6250</v>
      </c>
      <c r="Q169" s="256">
        <v>6250</v>
      </c>
      <c r="R169" s="256">
        <v>0</v>
      </c>
      <c r="S169" s="257">
        <v>0</v>
      </c>
      <c r="T169" s="211" t="e">
        <f>SUM(U169:W169)</f>
        <v>#REF!</v>
      </c>
      <c r="U169" s="208">
        <f>'[3]13. Sociálna starostlivosť'!$H$44</f>
        <v>0</v>
      </c>
      <c r="V169" s="208" t="e">
        <f>'[3]13. Sociálna starostlivosť'!$I$44</f>
        <v>#REF!</v>
      </c>
      <c r="W169" s="210" t="e">
        <f>'[3]13. Sociálna starostlivosť'!$J$44</f>
        <v>#REF!</v>
      </c>
    </row>
    <row r="170" spans="1:23" ht="16.5" x14ac:dyDescent="0.3">
      <c r="A170" s="108"/>
      <c r="B170" s="230" t="s">
        <v>365</v>
      </c>
      <c r="C170" s="226" t="s">
        <v>366</v>
      </c>
      <c r="D170" s="207" t="e">
        <f>SUM(E170:G170)</f>
        <v>#REF!</v>
      </c>
      <c r="E170" s="208">
        <v>11274</v>
      </c>
      <c r="F170" s="208" t="e">
        <f>'[3]13. Sociálna starostlivosť'!#REF!</f>
        <v>#REF!</v>
      </c>
      <c r="G170" s="209" t="e">
        <f>'[3]13. Sociálna starostlivosť'!#REF!</f>
        <v>#REF!</v>
      </c>
      <c r="H170" s="207">
        <f>SUM(I170:K170)</f>
        <v>10658.49</v>
      </c>
      <c r="I170" s="208">
        <v>10658.49</v>
      </c>
      <c r="J170" s="208">
        <v>0</v>
      </c>
      <c r="K170" s="210">
        <v>0</v>
      </c>
      <c r="L170" s="211" t="e">
        <f>SUM(M170:O170)</f>
        <v>#REF!</v>
      </c>
      <c r="M170" s="208" t="e">
        <f>'[3]13. Sociálna starostlivosť'!#REF!</f>
        <v>#REF!</v>
      </c>
      <c r="N170" s="208" t="e">
        <f>'[3]13. Sociálna starostlivosť'!#REF!</f>
        <v>#REF!</v>
      </c>
      <c r="O170" s="210" t="e">
        <f>'[3]13. Sociálna starostlivosť'!#REF!</f>
        <v>#REF!</v>
      </c>
      <c r="P170" s="255">
        <v>10946.4</v>
      </c>
      <c r="Q170" s="256">
        <v>10946.4</v>
      </c>
      <c r="R170" s="256">
        <v>0</v>
      </c>
      <c r="S170" s="257">
        <v>0</v>
      </c>
      <c r="T170" s="211">
        <f>SUM(U170:W170)</f>
        <v>16468</v>
      </c>
      <c r="U170" s="208">
        <f>'[3]13. Sociálna starostlivosť'!$H$45</f>
        <v>16468</v>
      </c>
      <c r="V170" s="208">
        <f>'[3]13. Sociálna starostlivosť'!$I$45</f>
        <v>0</v>
      </c>
      <c r="W170" s="210">
        <f>'[3]13. Sociálna starostlivosť'!$J$45</f>
        <v>0</v>
      </c>
    </row>
    <row r="171" spans="1:23" ht="15.75" x14ac:dyDescent="0.25">
      <c r="A171" s="84"/>
      <c r="B171" s="230" t="s">
        <v>367</v>
      </c>
      <c r="C171" s="221" t="s">
        <v>368</v>
      </c>
      <c r="D171" s="207" t="e">
        <f>SUM(D172:D172)</f>
        <v>#REF!</v>
      </c>
      <c r="E171" s="208">
        <f>SUM(E172:E172)</f>
        <v>35699</v>
      </c>
      <c r="F171" s="208" t="e">
        <f>SUM(F172:F172)</f>
        <v>#REF!</v>
      </c>
      <c r="G171" s="209" t="e">
        <f t="shared" ref="G171:W171" si="79">SUM(G172)</f>
        <v>#REF!</v>
      </c>
      <c r="H171" s="207">
        <f t="shared" si="79"/>
        <v>11959.49</v>
      </c>
      <c r="I171" s="208">
        <f t="shared" si="79"/>
        <v>11959.49</v>
      </c>
      <c r="J171" s="208">
        <f t="shared" si="79"/>
        <v>0</v>
      </c>
      <c r="K171" s="210">
        <f t="shared" si="79"/>
        <v>0</v>
      </c>
      <c r="L171" s="211" t="e">
        <f t="shared" si="79"/>
        <v>#REF!</v>
      </c>
      <c r="M171" s="208" t="e">
        <f t="shared" si="79"/>
        <v>#REF!</v>
      </c>
      <c r="N171" s="208" t="e">
        <f t="shared" si="79"/>
        <v>#REF!</v>
      </c>
      <c r="O171" s="210" t="e">
        <f t="shared" si="79"/>
        <v>#REF!</v>
      </c>
      <c r="P171" s="255">
        <v>4445.47</v>
      </c>
      <c r="Q171" s="256">
        <v>4445.47</v>
      </c>
      <c r="R171" s="256">
        <v>0</v>
      </c>
      <c r="S171" s="257">
        <v>0</v>
      </c>
      <c r="T171" s="211" t="e">
        <f t="shared" si="79"/>
        <v>#REF!</v>
      </c>
      <c r="U171" s="208">
        <f t="shared" si="79"/>
        <v>150</v>
      </c>
      <c r="V171" s="208" t="e">
        <f t="shared" si="79"/>
        <v>#REF!</v>
      </c>
      <c r="W171" s="210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'[3]13. Sociálna starostlivosť'!#REF!</f>
        <v>#REF!</v>
      </c>
      <c r="G172" s="95" t="e">
        <f>'[3]13.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'[3]13. Sociálna starostlivosť'!#REF!</f>
        <v>#REF!</v>
      </c>
      <c r="N172" s="94" t="e">
        <f>'[3]13. Sociálna starostlivosť'!#REF!</f>
        <v>#REF!</v>
      </c>
      <c r="O172" s="96" t="e">
        <f>'[3]13. Sociálna starostlivosť'!#REF!</f>
        <v>#REF!</v>
      </c>
      <c r="P172" s="255">
        <v>4445.47</v>
      </c>
      <c r="Q172" s="258">
        <v>4445.47</v>
      </c>
      <c r="R172" s="258">
        <v>0</v>
      </c>
      <c r="S172" s="259">
        <v>0</v>
      </c>
      <c r="T172" s="97" t="e">
        <f>SUM(U172:W172)</f>
        <v>#REF!</v>
      </c>
      <c r="U172" s="94">
        <f>'[3]13. Sociálna starostlivosť'!$H$54</f>
        <v>150</v>
      </c>
      <c r="V172" s="94" t="e">
        <f>'[3]13. Sociálna starostlivosť'!$I$54</f>
        <v>#REF!</v>
      </c>
      <c r="W172" s="96" t="e">
        <f>'[3]13. Sociálna starostlivosť'!$J$54</f>
        <v>#REF!</v>
      </c>
    </row>
    <row r="173" spans="1:23" ht="17.25" thickBot="1" x14ac:dyDescent="0.35">
      <c r="A173" s="108"/>
      <c r="B173" s="227" t="s">
        <v>370</v>
      </c>
      <c r="C173" s="228" t="s">
        <v>371</v>
      </c>
      <c r="D173" s="215" t="e">
        <f>SUM(E173:G173)</f>
        <v>#REF!</v>
      </c>
      <c r="E173" s="216">
        <v>832</v>
      </c>
      <c r="F173" s="216" t="e">
        <f>'[3]13. Sociálna starostlivosť'!#REF!</f>
        <v>#REF!</v>
      </c>
      <c r="G173" s="217" t="e">
        <f>'[3]13. Sociálna starostlivosť'!#REF!</f>
        <v>#REF!</v>
      </c>
      <c r="H173" s="215" t="e">
        <f>SUM(I173:K173)</f>
        <v>#REF!</v>
      </c>
      <c r="I173" s="216" t="e">
        <f>'[3]13. Sociálna starostlivosť'!#REF!</f>
        <v>#REF!</v>
      </c>
      <c r="J173" s="216">
        <v>0</v>
      </c>
      <c r="K173" s="225">
        <v>0</v>
      </c>
      <c r="L173" s="224" t="e">
        <f>SUM(M173:O173)</f>
        <v>#REF!</v>
      </c>
      <c r="M173" s="216" t="e">
        <f>'[3]13. Sociálna starostlivosť'!#REF!</f>
        <v>#REF!</v>
      </c>
      <c r="N173" s="216" t="e">
        <f>'[3]13. Sociálna starostlivosť'!#REF!</f>
        <v>#REF!</v>
      </c>
      <c r="O173" s="225" t="e">
        <f>'[3]13. Sociálna starostlivosť'!#REF!</f>
        <v>#REF!</v>
      </c>
      <c r="P173" s="265">
        <v>0</v>
      </c>
      <c r="Q173" s="266">
        <v>0</v>
      </c>
      <c r="R173" s="266">
        <v>0</v>
      </c>
      <c r="S173" s="267">
        <v>0</v>
      </c>
      <c r="T173" s="224" t="e">
        <f>SUM(U173:W173)</f>
        <v>#REF!</v>
      </c>
      <c r="U173" s="216">
        <f>'[3]13. Sociálna starostlivosť'!$H$75</f>
        <v>1300</v>
      </c>
      <c r="V173" s="216" t="e">
        <f>'[3]13. Sociálna starostlivosť'!$I$75</f>
        <v>#REF!</v>
      </c>
      <c r="W173" s="225" t="e">
        <f>'[3]13. Sociálna starostlivosť'!$J$75</f>
        <v>#REF!</v>
      </c>
    </row>
    <row r="174" spans="1:23" s="82" customFormat="1" ht="17.25" thickBot="1" x14ac:dyDescent="0.35">
      <c r="A174" s="116"/>
      <c r="B174" s="197" t="s">
        <v>372</v>
      </c>
      <c r="C174" s="198"/>
      <c r="D174" s="199" t="e">
        <f>SUM(E174:G174)</f>
        <v>#REF!</v>
      </c>
      <c r="E174" s="200">
        <v>303254</v>
      </c>
      <c r="F174" s="200" t="e">
        <f>'[3]14. Bývanie'!#REF!</f>
        <v>#REF!</v>
      </c>
      <c r="G174" s="201">
        <v>112360</v>
      </c>
      <c r="H174" s="202">
        <f>SUM(I174:K174)</f>
        <v>423841</v>
      </c>
      <c r="I174" s="203">
        <v>308731</v>
      </c>
      <c r="J174" s="203">
        <v>0</v>
      </c>
      <c r="K174" s="204">
        <v>115110</v>
      </c>
      <c r="L174" s="199" t="e">
        <f>SUM(M174:O174)</f>
        <v>#REF!</v>
      </c>
      <c r="M174" s="200" t="e">
        <f>'[3]14. Bývanie'!#REF!</f>
        <v>#REF!</v>
      </c>
      <c r="N174" s="200" t="e">
        <f>'[3]14. Bývanie'!#REF!</f>
        <v>#REF!</v>
      </c>
      <c r="O174" s="200" t="e">
        <f>'[3]14. Bývanie'!#REF!</f>
        <v>#REF!</v>
      </c>
      <c r="P174" s="284">
        <v>407863.46</v>
      </c>
      <c r="Q174" s="285">
        <v>289949.36</v>
      </c>
      <c r="R174" s="285">
        <v>0</v>
      </c>
      <c r="S174" s="285">
        <v>117914.1</v>
      </c>
      <c r="T174" s="199">
        <f>SUM(U174:W174)</f>
        <v>450923</v>
      </c>
      <c r="U174" s="200">
        <f>'[3]14. Bývanie'!$H$18</f>
        <v>329843</v>
      </c>
      <c r="V174" s="200">
        <f>'[3]14. Bývanie'!$I$18</f>
        <v>0</v>
      </c>
      <c r="W174" s="200">
        <f>'[3]14. Bývanie'!$J$18</f>
        <v>121080</v>
      </c>
    </row>
    <row r="175" spans="1:23" s="82" customFormat="1" ht="14.25" x14ac:dyDescent="0.2">
      <c r="A175" s="116"/>
      <c r="B175" s="189" t="s">
        <v>373</v>
      </c>
      <c r="C175" s="194"/>
      <c r="D175" s="184" t="e">
        <f t="shared" ref="D175:W175" si="80">SUM(D176:D178)</f>
        <v>#REF!</v>
      </c>
      <c r="E175" s="185" t="e">
        <f t="shared" si="80"/>
        <v>#REF!</v>
      </c>
      <c r="F175" s="185" t="e">
        <f t="shared" si="80"/>
        <v>#REF!</v>
      </c>
      <c r="G175" s="186" t="e">
        <f t="shared" si="80"/>
        <v>#REF!</v>
      </c>
      <c r="H175" s="184" t="e">
        <f t="shared" si="80"/>
        <v>#REF!</v>
      </c>
      <c r="I175" s="185">
        <f t="shared" si="80"/>
        <v>1482459.49</v>
      </c>
      <c r="J175" s="185">
        <f t="shared" si="80"/>
        <v>12620.49</v>
      </c>
      <c r="K175" s="187" t="e">
        <f t="shared" si="80"/>
        <v>#REF!</v>
      </c>
      <c r="L175" s="188" t="e">
        <f t="shared" si="80"/>
        <v>#REF!</v>
      </c>
      <c r="M175" s="185" t="e">
        <f t="shared" si="80"/>
        <v>#REF!</v>
      </c>
      <c r="N175" s="185" t="e">
        <f t="shared" si="80"/>
        <v>#REF!</v>
      </c>
      <c r="O175" s="187" t="e">
        <f t="shared" si="80"/>
        <v>#REF!</v>
      </c>
      <c r="P175" s="263">
        <v>1574450.76</v>
      </c>
      <c r="Q175" s="264">
        <v>1574450.76</v>
      </c>
      <c r="R175" s="264">
        <v>0</v>
      </c>
      <c r="S175" s="268">
        <v>0</v>
      </c>
      <c r="T175" s="188" t="e">
        <f t="shared" si="80"/>
        <v>#REF!</v>
      </c>
      <c r="U175" s="185" t="e">
        <f t="shared" si="80"/>
        <v>#REF!</v>
      </c>
      <c r="V175" s="185" t="e">
        <f t="shared" si="80"/>
        <v>#REF!</v>
      </c>
      <c r="W175" s="187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'[3]15.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'[3]15. Administratíva'!#REF!</f>
        <v>#REF!</v>
      </c>
      <c r="L176" s="97" t="e">
        <f>SUM(M176:O176)</f>
        <v>#REF!</v>
      </c>
      <c r="M176" s="94" t="e">
        <f>'[3]15. Administratíva'!#REF!</f>
        <v>#REF!</v>
      </c>
      <c r="N176" s="94" t="e">
        <f>'[3]15. Administratíva'!#REF!</f>
        <v>#REF!</v>
      </c>
      <c r="O176" s="96" t="e">
        <f>'[3]15. Administratíva'!#REF!</f>
        <v>#REF!</v>
      </c>
      <c r="P176" s="286">
        <v>441956.04</v>
      </c>
      <c r="Q176" s="258">
        <v>441956.04</v>
      </c>
      <c r="R176" s="258">
        <v>0</v>
      </c>
      <c r="S176" s="259">
        <v>0</v>
      </c>
      <c r="T176" s="97" t="e">
        <f>SUM(U176:W176)</f>
        <v>#REF!</v>
      </c>
      <c r="U176" s="94">
        <f>'[3]15. Administratíva'!$H$89</f>
        <v>1343</v>
      </c>
      <c r="V176" s="94" t="e">
        <f>'[3]15. Administratíva'!$I$89</f>
        <v>#REF!</v>
      </c>
      <c r="W176" s="96" t="e">
        <f>'[3]15.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'[3]15. Administratíva'!#REF!</f>
        <v>#REF!</v>
      </c>
      <c r="F177" s="94" t="e">
        <f>'[3]15.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'[3]15. Administratíva'!#REF!</f>
        <v>#REF!</v>
      </c>
      <c r="N177" s="94" t="e">
        <f>'[3]15. Administratíva'!#REF!</f>
        <v>#REF!</v>
      </c>
      <c r="O177" s="96" t="e">
        <f>'[3]15. Administratíva'!#REF!</f>
        <v>#REF!</v>
      </c>
      <c r="P177" s="286">
        <v>0</v>
      </c>
      <c r="Q177" s="258">
        <v>0</v>
      </c>
      <c r="R177" s="258">
        <v>0</v>
      </c>
      <c r="S177" s="259">
        <v>0</v>
      </c>
      <c r="T177" s="97" t="e">
        <f>SUM(U177:W177)</f>
        <v>#REF!</v>
      </c>
      <c r="U177" s="94" t="e">
        <f>'[3]15. Administratíva'!$H$91</f>
        <v>#REF!</v>
      </c>
      <c r="V177" s="94" t="e">
        <f>'[3]15. Administratíva'!$I$91</f>
        <v>#REF!</v>
      </c>
      <c r="W177" s="96" t="e">
        <f>'[3]15.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'[3]15. Administratíva'!#REF!</f>
        <v>#REF!</v>
      </c>
      <c r="G178" s="104" t="e">
        <f>'[3]15.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'[3]15. Administratíva'!#REF!</f>
        <v>#REF!</v>
      </c>
      <c r="O178" s="113" t="e">
        <f>'[3]15. Administratíva'!#REF!</f>
        <v>#REF!</v>
      </c>
      <c r="P178" s="287">
        <v>1132494.72</v>
      </c>
      <c r="Q178" s="273">
        <v>1132494.72</v>
      </c>
      <c r="R178" s="273">
        <v>0</v>
      </c>
      <c r="S178" s="274">
        <v>0</v>
      </c>
      <c r="T178" s="112">
        <f>SUM(U178:W178)</f>
        <v>1303806</v>
      </c>
      <c r="U178" s="103">
        <f>'[1]15. Administratíva'!$Q$4</f>
        <v>1303806</v>
      </c>
      <c r="V178" s="103">
        <f>'[3]15. Administratíva'!$I$4</f>
        <v>0</v>
      </c>
      <c r="W178" s="113">
        <f>'[3]15.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09" t="s">
        <v>393</v>
      </c>
      <c r="B1" s="809"/>
      <c r="C1" s="809"/>
      <c r="D1" s="809"/>
      <c r="E1" s="809"/>
      <c r="F1" s="809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392</v>
      </c>
      <c r="F3" s="127" t="s">
        <v>388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43" sqref="A43:C43"/>
    </sheetView>
  </sheetViews>
  <sheetFormatPr defaultRowHeight="15.75" x14ac:dyDescent="0.25"/>
  <cols>
    <col min="1" max="1" width="9.140625" style="683"/>
    <col min="2" max="2" width="17.140625" style="683" bestFit="1" customWidth="1"/>
    <col min="3" max="3" width="63.140625" style="683" bestFit="1" customWidth="1"/>
    <col min="4" max="4" width="16.85546875" style="683" bestFit="1" customWidth="1"/>
    <col min="5" max="6" width="13.42578125" style="683" bestFit="1" customWidth="1"/>
  </cols>
  <sheetData>
    <row r="1" spans="1:8" ht="21" thickBot="1" x14ac:dyDescent="0.35">
      <c r="A1" s="811" t="s">
        <v>644</v>
      </c>
      <c r="B1" s="811"/>
      <c r="C1" s="811"/>
      <c r="D1" s="811"/>
      <c r="E1" s="811"/>
      <c r="F1" s="811"/>
      <c r="G1" s="571"/>
      <c r="H1" s="571"/>
    </row>
    <row r="2" spans="1:8" s="570" customFormat="1" ht="16.5" thickBot="1" x14ac:dyDescent="0.3">
      <c r="A2" s="812" t="s">
        <v>646</v>
      </c>
      <c r="B2" s="813"/>
      <c r="C2" s="663" t="s">
        <v>381</v>
      </c>
      <c r="D2" s="664" t="s">
        <v>596</v>
      </c>
      <c r="E2" s="664" t="s">
        <v>639</v>
      </c>
      <c r="F2" s="663" t="s">
        <v>645</v>
      </c>
    </row>
    <row r="3" spans="1:8" x14ac:dyDescent="0.25">
      <c r="A3" s="815" t="s">
        <v>483</v>
      </c>
      <c r="B3" s="665" t="s">
        <v>484</v>
      </c>
      <c r="C3" s="666" t="s">
        <v>608</v>
      </c>
      <c r="D3" s="667">
        <v>85000</v>
      </c>
      <c r="E3" s="667">
        <v>85000</v>
      </c>
      <c r="F3" s="668"/>
    </row>
    <row r="4" spans="1:8" x14ac:dyDescent="0.25">
      <c r="A4" s="810"/>
      <c r="B4" s="669" t="s">
        <v>484</v>
      </c>
      <c r="C4" s="670" t="s">
        <v>503</v>
      </c>
      <c r="D4" s="671">
        <v>50000</v>
      </c>
      <c r="E4" s="671">
        <v>50000</v>
      </c>
      <c r="F4" s="672">
        <v>50000</v>
      </c>
    </row>
    <row r="5" spans="1:8" x14ac:dyDescent="0.25">
      <c r="A5" s="810" t="s">
        <v>485</v>
      </c>
      <c r="B5" s="669" t="s">
        <v>486</v>
      </c>
      <c r="C5" s="670" t="s">
        <v>554</v>
      </c>
      <c r="D5" s="671">
        <v>55000</v>
      </c>
      <c r="E5" s="671"/>
      <c r="F5" s="672"/>
    </row>
    <row r="6" spans="1:8" x14ac:dyDescent="0.25">
      <c r="A6" s="810"/>
      <c r="B6" s="669" t="s">
        <v>486</v>
      </c>
      <c r="C6" s="670" t="s">
        <v>555</v>
      </c>
      <c r="D6" s="671">
        <v>1750000</v>
      </c>
      <c r="E6" s="671"/>
      <c r="F6" s="672"/>
    </row>
    <row r="7" spans="1:8" x14ac:dyDescent="0.25">
      <c r="A7" s="810"/>
      <c r="B7" s="669" t="s">
        <v>581</v>
      </c>
      <c r="C7" s="670" t="s">
        <v>748</v>
      </c>
      <c r="D7" s="671">
        <v>25000</v>
      </c>
      <c r="E7" s="671"/>
      <c r="F7" s="672"/>
    </row>
    <row r="8" spans="1:8" x14ac:dyDescent="0.25">
      <c r="A8" s="810"/>
      <c r="B8" s="673" t="s">
        <v>652</v>
      </c>
      <c r="C8" s="674" t="s">
        <v>653</v>
      </c>
      <c r="D8" s="671"/>
      <c r="E8" s="671">
        <v>20000</v>
      </c>
      <c r="F8" s="672"/>
    </row>
    <row r="9" spans="1:8" x14ac:dyDescent="0.25">
      <c r="A9" s="810"/>
      <c r="B9" s="669" t="s">
        <v>582</v>
      </c>
      <c r="C9" s="670" t="s">
        <v>647</v>
      </c>
      <c r="D9" s="671">
        <v>30000</v>
      </c>
      <c r="E9" s="671"/>
      <c r="F9" s="672"/>
    </row>
    <row r="10" spans="1:8" x14ac:dyDescent="0.25">
      <c r="A10" s="675" t="s">
        <v>635</v>
      </c>
      <c r="B10" s="669" t="s">
        <v>487</v>
      </c>
      <c r="C10" s="670" t="s">
        <v>488</v>
      </c>
      <c r="D10" s="671">
        <v>252000</v>
      </c>
      <c r="E10" s="671">
        <v>115000</v>
      </c>
      <c r="F10" s="672">
        <v>115000</v>
      </c>
    </row>
    <row r="11" spans="1:8" x14ac:dyDescent="0.25">
      <c r="A11" s="675" t="s">
        <v>538</v>
      </c>
      <c r="B11" s="669" t="s">
        <v>498</v>
      </c>
      <c r="C11" s="670" t="s">
        <v>556</v>
      </c>
      <c r="D11" s="671">
        <v>250000</v>
      </c>
      <c r="E11" s="671">
        <v>300000</v>
      </c>
      <c r="F11" s="672">
        <v>300000</v>
      </c>
    </row>
    <row r="12" spans="1:8" x14ac:dyDescent="0.25">
      <c r="A12" s="810" t="s">
        <v>489</v>
      </c>
      <c r="B12" s="669" t="s">
        <v>490</v>
      </c>
      <c r="C12" s="670" t="s">
        <v>557</v>
      </c>
      <c r="D12" s="671">
        <v>220000</v>
      </c>
      <c r="E12" s="671">
        <v>200000</v>
      </c>
      <c r="F12" s="672">
        <v>200000</v>
      </c>
    </row>
    <row r="13" spans="1:8" x14ac:dyDescent="0.25">
      <c r="A13" s="810"/>
      <c r="B13" s="669" t="s">
        <v>490</v>
      </c>
      <c r="C13" s="670" t="s">
        <v>558</v>
      </c>
      <c r="D13" s="671">
        <v>20000</v>
      </c>
      <c r="E13" s="671">
        <v>20000</v>
      </c>
      <c r="F13" s="672">
        <v>20000</v>
      </c>
    </row>
    <row r="14" spans="1:8" x14ac:dyDescent="0.25">
      <c r="A14" s="810"/>
      <c r="B14" s="669" t="s">
        <v>490</v>
      </c>
      <c r="C14" s="670" t="s">
        <v>654</v>
      </c>
      <c r="D14" s="671"/>
      <c r="E14" s="671">
        <v>10000</v>
      </c>
      <c r="F14" s="672">
        <v>10000</v>
      </c>
    </row>
    <row r="15" spans="1:8" x14ac:dyDescent="0.25">
      <c r="A15" s="810"/>
      <c r="B15" s="669" t="s">
        <v>648</v>
      </c>
      <c r="C15" s="670" t="s">
        <v>612</v>
      </c>
      <c r="D15" s="671">
        <v>59000</v>
      </c>
      <c r="E15" s="671"/>
      <c r="F15" s="672"/>
    </row>
    <row r="16" spans="1:8" x14ac:dyDescent="0.25">
      <c r="A16" s="810" t="s">
        <v>491</v>
      </c>
      <c r="B16" s="669" t="s">
        <v>492</v>
      </c>
      <c r="C16" s="670" t="s">
        <v>618</v>
      </c>
      <c r="D16" s="671">
        <v>9000</v>
      </c>
      <c r="E16" s="671"/>
      <c r="F16" s="672"/>
    </row>
    <row r="17" spans="1:6" x14ac:dyDescent="0.25">
      <c r="A17" s="810"/>
      <c r="B17" s="669" t="s">
        <v>492</v>
      </c>
      <c r="C17" s="670" t="s">
        <v>619</v>
      </c>
      <c r="D17" s="671">
        <v>1800</v>
      </c>
      <c r="E17" s="671"/>
      <c r="F17" s="672"/>
    </row>
    <row r="18" spans="1:6" x14ac:dyDescent="0.25">
      <c r="A18" s="810"/>
      <c r="B18" s="669" t="s">
        <v>492</v>
      </c>
      <c r="C18" s="670" t="s">
        <v>620</v>
      </c>
      <c r="D18" s="671">
        <v>10000</v>
      </c>
      <c r="E18" s="671"/>
      <c r="F18" s="672"/>
    </row>
    <row r="19" spans="1:6" x14ac:dyDescent="0.25">
      <c r="A19" s="810"/>
      <c r="B19" s="669" t="s">
        <v>492</v>
      </c>
      <c r="C19" s="670" t="s">
        <v>621</v>
      </c>
      <c r="D19" s="671">
        <v>4300</v>
      </c>
      <c r="E19" s="671"/>
      <c r="F19" s="672"/>
    </row>
    <row r="20" spans="1:6" x14ac:dyDescent="0.25">
      <c r="A20" s="810"/>
      <c r="B20" s="669" t="s">
        <v>492</v>
      </c>
      <c r="C20" s="670" t="s">
        <v>749</v>
      </c>
      <c r="D20" s="671">
        <v>9000</v>
      </c>
      <c r="E20" s="671"/>
      <c r="F20" s="672"/>
    </row>
    <row r="21" spans="1:6" x14ac:dyDescent="0.25">
      <c r="A21" s="810"/>
      <c r="B21" s="669" t="s">
        <v>492</v>
      </c>
      <c r="C21" s="670" t="s">
        <v>750</v>
      </c>
      <c r="D21" s="671">
        <v>1900</v>
      </c>
      <c r="E21" s="671"/>
      <c r="F21" s="672"/>
    </row>
    <row r="22" spans="1:6" x14ac:dyDescent="0.25">
      <c r="A22" s="810"/>
      <c r="B22" s="669" t="s">
        <v>492</v>
      </c>
      <c r="C22" s="670" t="s">
        <v>559</v>
      </c>
      <c r="D22" s="671">
        <v>80000</v>
      </c>
      <c r="E22" s="671"/>
      <c r="F22" s="672"/>
    </row>
    <row r="23" spans="1:6" x14ac:dyDescent="0.25">
      <c r="A23" s="810"/>
      <c r="B23" s="669" t="s">
        <v>492</v>
      </c>
      <c r="C23" s="670" t="s">
        <v>624</v>
      </c>
      <c r="D23" s="671">
        <v>25000</v>
      </c>
      <c r="E23" s="671"/>
      <c r="F23" s="672"/>
    </row>
    <row r="24" spans="1:6" x14ac:dyDescent="0.25">
      <c r="A24" s="810"/>
      <c r="B24" s="669" t="s">
        <v>492</v>
      </c>
      <c r="C24" s="670" t="s">
        <v>625</v>
      </c>
      <c r="D24" s="671">
        <v>76000</v>
      </c>
      <c r="E24" s="671"/>
      <c r="F24" s="672"/>
    </row>
    <row r="25" spans="1:6" x14ac:dyDescent="0.25">
      <c r="A25" s="810"/>
      <c r="B25" s="669" t="s">
        <v>492</v>
      </c>
      <c r="C25" s="670" t="s">
        <v>640</v>
      </c>
      <c r="D25" s="671"/>
      <c r="E25" s="671">
        <v>200000</v>
      </c>
      <c r="F25" s="672">
        <v>210000</v>
      </c>
    </row>
    <row r="26" spans="1:6" x14ac:dyDescent="0.25">
      <c r="A26" s="810" t="s">
        <v>504</v>
      </c>
      <c r="B26" s="669" t="s">
        <v>642</v>
      </c>
      <c r="C26" s="670" t="s">
        <v>643</v>
      </c>
      <c r="D26" s="671">
        <v>20000</v>
      </c>
      <c r="E26" s="671"/>
      <c r="F26" s="672"/>
    </row>
    <row r="27" spans="1:6" x14ac:dyDescent="0.25">
      <c r="A27" s="810"/>
      <c r="B27" s="669" t="s">
        <v>642</v>
      </c>
      <c r="C27" s="670" t="s">
        <v>641</v>
      </c>
      <c r="D27" s="671"/>
      <c r="E27" s="671"/>
      <c r="F27" s="672">
        <v>25000</v>
      </c>
    </row>
    <row r="28" spans="1:6" x14ac:dyDescent="0.25">
      <c r="A28" s="810"/>
      <c r="B28" s="669" t="s">
        <v>506</v>
      </c>
      <c r="C28" s="670" t="s">
        <v>496</v>
      </c>
      <c r="D28" s="671"/>
      <c r="E28" s="671"/>
      <c r="F28" s="672">
        <v>30000</v>
      </c>
    </row>
    <row r="29" spans="1:6" x14ac:dyDescent="0.25">
      <c r="A29" s="810"/>
      <c r="B29" s="669" t="s">
        <v>506</v>
      </c>
      <c r="C29" s="670" t="s">
        <v>562</v>
      </c>
      <c r="D29" s="671"/>
      <c r="E29" s="671">
        <v>30000</v>
      </c>
      <c r="F29" s="672"/>
    </row>
    <row r="30" spans="1:6" x14ac:dyDescent="0.25">
      <c r="A30" s="810"/>
      <c r="B30" s="669" t="s">
        <v>563</v>
      </c>
      <c r="C30" s="670" t="s">
        <v>649</v>
      </c>
      <c r="D30" s="671">
        <v>178000</v>
      </c>
      <c r="E30" s="671"/>
      <c r="F30" s="672"/>
    </row>
    <row r="31" spans="1:6" x14ac:dyDescent="0.25">
      <c r="A31" s="810"/>
      <c r="B31" s="669" t="s">
        <v>563</v>
      </c>
      <c r="C31" s="670" t="s">
        <v>564</v>
      </c>
      <c r="D31" s="671">
        <v>85000</v>
      </c>
      <c r="E31" s="671"/>
      <c r="F31" s="672"/>
    </row>
    <row r="32" spans="1:6" x14ac:dyDescent="0.25">
      <c r="A32" s="810" t="s">
        <v>499</v>
      </c>
      <c r="B32" s="669" t="s">
        <v>498</v>
      </c>
      <c r="C32" s="670" t="s">
        <v>751</v>
      </c>
      <c r="D32" s="671">
        <v>28000</v>
      </c>
      <c r="E32" s="671"/>
      <c r="F32" s="672"/>
    </row>
    <row r="33" spans="1:6" x14ac:dyDescent="0.25">
      <c r="A33" s="810"/>
      <c r="B33" s="669" t="s">
        <v>498</v>
      </c>
      <c r="C33" s="670" t="s">
        <v>565</v>
      </c>
      <c r="D33" s="671">
        <v>10000</v>
      </c>
      <c r="E33" s="671">
        <v>25000</v>
      </c>
      <c r="F33" s="672">
        <v>15000</v>
      </c>
    </row>
    <row r="34" spans="1:6" x14ac:dyDescent="0.25">
      <c r="A34" s="810"/>
      <c r="B34" s="669" t="s">
        <v>498</v>
      </c>
      <c r="C34" s="670" t="s">
        <v>650</v>
      </c>
      <c r="D34" s="671">
        <v>336200</v>
      </c>
      <c r="E34" s="671"/>
      <c r="F34" s="672"/>
    </row>
    <row r="35" spans="1:6" x14ac:dyDescent="0.25">
      <c r="A35" s="810"/>
      <c r="B35" s="669" t="s">
        <v>566</v>
      </c>
      <c r="C35" s="670" t="s">
        <v>567</v>
      </c>
      <c r="D35" s="671">
        <v>50000</v>
      </c>
      <c r="E35" s="671">
        <v>100000</v>
      </c>
      <c r="F35" s="672">
        <v>90000</v>
      </c>
    </row>
    <row r="36" spans="1:6" x14ac:dyDescent="0.25">
      <c r="A36" s="810"/>
      <c r="B36" s="669" t="s">
        <v>651</v>
      </c>
      <c r="C36" s="670" t="s">
        <v>617</v>
      </c>
      <c r="D36" s="671">
        <v>46000</v>
      </c>
      <c r="E36" s="671"/>
      <c r="F36" s="672"/>
    </row>
    <row r="37" spans="1:6" x14ac:dyDescent="0.25">
      <c r="A37" s="810"/>
      <c r="B37" s="669" t="s">
        <v>498</v>
      </c>
      <c r="C37" s="670" t="s">
        <v>431</v>
      </c>
      <c r="D37" s="671">
        <v>5000</v>
      </c>
      <c r="E37" s="671">
        <v>5000</v>
      </c>
      <c r="F37" s="672">
        <v>5000</v>
      </c>
    </row>
    <row r="38" spans="1:6" x14ac:dyDescent="0.25">
      <c r="A38" s="810" t="s">
        <v>510</v>
      </c>
      <c r="B38" s="669" t="s">
        <v>511</v>
      </c>
      <c r="C38" s="670" t="s">
        <v>568</v>
      </c>
      <c r="D38" s="671"/>
      <c r="E38" s="671">
        <v>5084000</v>
      </c>
      <c r="F38" s="672"/>
    </row>
    <row r="39" spans="1:6" x14ac:dyDescent="0.25">
      <c r="A39" s="810"/>
      <c r="B39" s="669" t="s">
        <v>511</v>
      </c>
      <c r="C39" s="670" t="s">
        <v>752</v>
      </c>
      <c r="D39" s="671">
        <v>1514000</v>
      </c>
      <c r="E39" s="671"/>
      <c r="F39" s="672"/>
    </row>
    <row r="40" spans="1:6" x14ac:dyDescent="0.25">
      <c r="A40" s="810"/>
      <c r="B40" s="669" t="s">
        <v>511</v>
      </c>
      <c r="C40" s="670" t="s">
        <v>571</v>
      </c>
      <c r="D40" s="671"/>
      <c r="E40" s="671">
        <v>125100</v>
      </c>
      <c r="F40" s="672"/>
    </row>
    <row r="41" spans="1:6" x14ac:dyDescent="0.25">
      <c r="A41" s="810"/>
      <c r="B41" s="669" t="s">
        <v>511</v>
      </c>
      <c r="C41" s="670" t="s">
        <v>512</v>
      </c>
      <c r="D41" s="671"/>
      <c r="E41" s="671">
        <v>58900</v>
      </c>
      <c r="F41" s="672">
        <v>50000</v>
      </c>
    </row>
    <row r="42" spans="1:6" ht="16.5" thickBot="1" x14ac:dyDescent="0.3">
      <c r="A42" s="676" t="s">
        <v>500</v>
      </c>
      <c r="B42" s="677" t="s">
        <v>486</v>
      </c>
      <c r="C42" s="678" t="s">
        <v>501</v>
      </c>
      <c r="D42" s="679">
        <v>100000</v>
      </c>
      <c r="E42" s="679">
        <v>100000</v>
      </c>
      <c r="F42" s="680">
        <v>100000</v>
      </c>
    </row>
    <row r="43" spans="1:6" s="475" customFormat="1" ht="16.5" thickBot="1" x14ac:dyDescent="0.3">
      <c r="A43" s="812" t="s">
        <v>502</v>
      </c>
      <c r="B43" s="814"/>
      <c r="C43" s="813"/>
      <c r="D43" s="681">
        <f>SUM(D3:D42)</f>
        <v>5385200</v>
      </c>
      <c r="E43" s="681">
        <f t="shared" ref="E43:F43" si="0">SUM(E3:E42)</f>
        <v>6528000</v>
      </c>
      <c r="F43" s="682">
        <f t="shared" si="0"/>
        <v>1220000</v>
      </c>
    </row>
  </sheetData>
  <mergeCells count="10">
    <mergeCell ref="A38:A41"/>
    <mergeCell ref="A1:F1"/>
    <mergeCell ref="A2:B2"/>
    <mergeCell ref="A43:C43"/>
    <mergeCell ref="A3:A4"/>
    <mergeCell ref="A5:A9"/>
    <mergeCell ref="A12:A15"/>
    <mergeCell ref="A16:A25"/>
    <mergeCell ref="A26:A31"/>
    <mergeCell ref="A32:A37"/>
  </mergeCells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J1"/>
    </sheetView>
  </sheetViews>
  <sheetFormatPr defaultRowHeight="15" x14ac:dyDescent="0.25"/>
  <cols>
    <col min="1" max="1" width="9" style="754" customWidth="1"/>
    <col min="2" max="2" width="13.7109375" style="755" bestFit="1" customWidth="1"/>
    <col min="3" max="3" width="51" style="755" bestFit="1" customWidth="1"/>
    <col min="4" max="4" width="15.42578125" style="755" bestFit="1" customWidth="1"/>
    <col min="5" max="5" width="11.5703125" style="756" customWidth="1"/>
    <col min="6" max="7" width="13.85546875" style="756" bestFit="1" customWidth="1"/>
    <col min="8" max="8" width="15.42578125" style="756" bestFit="1" customWidth="1"/>
    <col min="9" max="9" width="11.5703125" style="756" customWidth="1"/>
    <col min="10" max="10" width="11.5703125" style="755" customWidth="1"/>
  </cols>
  <sheetData>
    <row r="1" spans="1:11" ht="21" thickBot="1" x14ac:dyDescent="0.35">
      <c r="A1" s="839" t="s">
        <v>665</v>
      </c>
      <c r="B1" s="839"/>
      <c r="C1" s="839"/>
      <c r="D1" s="839"/>
      <c r="E1" s="839"/>
      <c r="F1" s="839"/>
      <c r="G1" s="839"/>
      <c r="H1" s="839"/>
      <c r="I1" s="839"/>
      <c r="J1" s="839"/>
    </row>
    <row r="2" spans="1:11" ht="16.5" thickBot="1" x14ac:dyDescent="0.3">
      <c r="A2" s="849" t="s">
        <v>657</v>
      </c>
      <c r="B2" s="849"/>
      <c r="C2" s="849"/>
      <c r="D2" s="846" t="s">
        <v>663</v>
      </c>
      <c r="E2" s="852" t="s">
        <v>664</v>
      </c>
      <c r="F2" s="853"/>
      <c r="G2" s="853"/>
      <c r="H2" s="853"/>
      <c r="I2" s="853"/>
      <c r="J2" s="854"/>
    </row>
    <row r="3" spans="1:11" ht="16.5" customHeight="1" thickBot="1" x14ac:dyDescent="0.3">
      <c r="A3" s="850"/>
      <c r="B3" s="850"/>
      <c r="C3" s="850"/>
      <c r="D3" s="847"/>
      <c r="E3" s="836" t="s">
        <v>609</v>
      </c>
      <c r="F3" s="836"/>
      <c r="G3" s="837"/>
      <c r="H3" s="838" t="s">
        <v>610</v>
      </c>
      <c r="I3" s="836"/>
      <c r="J3" s="837"/>
    </row>
    <row r="4" spans="1:11" ht="32.25" thickBot="1" x14ac:dyDescent="0.3">
      <c r="A4" s="851"/>
      <c r="B4" s="851"/>
      <c r="C4" s="851"/>
      <c r="D4" s="848"/>
      <c r="E4" s="684" t="s">
        <v>626</v>
      </c>
      <c r="F4" s="685" t="s">
        <v>627</v>
      </c>
      <c r="G4" s="686" t="s">
        <v>628</v>
      </c>
      <c r="H4" s="687" t="s">
        <v>655</v>
      </c>
      <c r="I4" s="688" t="s">
        <v>656</v>
      </c>
      <c r="J4" s="689" t="s">
        <v>661</v>
      </c>
    </row>
    <row r="5" spans="1:11" ht="16.5" thickBot="1" x14ac:dyDescent="0.3">
      <c r="A5" s="840" t="s">
        <v>378</v>
      </c>
      <c r="B5" s="841"/>
      <c r="C5" s="842"/>
      <c r="D5" s="690">
        <v>15758480</v>
      </c>
      <c r="E5" s="691"/>
      <c r="F5" s="692"/>
      <c r="G5" s="693"/>
      <c r="H5" s="694">
        <v>15758480</v>
      </c>
      <c r="I5" s="692"/>
      <c r="J5" s="695"/>
    </row>
    <row r="6" spans="1:11" ht="15.75" x14ac:dyDescent="0.25">
      <c r="A6" s="843" t="s">
        <v>381</v>
      </c>
      <c r="B6" s="844"/>
      <c r="C6" s="845"/>
      <c r="D6" s="696">
        <f>SUM(D7:D46)</f>
        <v>5385200</v>
      </c>
      <c r="E6" s="697">
        <f>SUM(E7:E46)</f>
        <v>850000</v>
      </c>
      <c r="F6" s="698">
        <f t="shared" ref="F6:G6" si="0">SUM(F7:F46)</f>
        <v>1699200</v>
      </c>
      <c r="G6" s="699">
        <f t="shared" si="0"/>
        <v>1514000</v>
      </c>
      <c r="H6" s="697">
        <f>SUM(H7:H46)</f>
        <v>246000</v>
      </c>
      <c r="I6" s="698">
        <f>SUM(I7:I46)</f>
        <v>271000</v>
      </c>
      <c r="J6" s="700">
        <f t="shared" ref="J6" si="1">SUM(J7:J46)</f>
        <v>805000</v>
      </c>
    </row>
    <row r="7" spans="1:11" ht="15.75" x14ac:dyDescent="0.25">
      <c r="A7" s="834" t="s">
        <v>483</v>
      </c>
      <c r="B7" s="701"/>
      <c r="C7" s="702" t="s">
        <v>608</v>
      </c>
      <c r="D7" s="703">
        <v>85000</v>
      </c>
      <c r="E7" s="704"/>
      <c r="F7" s="705"/>
      <c r="G7" s="706"/>
      <c r="H7" s="704"/>
      <c r="I7" s="705"/>
      <c r="J7" s="707">
        <v>85000</v>
      </c>
      <c r="K7" s="1"/>
    </row>
    <row r="8" spans="1:11" s="569" customFormat="1" x14ac:dyDescent="0.25">
      <c r="A8" s="835"/>
      <c r="B8" s="708" t="s">
        <v>484</v>
      </c>
      <c r="C8" s="709" t="s">
        <v>503</v>
      </c>
      <c r="D8" s="710">
        <v>50000</v>
      </c>
      <c r="E8" s="711">
        <v>30000</v>
      </c>
      <c r="F8" s="712"/>
      <c r="G8" s="713"/>
      <c r="H8" s="714"/>
      <c r="I8" s="715">
        <v>20000</v>
      </c>
      <c r="J8" s="716"/>
      <c r="K8" s="1"/>
    </row>
    <row r="9" spans="1:11" x14ac:dyDescent="0.25">
      <c r="A9" s="833" t="s">
        <v>485</v>
      </c>
      <c r="B9" s="717" t="s">
        <v>486</v>
      </c>
      <c r="C9" s="718" t="s">
        <v>554</v>
      </c>
      <c r="D9" s="719">
        <v>55000</v>
      </c>
      <c r="E9" s="720"/>
      <c r="F9" s="721"/>
      <c r="G9" s="722"/>
      <c r="H9" s="720"/>
      <c r="I9" s="721"/>
      <c r="J9" s="723">
        <v>55000</v>
      </c>
      <c r="K9" s="1"/>
    </row>
    <row r="10" spans="1:11" x14ac:dyDescent="0.25">
      <c r="A10" s="834"/>
      <c r="B10" s="717" t="s">
        <v>486</v>
      </c>
      <c r="C10" s="718" t="s">
        <v>555</v>
      </c>
      <c r="D10" s="719">
        <v>1750000</v>
      </c>
      <c r="E10" s="720"/>
      <c r="F10" s="721">
        <v>1380000</v>
      </c>
      <c r="G10" s="722"/>
      <c r="H10" s="720"/>
      <c r="I10" s="721"/>
      <c r="J10" s="723">
        <v>370000</v>
      </c>
      <c r="K10" s="1"/>
    </row>
    <row r="11" spans="1:11" x14ac:dyDescent="0.25">
      <c r="A11" s="834"/>
      <c r="B11" s="717" t="s">
        <v>581</v>
      </c>
      <c r="C11" s="718" t="s">
        <v>611</v>
      </c>
      <c r="D11" s="719">
        <v>25000</v>
      </c>
      <c r="E11" s="720"/>
      <c r="F11" s="721"/>
      <c r="G11" s="722"/>
      <c r="H11" s="720"/>
      <c r="I11" s="721">
        <v>25000</v>
      </c>
      <c r="J11" s="724"/>
      <c r="K11" s="1"/>
    </row>
    <row r="12" spans="1:11" x14ac:dyDescent="0.25">
      <c r="A12" s="835"/>
      <c r="B12" s="717" t="s">
        <v>582</v>
      </c>
      <c r="C12" s="718" t="s">
        <v>583</v>
      </c>
      <c r="D12" s="719">
        <v>30000</v>
      </c>
      <c r="E12" s="720"/>
      <c r="F12" s="721"/>
      <c r="G12" s="722"/>
      <c r="H12" s="720"/>
      <c r="I12" s="721">
        <v>30000</v>
      </c>
      <c r="J12" s="724"/>
      <c r="K12" s="1"/>
    </row>
    <row r="13" spans="1:11" x14ac:dyDescent="0.25">
      <c r="A13" s="725" t="s">
        <v>635</v>
      </c>
      <c r="B13" s="717" t="s">
        <v>487</v>
      </c>
      <c r="C13" s="718" t="s">
        <v>488</v>
      </c>
      <c r="D13" s="719">
        <v>252000</v>
      </c>
      <c r="E13" s="720">
        <v>110000</v>
      </c>
      <c r="F13" s="721"/>
      <c r="G13" s="722"/>
      <c r="H13" s="720"/>
      <c r="I13" s="721">
        <v>32000</v>
      </c>
      <c r="J13" s="723">
        <v>110000</v>
      </c>
      <c r="K13" s="1"/>
    </row>
    <row r="14" spans="1:11" x14ac:dyDescent="0.25">
      <c r="A14" s="726" t="s">
        <v>538</v>
      </c>
      <c r="B14" s="717" t="s">
        <v>498</v>
      </c>
      <c r="C14" s="718" t="s">
        <v>556</v>
      </c>
      <c r="D14" s="719">
        <v>250000</v>
      </c>
      <c r="E14" s="720">
        <v>121000</v>
      </c>
      <c r="F14" s="721"/>
      <c r="G14" s="722"/>
      <c r="H14" s="720"/>
      <c r="I14" s="721">
        <v>44000</v>
      </c>
      <c r="J14" s="723">
        <v>85000</v>
      </c>
      <c r="K14" s="1"/>
    </row>
    <row r="15" spans="1:11" x14ac:dyDescent="0.25">
      <c r="A15" s="833" t="s">
        <v>489</v>
      </c>
      <c r="B15" s="717" t="s">
        <v>490</v>
      </c>
      <c r="C15" s="718" t="s">
        <v>557</v>
      </c>
      <c r="D15" s="719">
        <v>220000</v>
      </c>
      <c r="E15" s="720">
        <v>110000</v>
      </c>
      <c r="F15" s="721"/>
      <c r="G15" s="722"/>
      <c r="H15" s="720"/>
      <c r="I15" s="721">
        <v>10000</v>
      </c>
      <c r="J15" s="723">
        <v>100000</v>
      </c>
      <c r="K15" s="1"/>
    </row>
    <row r="16" spans="1:11" x14ac:dyDescent="0.25">
      <c r="A16" s="834"/>
      <c r="B16" s="717" t="s">
        <v>490</v>
      </c>
      <c r="C16" s="718" t="s">
        <v>558</v>
      </c>
      <c r="D16" s="719">
        <v>20000</v>
      </c>
      <c r="E16" s="720">
        <v>20000</v>
      </c>
      <c r="F16" s="721"/>
      <c r="G16" s="722"/>
      <c r="H16" s="720"/>
      <c r="I16" s="721"/>
      <c r="J16" s="724"/>
      <c r="K16" s="1"/>
    </row>
    <row r="17" spans="1:12" x14ac:dyDescent="0.25">
      <c r="A17" s="835"/>
      <c r="B17" s="717" t="s">
        <v>490</v>
      </c>
      <c r="C17" s="718" t="s">
        <v>612</v>
      </c>
      <c r="D17" s="719">
        <v>59000</v>
      </c>
      <c r="E17" s="720">
        <v>59000</v>
      </c>
      <c r="F17" s="721"/>
      <c r="G17" s="722"/>
      <c r="H17" s="720"/>
      <c r="I17" s="721"/>
      <c r="J17" s="724"/>
      <c r="K17" s="1"/>
    </row>
    <row r="18" spans="1:12" x14ac:dyDescent="0.25">
      <c r="A18" s="858" t="s">
        <v>491</v>
      </c>
      <c r="B18" s="717" t="s">
        <v>492</v>
      </c>
      <c r="C18" s="718" t="s">
        <v>618</v>
      </c>
      <c r="D18" s="719">
        <v>9000</v>
      </c>
      <c r="E18" s="720"/>
      <c r="F18" s="721"/>
      <c r="G18" s="722"/>
      <c r="H18" s="720">
        <v>9000</v>
      </c>
      <c r="I18" s="721"/>
      <c r="J18" s="724"/>
      <c r="K18" s="1"/>
    </row>
    <row r="19" spans="1:12" x14ac:dyDescent="0.25">
      <c r="A19" s="858"/>
      <c r="B19" s="717" t="s">
        <v>492</v>
      </c>
      <c r="C19" s="718" t="s">
        <v>619</v>
      </c>
      <c r="D19" s="719">
        <v>1800</v>
      </c>
      <c r="E19" s="720"/>
      <c r="F19" s="721"/>
      <c r="G19" s="722"/>
      <c r="H19" s="720">
        <v>1800</v>
      </c>
      <c r="I19" s="721"/>
      <c r="J19" s="724"/>
      <c r="K19" s="1"/>
      <c r="L19" s="1"/>
    </row>
    <row r="20" spans="1:12" x14ac:dyDescent="0.25">
      <c r="A20" s="858"/>
      <c r="B20" s="717" t="s">
        <v>492</v>
      </c>
      <c r="C20" s="718" t="s">
        <v>620</v>
      </c>
      <c r="D20" s="719">
        <v>10000</v>
      </c>
      <c r="E20" s="720"/>
      <c r="F20" s="721"/>
      <c r="G20" s="722"/>
      <c r="H20" s="720">
        <v>10000</v>
      </c>
      <c r="I20" s="721"/>
      <c r="J20" s="724"/>
      <c r="K20" s="1"/>
    </row>
    <row r="21" spans="1:12" x14ac:dyDescent="0.25">
      <c r="A21" s="858"/>
      <c r="B21" s="717" t="s">
        <v>492</v>
      </c>
      <c r="C21" s="718" t="s">
        <v>621</v>
      </c>
      <c r="D21" s="719">
        <v>4300</v>
      </c>
      <c r="E21" s="720"/>
      <c r="F21" s="721"/>
      <c r="G21" s="722"/>
      <c r="H21" s="720">
        <v>4300</v>
      </c>
      <c r="I21" s="721"/>
      <c r="J21" s="724"/>
      <c r="K21" s="1"/>
    </row>
    <row r="22" spans="1:12" x14ac:dyDescent="0.25">
      <c r="A22" s="858"/>
      <c r="B22" s="717" t="s">
        <v>492</v>
      </c>
      <c r="C22" s="718" t="s">
        <v>622</v>
      </c>
      <c r="D22" s="719">
        <v>9000</v>
      </c>
      <c r="E22" s="720"/>
      <c r="F22" s="721"/>
      <c r="G22" s="722"/>
      <c r="H22" s="720">
        <v>9000</v>
      </c>
      <c r="I22" s="721"/>
      <c r="J22" s="724"/>
      <c r="K22" s="1"/>
    </row>
    <row r="23" spans="1:12" x14ac:dyDescent="0.25">
      <c r="A23" s="858"/>
      <c r="B23" s="717" t="s">
        <v>492</v>
      </c>
      <c r="C23" s="718" t="s">
        <v>623</v>
      </c>
      <c r="D23" s="719">
        <v>1900</v>
      </c>
      <c r="E23" s="720"/>
      <c r="F23" s="721"/>
      <c r="G23" s="722"/>
      <c r="H23" s="720">
        <v>1900</v>
      </c>
      <c r="I23" s="721"/>
      <c r="J23" s="724"/>
      <c r="K23" s="1"/>
    </row>
    <row r="24" spans="1:12" x14ac:dyDescent="0.25">
      <c r="A24" s="858"/>
      <c r="B24" s="717" t="s">
        <v>492</v>
      </c>
      <c r="C24" s="718" t="s">
        <v>559</v>
      </c>
      <c r="D24" s="719">
        <v>80000</v>
      </c>
      <c r="E24" s="720"/>
      <c r="F24" s="721"/>
      <c r="G24" s="722"/>
      <c r="H24" s="720">
        <v>80000</v>
      </c>
      <c r="I24" s="721"/>
      <c r="J24" s="724"/>
      <c r="K24" s="1"/>
    </row>
    <row r="25" spans="1:12" x14ac:dyDescent="0.25">
      <c r="A25" s="858"/>
      <c r="B25" s="717" t="s">
        <v>492</v>
      </c>
      <c r="C25" s="718" t="s">
        <v>624</v>
      </c>
      <c r="D25" s="719">
        <v>25000</v>
      </c>
      <c r="E25" s="720"/>
      <c r="F25" s="721"/>
      <c r="G25" s="722"/>
      <c r="H25" s="720">
        <v>25000</v>
      </c>
      <c r="I25" s="721"/>
      <c r="J25" s="724"/>
      <c r="K25" s="1"/>
    </row>
    <row r="26" spans="1:12" x14ac:dyDescent="0.25">
      <c r="A26" s="858"/>
      <c r="B26" s="717" t="s">
        <v>492</v>
      </c>
      <c r="C26" s="718" t="s">
        <v>625</v>
      </c>
      <c r="D26" s="719">
        <v>76000</v>
      </c>
      <c r="E26" s="720"/>
      <c r="F26" s="721"/>
      <c r="G26" s="722"/>
      <c r="H26" s="720">
        <v>76000</v>
      </c>
      <c r="I26" s="721"/>
      <c r="J26" s="724"/>
      <c r="K26" s="1"/>
    </row>
    <row r="27" spans="1:12" x14ac:dyDescent="0.25">
      <c r="A27" s="726" t="s">
        <v>504</v>
      </c>
      <c r="B27" s="717" t="s">
        <v>560</v>
      </c>
      <c r="C27" s="718" t="s">
        <v>613</v>
      </c>
      <c r="D27" s="719">
        <v>20000</v>
      </c>
      <c r="E27" s="720"/>
      <c r="F27" s="721"/>
      <c r="G27" s="722"/>
      <c r="H27" s="720">
        <v>20000</v>
      </c>
      <c r="I27" s="721"/>
      <c r="J27" s="724"/>
      <c r="K27" s="1"/>
    </row>
    <row r="28" spans="1:12" x14ac:dyDescent="0.25">
      <c r="A28" s="858" t="s">
        <v>493</v>
      </c>
      <c r="B28" s="717" t="s">
        <v>505</v>
      </c>
      <c r="C28" s="718" t="s">
        <v>494</v>
      </c>
      <c r="D28" s="727"/>
      <c r="E28" s="720"/>
      <c r="F28" s="721"/>
      <c r="G28" s="722"/>
      <c r="H28" s="720"/>
      <c r="I28" s="721"/>
      <c r="J28" s="724"/>
      <c r="K28" s="1"/>
    </row>
    <row r="29" spans="1:12" x14ac:dyDescent="0.25">
      <c r="A29" s="858"/>
      <c r="B29" s="717" t="s">
        <v>497</v>
      </c>
      <c r="C29" s="718" t="s">
        <v>495</v>
      </c>
      <c r="D29" s="727"/>
      <c r="E29" s="720"/>
      <c r="F29" s="721"/>
      <c r="G29" s="722"/>
      <c r="H29" s="720"/>
      <c r="I29" s="721"/>
      <c r="J29" s="724"/>
      <c r="K29" s="1"/>
    </row>
    <row r="30" spans="1:12" x14ac:dyDescent="0.25">
      <c r="A30" s="858"/>
      <c r="B30" s="717" t="s">
        <v>506</v>
      </c>
      <c r="C30" s="718" t="s">
        <v>496</v>
      </c>
      <c r="D30" s="727"/>
      <c r="E30" s="720"/>
      <c r="F30" s="721"/>
      <c r="G30" s="722"/>
      <c r="H30" s="720"/>
      <c r="I30" s="721"/>
      <c r="J30" s="724"/>
      <c r="K30" s="1"/>
    </row>
    <row r="31" spans="1:12" x14ac:dyDescent="0.25">
      <c r="A31" s="858"/>
      <c r="B31" s="717" t="s">
        <v>505</v>
      </c>
      <c r="C31" s="718" t="s">
        <v>561</v>
      </c>
      <c r="D31" s="727"/>
      <c r="E31" s="720"/>
      <c r="F31" s="721"/>
      <c r="G31" s="722"/>
      <c r="H31" s="720"/>
      <c r="I31" s="721"/>
      <c r="J31" s="724"/>
      <c r="K31" s="1"/>
    </row>
    <row r="32" spans="1:12" x14ac:dyDescent="0.25">
      <c r="A32" s="858"/>
      <c r="B32" s="717" t="s">
        <v>506</v>
      </c>
      <c r="C32" s="718" t="s">
        <v>562</v>
      </c>
      <c r="D32" s="727"/>
      <c r="E32" s="720"/>
      <c r="F32" s="721"/>
      <c r="G32" s="722"/>
      <c r="H32" s="720"/>
      <c r="I32" s="721"/>
      <c r="J32" s="724"/>
      <c r="K32" s="1"/>
    </row>
    <row r="33" spans="1:11" x14ac:dyDescent="0.25">
      <c r="A33" s="858"/>
      <c r="B33" s="717" t="s">
        <v>563</v>
      </c>
      <c r="C33" s="718" t="s">
        <v>614</v>
      </c>
      <c r="D33" s="719">
        <v>178000</v>
      </c>
      <c r="E33" s="720">
        <v>178000</v>
      </c>
      <c r="F33" s="721"/>
      <c r="G33" s="722"/>
      <c r="H33" s="720"/>
      <c r="I33" s="721"/>
      <c r="J33" s="724"/>
      <c r="K33" s="1"/>
    </row>
    <row r="34" spans="1:11" x14ac:dyDescent="0.25">
      <c r="A34" s="858"/>
      <c r="B34" s="717" t="s">
        <v>563</v>
      </c>
      <c r="C34" s="718" t="s">
        <v>564</v>
      </c>
      <c r="D34" s="719">
        <v>85000</v>
      </c>
      <c r="E34" s="720">
        <v>85000</v>
      </c>
      <c r="F34" s="721"/>
      <c r="G34" s="722"/>
      <c r="H34" s="720"/>
      <c r="I34" s="721"/>
      <c r="J34" s="724"/>
      <c r="K34" s="1"/>
    </row>
    <row r="35" spans="1:11" x14ac:dyDescent="0.25">
      <c r="A35" s="858" t="s">
        <v>499</v>
      </c>
      <c r="B35" s="717" t="s">
        <v>498</v>
      </c>
      <c r="C35" s="718" t="s">
        <v>615</v>
      </c>
      <c r="D35" s="719">
        <v>28000</v>
      </c>
      <c r="E35" s="720">
        <v>28000</v>
      </c>
      <c r="F35" s="721"/>
      <c r="G35" s="722"/>
      <c r="H35" s="720"/>
      <c r="I35" s="721"/>
      <c r="J35" s="724"/>
      <c r="K35" s="1"/>
    </row>
    <row r="36" spans="1:11" x14ac:dyDescent="0.25">
      <c r="A36" s="858"/>
      <c r="B36" s="717" t="s">
        <v>498</v>
      </c>
      <c r="C36" s="718" t="s">
        <v>565</v>
      </c>
      <c r="D36" s="719">
        <v>10000</v>
      </c>
      <c r="E36" s="720"/>
      <c r="F36" s="721"/>
      <c r="G36" s="722"/>
      <c r="H36" s="720"/>
      <c r="I36" s="721">
        <v>10000</v>
      </c>
      <c r="J36" s="724"/>
      <c r="K36" s="1"/>
    </row>
    <row r="37" spans="1:11" x14ac:dyDescent="0.25">
      <c r="A37" s="858"/>
      <c r="B37" s="717" t="s">
        <v>584</v>
      </c>
      <c r="C37" s="718" t="s">
        <v>616</v>
      </c>
      <c r="D37" s="719">
        <v>336200</v>
      </c>
      <c r="E37" s="720">
        <v>17000</v>
      </c>
      <c r="F37" s="721">
        <v>319200</v>
      </c>
      <c r="G37" s="722"/>
      <c r="H37" s="720"/>
      <c r="I37" s="721"/>
      <c r="J37" s="724"/>
      <c r="K37" s="1"/>
    </row>
    <row r="38" spans="1:11" x14ac:dyDescent="0.25">
      <c r="A38" s="858"/>
      <c r="B38" s="717" t="s">
        <v>566</v>
      </c>
      <c r="C38" s="718" t="s">
        <v>567</v>
      </c>
      <c r="D38" s="719">
        <v>50000</v>
      </c>
      <c r="E38" s="720">
        <v>50000</v>
      </c>
      <c r="F38" s="721"/>
      <c r="G38" s="722"/>
      <c r="H38" s="720"/>
      <c r="I38" s="721"/>
      <c r="J38" s="724"/>
      <c r="K38" s="1"/>
    </row>
    <row r="39" spans="1:11" x14ac:dyDescent="0.25">
      <c r="A39" s="858"/>
      <c r="B39" s="717" t="s">
        <v>585</v>
      </c>
      <c r="C39" s="718" t="s">
        <v>617</v>
      </c>
      <c r="D39" s="719">
        <v>46000</v>
      </c>
      <c r="E39" s="720">
        <v>42000</v>
      </c>
      <c r="F39" s="721"/>
      <c r="G39" s="722"/>
      <c r="H39" s="720">
        <v>4000</v>
      </c>
      <c r="I39" s="721"/>
      <c r="J39" s="724"/>
      <c r="K39" s="1"/>
    </row>
    <row r="40" spans="1:11" x14ac:dyDescent="0.25">
      <c r="A40" s="858"/>
      <c r="B40" s="717" t="s">
        <v>498</v>
      </c>
      <c r="C40" s="718" t="s">
        <v>431</v>
      </c>
      <c r="D40" s="719">
        <v>5000</v>
      </c>
      <c r="E40" s="720"/>
      <c r="F40" s="721"/>
      <c r="G40" s="722"/>
      <c r="H40" s="720">
        <v>5000</v>
      </c>
      <c r="I40" s="721"/>
      <c r="J40" s="724"/>
      <c r="K40" s="1"/>
    </row>
    <row r="41" spans="1:11" x14ac:dyDescent="0.25">
      <c r="A41" s="858" t="s">
        <v>510</v>
      </c>
      <c r="B41" s="717" t="s">
        <v>511</v>
      </c>
      <c r="C41" s="718" t="s">
        <v>568</v>
      </c>
      <c r="D41" s="727"/>
      <c r="E41" s="720"/>
      <c r="F41" s="721"/>
      <c r="G41" s="722"/>
      <c r="H41" s="720"/>
      <c r="I41" s="721"/>
      <c r="J41" s="724"/>
      <c r="K41" s="1"/>
    </row>
    <row r="42" spans="1:11" x14ac:dyDescent="0.25">
      <c r="A42" s="858"/>
      <c r="B42" s="717" t="s">
        <v>511</v>
      </c>
      <c r="C42" s="718" t="s">
        <v>569</v>
      </c>
      <c r="D42" s="719">
        <v>1514000</v>
      </c>
      <c r="E42" s="720"/>
      <c r="F42" s="721"/>
      <c r="G42" s="722">
        <v>1514000</v>
      </c>
      <c r="H42" s="720"/>
      <c r="I42" s="721"/>
      <c r="J42" s="724"/>
      <c r="K42" s="1"/>
    </row>
    <row r="43" spans="1:11" x14ac:dyDescent="0.25">
      <c r="A43" s="858"/>
      <c r="B43" s="717" t="s">
        <v>511</v>
      </c>
      <c r="C43" s="718" t="s">
        <v>570</v>
      </c>
      <c r="D43" s="727"/>
      <c r="E43" s="720"/>
      <c r="F43" s="721"/>
      <c r="G43" s="722"/>
      <c r="H43" s="720"/>
      <c r="I43" s="721"/>
      <c r="J43" s="724"/>
      <c r="K43" s="1"/>
    </row>
    <row r="44" spans="1:11" x14ac:dyDescent="0.25">
      <c r="A44" s="858"/>
      <c r="B44" s="717" t="s">
        <v>511</v>
      </c>
      <c r="C44" s="718" t="s">
        <v>571</v>
      </c>
      <c r="D44" s="727"/>
      <c r="E44" s="720"/>
      <c r="F44" s="721"/>
      <c r="G44" s="722"/>
      <c r="H44" s="720"/>
      <c r="I44" s="721"/>
      <c r="J44" s="724"/>
      <c r="K44" s="1"/>
    </row>
    <row r="45" spans="1:11" x14ac:dyDescent="0.25">
      <c r="A45" s="858"/>
      <c r="B45" s="717" t="s">
        <v>511</v>
      </c>
      <c r="C45" s="718" t="s">
        <v>512</v>
      </c>
      <c r="D45" s="727"/>
      <c r="E45" s="720"/>
      <c r="F45" s="721"/>
      <c r="G45" s="722"/>
      <c r="H45" s="720"/>
      <c r="I45" s="721"/>
      <c r="J45" s="724"/>
      <c r="K45" s="1"/>
    </row>
    <row r="46" spans="1:11" ht="15.75" thickBot="1" x14ac:dyDescent="0.3">
      <c r="A46" s="728" t="s">
        <v>500</v>
      </c>
      <c r="B46" s="729" t="s">
        <v>486</v>
      </c>
      <c r="C46" s="730" t="s">
        <v>501</v>
      </c>
      <c r="D46" s="731">
        <v>100000</v>
      </c>
      <c r="E46" s="732"/>
      <c r="F46" s="733"/>
      <c r="G46" s="734"/>
      <c r="H46" s="732"/>
      <c r="I46" s="733">
        <v>100000</v>
      </c>
      <c r="J46" s="735"/>
      <c r="K46" s="1"/>
    </row>
    <row r="47" spans="1:11" ht="15.75" x14ac:dyDescent="0.25">
      <c r="A47" s="855" t="s">
        <v>658</v>
      </c>
      <c r="B47" s="856"/>
      <c r="C47" s="857"/>
      <c r="D47" s="736">
        <f>SUM(D48:D50)</f>
        <v>346300</v>
      </c>
      <c r="E47" s="737"/>
      <c r="F47" s="738"/>
      <c r="G47" s="739"/>
      <c r="H47" s="740">
        <f>SUM(H48:H50)</f>
        <v>346300</v>
      </c>
      <c r="I47" s="738"/>
      <c r="J47" s="739"/>
    </row>
    <row r="48" spans="1:11" x14ac:dyDescent="0.25">
      <c r="A48" s="816" t="s">
        <v>660</v>
      </c>
      <c r="B48" s="817"/>
      <c r="C48" s="818"/>
      <c r="D48" s="741">
        <v>25000</v>
      </c>
      <c r="E48" s="720"/>
      <c r="F48" s="721"/>
      <c r="G48" s="723"/>
      <c r="H48" s="742">
        <v>25000</v>
      </c>
      <c r="I48" s="721"/>
      <c r="J48" s="723"/>
    </row>
    <row r="49" spans="1:10" x14ac:dyDescent="0.25">
      <c r="A49" s="816" t="s">
        <v>628</v>
      </c>
      <c r="B49" s="817"/>
      <c r="C49" s="818"/>
      <c r="D49" s="741">
        <v>105000</v>
      </c>
      <c r="E49" s="720"/>
      <c r="F49" s="721"/>
      <c r="G49" s="723"/>
      <c r="H49" s="742">
        <v>105000</v>
      </c>
      <c r="I49" s="721"/>
      <c r="J49" s="723"/>
    </row>
    <row r="50" spans="1:10" ht="15.75" thickBot="1" x14ac:dyDescent="0.3">
      <c r="A50" s="819" t="s">
        <v>659</v>
      </c>
      <c r="B50" s="820"/>
      <c r="C50" s="821"/>
      <c r="D50" s="743">
        <v>216300</v>
      </c>
      <c r="E50" s="732"/>
      <c r="F50" s="733"/>
      <c r="G50" s="744"/>
      <c r="H50" s="745">
        <v>216300</v>
      </c>
      <c r="I50" s="733"/>
      <c r="J50" s="744"/>
    </row>
    <row r="51" spans="1:10" s="572" customFormat="1" ht="19.5" thickBot="1" x14ac:dyDescent="0.35">
      <c r="A51" s="827" t="s">
        <v>662</v>
      </c>
      <c r="B51" s="828"/>
      <c r="C51" s="829"/>
      <c r="D51" s="822">
        <f>D47+D6+D5</f>
        <v>21489980</v>
      </c>
      <c r="E51" s="746">
        <f>E5+E6+E47</f>
        <v>850000</v>
      </c>
      <c r="F51" s="747">
        <f t="shared" ref="F51:J51" si="2">F5+F6+F47</f>
        <v>1699200</v>
      </c>
      <c r="G51" s="748">
        <f t="shared" si="2"/>
        <v>1514000</v>
      </c>
      <c r="H51" s="749">
        <f t="shared" si="2"/>
        <v>16350780</v>
      </c>
      <c r="I51" s="747">
        <f t="shared" si="2"/>
        <v>271000</v>
      </c>
      <c r="J51" s="750">
        <f t="shared" si="2"/>
        <v>805000</v>
      </c>
    </row>
    <row r="52" spans="1:10" ht="18.75" thickBot="1" x14ac:dyDescent="0.3">
      <c r="A52" s="830"/>
      <c r="B52" s="831"/>
      <c r="C52" s="832"/>
      <c r="D52" s="823"/>
      <c r="E52" s="824">
        <f>SUM(E51:J51)</f>
        <v>21489980</v>
      </c>
      <c r="F52" s="825"/>
      <c r="G52" s="825"/>
      <c r="H52" s="825"/>
      <c r="I52" s="825"/>
      <c r="J52" s="826"/>
    </row>
    <row r="56" spans="1:10" s="475" customFormat="1" ht="15.75" x14ac:dyDescent="0.25">
      <c r="A56" s="751"/>
      <c r="B56" s="752"/>
      <c r="C56" s="752"/>
      <c r="D56" s="752"/>
      <c r="E56" s="753"/>
      <c r="F56" s="753"/>
      <c r="G56" s="753"/>
      <c r="H56" s="753"/>
      <c r="I56" s="753"/>
      <c r="J56" s="752"/>
    </row>
  </sheetData>
  <mergeCells count="22">
    <mergeCell ref="A47:C47"/>
    <mergeCell ref="A18:A26"/>
    <mergeCell ref="A28:A34"/>
    <mergeCell ref="A35:A40"/>
    <mergeCell ref="A41:A45"/>
    <mergeCell ref="A1:J1"/>
    <mergeCell ref="A5:C5"/>
    <mergeCell ref="A6:C6"/>
    <mergeCell ref="D2:D4"/>
    <mergeCell ref="A2:C4"/>
    <mergeCell ref="E2:J2"/>
    <mergeCell ref="A9:A12"/>
    <mergeCell ref="A15:A17"/>
    <mergeCell ref="A7:A8"/>
    <mergeCell ref="E3:G3"/>
    <mergeCell ref="H3:J3"/>
    <mergeCell ref="A48:C48"/>
    <mergeCell ref="A49:C49"/>
    <mergeCell ref="A50:C50"/>
    <mergeCell ref="D51:D52"/>
    <mergeCell ref="E52:J52"/>
    <mergeCell ref="A51:C52"/>
  </mergeCells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E21" sqref="E21"/>
    </sheetView>
  </sheetViews>
  <sheetFormatPr defaultRowHeight="15" x14ac:dyDescent="0.25"/>
  <cols>
    <col min="2" max="2" width="23.42578125" bestFit="1" customWidth="1"/>
    <col min="4" max="4" width="10" bestFit="1" customWidth="1"/>
    <col min="6" max="8" width="10" customWidth="1"/>
    <col min="9" max="9" width="9.7109375" bestFit="1" customWidth="1"/>
  </cols>
  <sheetData>
    <row r="1" spans="1:17" ht="16.5" thickBot="1" x14ac:dyDescent="0.3">
      <c r="A1" s="874" t="s">
        <v>747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6" t="s">
        <v>666</v>
      </c>
      <c r="O1" s="877"/>
      <c r="P1" s="877"/>
      <c r="Q1" s="878"/>
    </row>
    <row r="2" spans="1:17" x14ac:dyDescent="0.25">
      <c r="A2" s="879" t="s">
        <v>667</v>
      </c>
      <c r="B2" s="882" t="s">
        <v>668</v>
      </c>
      <c r="C2" s="885" t="s">
        <v>378</v>
      </c>
      <c r="D2" s="886"/>
      <c r="E2" s="886"/>
      <c r="F2" s="886"/>
      <c r="G2" s="886"/>
      <c r="H2" s="886"/>
      <c r="I2" s="886"/>
      <c r="J2" s="887"/>
      <c r="K2" s="882" t="s">
        <v>669</v>
      </c>
      <c r="L2" s="882" t="s">
        <v>670</v>
      </c>
      <c r="M2" s="888" t="s">
        <v>671</v>
      </c>
      <c r="N2" s="891"/>
      <c r="O2" s="892"/>
      <c r="P2" s="892"/>
      <c r="Q2" s="893"/>
    </row>
    <row r="3" spans="1:17" ht="15.75" thickBot="1" x14ac:dyDescent="0.3">
      <c r="A3" s="880"/>
      <c r="B3" s="883"/>
      <c r="C3" s="897" t="s">
        <v>672</v>
      </c>
      <c r="D3" s="898"/>
      <c r="E3" s="899"/>
      <c r="F3" s="900" t="s">
        <v>673</v>
      </c>
      <c r="G3" s="901"/>
      <c r="H3" s="902"/>
      <c r="I3" s="903" t="s">
        <v>674</v>
      </c>
      <c r="J3" s="573" t="s">
        <v>675</v>
      </c>
      <c r="K3" s="883"/>
      <c r="L3" s="883"/>
      <c r="M3" s="889"/>
      <c r="N3" s="894"/>
      <c r="O3" s="895"/>
      <c r="P3" s="895"/>
      <c r="Q3" s="896"/>
    </row>
    <row r="4" spans="1:17" x14ac:dyDescent="0.25">
      <c r="A4" s="880"/>
      <c r="B4" s="883"/>
      <c r="C4" s="903" t="s">
        <v>399</v>
      </c>
      <c r="D4" s="900" t="s">
        <v>676</v>
      </c>
      <c r="E4" s="902"/>
      <c r="F4" s="906" t="s">
        <v>677</v>
      </c>
      <c r="G4" s="862" t="s">
        <v>678</v>
      </c>
      <c r="H4" s="861" t="s">
        <v>679</v>
      </c>
      <c r="I4" s="904"/>
      <c r="J4" s="864" t="s">
        <v>680</v>
      </c>
      <c r="K4" s="883"/>
      <c r="L4" s="883"/>
      <c r="M4" s="889"/>
      <c r="N4" s="574"/>
      <c r="O4" s="575"/>
      <c r="P4" s="575"/>
      <c r="Q4" s="576"/>
    </row>
    <row r="5" spans="1:17" x14ac:dyDescent="0.25">
      <c r="A5" s="880"/>
      <c r="B5" s="883"/>
      <c r="C5" s="904"/>
      <c r="D5" s="867" t="s">
        <v>681</v>
      </c>
      <c r="E5" s="869" t="s">
        <v>682</v>
      </c>
      <c r="F5" s="906"/>
      <c r="G5" s="862"/>
      <c r="H5" s="862"/>
      <c r="I5" s="904"/>
      <c r="J5" s="865"/>
      <c r="K5" s="883"/>
      <c r="L5" s="883"/>
      <c r="M5" s="889"/>
      <c r="N5" s="577" t="s">
        <v>135</v>
      </c>
      <c r="O5" s="871" t="s">
        <v>683</v>
      </c>
      <c r="P5" s="872"/>
      <c r="Q5" s="873"/>
    </row>
    <row r="6" spans="1:17" ht="15.75" thickBot="1" x14ac:dyDescent="0.3">
      <c r="A6" s="881"/>
      <c r="B6" s="884"/>
      <c r="C6" s="905"/>
      <c r="D6" s="868"/>
      <c r="E6" s="870"/>
      <c r="F6" s="907"/>
      <c r="G6" s="863"/>
      <c r="H6" s="863"/>
      <c r="I6" s="905"/>
      <c r="J6" s="866"/>
      <c r="K6" s="884"/>
      <c r="L6" s="884"/>
      <c r="M6" s="890"/>
      <c r="N6" s="578" t="s">
        <v>684</v>
      </c>
      <c r="O6" s="579" t="s">
        <v>141</v>
      </c>
      <c r="P6" s="580" t="s">
        <v>142</v>
      </c>
      <c r="Q6" s="581" t="s">
        <v>143</v>
      </c>
    </row>
    <row r="7" spans="1:17" x14ac:dyDescent="0.25">
      <c r="A7" s="582" t="s">
        <v>685</v>
      </c>
      <c r="B7" s="583"/>
      <c r="C7" s="584">
        <f>C9+C18+C25+C44</f>
        <v>3770000</v>
      </c>
      <c r="D7" s="584">
        <f>D18+D44</f>
        <v>3500000</v>
      </c>
      <c r="E7" s="584">
        <f>E9+E18+E25+E44</f>
        <v>270000</v>
      </c>
      <c r="F7" s="584">
        <f>F9+F18+F25+F8</f>
        <v>3033360</v>
      </c>
      <c r="G7" s="584">
        <f>G9+G18+G25+G44</f>
        <v>350000</v>
      </c>
      <c r="H7" s="584">
        <f>H9+H18+H44</f>
        <v>455000</v>
      </c>
      <c r="I7" s="584">
        <f>I9+I18+I25+I44+I8</f>
        <v>7608360</v>
      </c>
      <c r="J7" s="584">
        <f t="shared" ref="J7:L7" si="0">J9+J18+J25</f>
        <v>6404892</v>
      </c>
      <c r="K7" s="584">
        <f>K9+K18+K25</f>
        <v>361800</v>
      </c>
      <c r="L7" s="584">
        <f t="shared" si="0"/>
        <v>217000</v>
      </c>
      <c r="M7" s="585">
        <f>M9+M18+M25+M44+M8</f>
        <v>8187160</v>
      </c>
      <c r="N7" s="662">
        <f>N9+N18+N25+N29+N43+N44+N45</f>
        <v>7519916</v>
      </c>
      <c r="O7" s="586">
        <f>O9+O18+O25+O29+O43+O45</f>
        <v>7407916</v>
      </c>
      <c r="P7" s="586">
        <f>P9+P18+P25+P29+P43</f>
        <v>112000</v>
      </c>
      <c r="Q7" s="587"/>
    </row>
    <row r="8" spans="1:17" ht="15.75" thickBot="1" x14ac:dyDescent="0.3">
      <c r="A8" s="588" t="s">
        <v>686</v>
      </c>
      <c r="B8" s="589" t="s">
        <v>687</v>
      </c>
      <c r="C8" s="590"/>
      <c r="D8" s="591"/>
      <c r="E8" s="592"/>
      <c r="F8" s="593">
        <v>3800</v>
      </c>
      <c r="G8" s="594"/>
      <c r="H8" s="594"/>
      <c r="I8" s="595">
        <f>F8</f>
        <v>3800</v>
      </c>
      <c r="J8" s="593"/>
      <c r="K8" s="593"/>
      <c r="L8" s="596"/>
      <c r="M8" s="597">
        <f>I8</f>
        <v>3800</v>
      </c>
      <c r="N8" s="598"/>
      <c r="O8" s="599"/>
      <c r="P8" s="599"/>
      <c r="Q8" s="600"/>
    </row>
    <row r="9" spans="1:17" ht="15.75" thickBot="1" x14ac:dyDescent="0.3">
      <c r="A9" s="601" t="s">
        <v>688</v>
      </c>
      <c r="B9" s="602" t="s">
        <v>689</v>
      </c>
      <c r="C9" s="603">
        <f>C10+C11+C12+C13+C14+C15+C16+C17</f>
        <v>35619</v>
      </c>
      <c r="D9" s="603"/>
      <c r="E9" s="603">
        <f t="shared" ref="E9:P9" si="1">E10+E11+E12+E13+E14+E15+E16+E17</f>
        <v>35619</v>
      </c>
      <c r="F9" s="603">
        <f t="shared" si="1"/>
        <v>1534646</v>
      </c>
      <c r="G9" s="603">
        <f t="shared" si="1"/>
        <v>103900</v>
      </c>
      <c r="H9" s="603">
        <f t="shared" si="1"/>
        <v>147500</v>
      </c>
      <c r="I9" s="603">
        <f>I10+I11+I12+I13+I14+I15+I16+I17</f>
        <v>1821665</v>
      </c>
      <c r="J9" s="603">
        <f t="shared" si="1"/>
        <v>1534646</v>
      </c>
      <c r="K9" s="603"/>
      <c r="L9" s="603">
        <f t="shared" si="1"/>
        <v>10800</v>
      </c>
      <c r="M9" s="604">
        <f t="shared" si="1"/>
        <v>1832465</v>
      </c>
      <c r="N9" s="605">
        <f t="shared" si="1"/>
        <v>1505446</v>
      </c>
      <c r="O9" s="606">
        <f t="shared" si="1"/>
        <v>1494646</v>
      </c>
      <c r="P9" s="606">
        <f t="shared" si="1"/>
        <v>10800</v>
      </c>
      <c r="Q9" s="607"/>
    </row>
    <row r="10" spans="1:17" x14ac:dyDescent="0.25">
      <c r="A10" s="608" t="s">
        <v>690</v>
      </c>
      <c r="B10" s="609" t="s">
        <v>691</v>
      </c>
      <c r="C10" s="610">
        <f>E10</f>
        <v>4048</v>
      </c>
      <c r="D10" s="611"/>
      <c r="E10" s="611">
        <v>4048</v>
      </c>
      <c r="F10" s="611">
        <v>163591</v>
      </c>
      <c r="G10" s="611">
        <v>11100</v>
      </c>
      <c r="H10" s="611">
        <v>16500</v>
      </c>
      <c r="I10" s="611">
        <f>C10+F10+G10+H10</f>
        <v>195239</v>
      </c>
      <c r="J10" s="612">
        <f>F10</f>
        <v>163591</v>
      </c>
      <c r="K10" s="612"/>
      <c r="L10" s="612">
        <v>0</v>
      </c>
      <c r="M10" s="613">
        <f>I10+L10</f>
        <v>195239</v>
      </c>
      <c r="N10" s="614">
        <f>O10+P10</f>
        <v>163591</v>
      </c>
      <c r="O10" s="615">
        <f t="shared" ref="O10:O16" si="2">J10</f>
        <v>163591</v>
      </c>
      <c r="P10" s="615">
        <f t="shared" ref="P10:P17" si="3">L10</f>
        <v>0</v>
      </c>
      <c r="Q10" s="616"/>
    </row>
    <row r="11" spans="1:17" x14ac:dyDescent="0.25">
      <c r="A11" s="617" t="s">
        <v>692</v>
      </c>
      <c r="B11" s="618" t="s">
        <v>693</v>
      </c>
      <c r="C11" s="618">
        <f t="shared" ref="C11:C17" si="4">E11</f>
        <v>8154</v>
      </c>
      <c r="D11" s="619"/>
      <c r="E11" s="619">
        <v>8154</v>
      </c>
      <c r="F11" s="619">
        <v>320995</v>
      </c>
      <c r="G11" s="619">
        <v>20000</v>
      </c>
      <c r="H11" s="619">
        <v>34000</v>
      </c>
      <c r="I11" s="611">
        <f t="shared" ref="I11:I17" si="5">C11+F11+G11+H11</f>
        <v>383149</v>
      </c>
      <c r="J11" s="619">
        <f t="shared" ref="J11:J17" si="6">F11</f>
        <v>320995</v>
      </c>
      <c r="K11" s="619"/>
      <c r="L11" s="619"/>
      <c r="M11" s="613">
        <f t="shared" ref="M11:M17" si="7">I11+L11</f>
        <v>383149</v>
      </c>
      <c r="N11" s="620">
        <f t="shared" ref="N11:N17" si="8">O11+P11</f>
        <v>320995</v>
      </c>
      <c r="O11" s="621">
        <f t="shared" si="2"/>
        <v>320995</v>
      </c>
      <c r="P11" s="621">
        <f t="shared" si="3"/>
        <v>0</v>
      </c>
      <c r="Q11" s="622"/>
    </row>
    <row r="12" spans="1:17" x14ac:dyDescent="0.25">
      <c r="A12" s="617" t="s">
        <v>694</v>
      </c>
      <c r="B12" s="618" t="s">
        <v>695</v>
      </c>
      <c r="C12" s="618">
        <f t="shared" si="4"/>
        <v>8372</v>
      </c>
      <c r="D12" s="619"/>
      <c r="E12" s="619">
        <v>8372</v>
      </c>
      <c r="F12" s="619">
        <v>390973</v>
      </c>
      <c r="G12" s="619">
        <v>27000</v>
      </c>
      <c r="H12" s="619">
        <v>39000</v>
      </c>
      <c r="I12" s="611">
        <f t="shared" si="5"/>
        <v>465345</v>
      </c>
      <c r="J12" s="619">
        <f t="shared" si="6"/>
        <v>390973</v>
      </c>
      <c r="K12" s="619"/>
      <c r="L12" s="619">
        <v>9000</v>
      </c>
      <c r="M12" s="613">
        <f t="shared" si="7"/>
        <v>474345</v>
      </c>
      <c r="N12" s="620">
        <f t="shared" si="8"/>
        <v>399973</v>
      </c>
      <c r="O12" s="621">
        <f t="shared" si="2"/>
        <v>390973</v>
      </c>
      <c r="P12" s="621">
        <f t="shared" si="3"/>
        <v>9000</v>
      </c>
      <c r="Q12" s="622"/>
    </row>
    <row r="13" spans="1:17" x14ac:dyDescent="0.25">
      <c r="A13" s="617" t="s">
        <v>696</v>
      </c>
      <c r="B13" s="618" t="s">
        <v>697</v>
      </c>
      <c r="C13" s="618">
        <v>0</v>
      </c>
      <c r="D13" s="619"/>
      <c r="E13" s="619">
        <v>0</v>
      </c>
      <c r="F13" s="619">
        <v>0</v>
      </c>
      <c r="G13" s="619">
        <v>0</v>
      </c>
      <c r="H13" s="623"/>
      <c r="I13" s="611">
        <f t="shared" si="5"/>
        <v>0</v>
      </c>
      <c r="J13" s="619">
        <f t="shared" si="6"/>
        <v>0</v>
      </c>
      <c r="K13" s="619"/>
      <c r="L13" s="619">
        <v>0</v>
      </c>
      <c r="M13" s="613">
        <f t="shared" si="7"/>
        <v>0</v>
      </c>
      <c r="N13" s="624">
        <f t="shared" si="8"/>
        <v>0</v>
      </c>
      <c r="O13" s="625">
        <f t="shared" si="2"/>
        <v>0</v>
      </c>
      <c r="P13" s="621">
        <f t="shared" si="3"/>
        <v>0</v>
      </c>
      <c r="Q13" s="622"/>
    </row>
    <row r="14" spans="1:17" x14ac:dyDescent="0.25">
      <c r="A14" s="617" t="s">
        <v>698</v>
      </c>
      <c r="B14" s="618" t="s">
        <v>699</v>
      </c>
      <c r="C14" s="618">
        <f t="shared" si="4"/>
        <v>5371</v>
      </c>
      <c r="D14" s="619"/>
      <c r="E14" s="619">
        <v>5371</v>
      </c>
      <c r="F14" s="619">
        <v>206903</v>
      </c>
      <c r="G14" s="619">
        <v>14300</v>
      </c>
      <c r="H14" s="619">
        <v>19000</v>
      </c>
      <c r="I14" s="611">
        <f t="shared" si="5"/>
        <v>245574</v>
      </c>
      <c r="J14" s="619">
        <f t="shared" si="6"/>
        <v>206903</v>
      </c>
      <c r="K14" s="619"/>
      <c r="L14" s="619"/>
      <c r="M14" s="613">
        <f t="shared" si="7"/>
        <v>245574</v>
      </c>
      <c r="N14" s="620">
        <f t="shared" si="8"/>
        <v>206903</v>
      </c>
      <c r="O14" s="621">
        <f t="shared" si="2"/>
        <v>206903</v>
      </c>
      <c r="P14" s="621"/>
      <c r="Q14" s="622"/>
    </row>
    <row r="15" spans="1:17" x14ac:dyDescent="0.25">
      <c r="A15" s="617" t="s">
        <v>700</v>
      </c>
      <c r="B15" s="618" t="s">
        <v>701</v>
      </c>
      <c r="C15" s="618">
        <f t="shared" si="4"/>
        <v>3581</v>
      </c>
      <c r="D15" s="619"/>
      <c r="E15" s="619">
        <v>3581</v>
      </c>
      <c r="F15" s="619">
        <v>215258</v>
      </c>
      <c r="G15" s="619">
        <v>16000</v>
      </c>
      <c r="H15" s="619">
        <v>18500</v>
      </c>
      <c r="I15" s="611">
        <f t="shared" si="5"/>
        <v>253339</v>
      </c>
      <c r="J15" s="619">
        <f t="shared" si="6"/>
        <v>215258</v>
      </c>
      <c r="K15" s="619"/>
      <c r="L15" s="619">
        <v>1800</v>
      </c>
      <c r="M15" s="613">
        <f t="shared" si="7"/>
        <v>255139</v>
      </c>
      <c r="N15" s="620">
        <f t="shared" si="8"/>
        <v>217058</v>
      </c>
      <c r="O15" s="621">
        <f t="shared" si="2"/>
        <v>215258</v>
      </c>
      <c r="P15" s="621">
        <f t="shared" si="3"/>
        <v>1800</v>
      </c>
      <c r="Q15" s="622"/>
    </row>
    <row r="16" spans="1:17" x14ac:dyDescent="0.25">
      <c r="A16" s="626" t="s">
        <v>702</v>
      </c>
      <c r="B16" s="627" t="s">
        <v>703</v>
      </c>
      <c r="C16" s="627">
        <f t="shared" si="4"/>
        <v>6093</v>
      </c>
      <c r="D16" s="628"/>
      <c r="E16" s="628">
        <v>6093</v>
      </c>
      <c r="F16" s="628">
        <v>196926</v>
      </c>
      <c r="G16" s="628">
        <v>15500</v>
      </c>
      <c r="H16" s="628">
        <v>20500</v>
      </c>
      <c r="I16" s="611">
        <f t="shared" si="5"/>
        <v>239019</v>
      </c>
      <c r="J16" s="628">
        <f>F16</f>
        <v>196926</v>
      </c>
      <c r="K16" s="628"/>
      <c r="L16" s="619">
        <v>0</v>
      </c>
      <c r="M16" s="613">
        <f t="shared" si="7"/>
        <v>239019</v>
      </c>
      <c r="N16" s="620">
        <f t="shared" si="8"/>
        <v>196926</v>
      </c>
      <c r="O16" s="621">
        <f t="shared" si="2"/>
        <v>196926</v>
      </c>
      <c r="P16" s="621">
        <f t="shared" si="3"/>
        <v>0</v>
      </c>
      <c r="Q16" s="622"/>
    </row>
    <row r="17" spans="1:17" ht="15.75" thickBot="1" x14ac:dyDescent="0.3">
      <c r="A17" s="626" t="s">
        <v>704</v>
      </c>
      <c r="B17" s="627" t="s">
        <v>705</v>
      </c>
      <c r="C17" s="627">
        <f t="shared" si="4"/>
        <v>0</v>
      </c>
      <c r="D17" s="628"/>
      <c r="E17" s="628">
        <v>0</v>
      </c>
      <c r="F17" s="628">
        <v>40000</v>
      </c>
      <c r="G17" s="628">
        <v>0</v>
      </c>
      <c r="H17" s="628"/>
      <c r="I17" s="611">
        <f t="shared" si="5"/>
        <v>40000</v>
      </c>
      <c r="J17" s="629">
        <f t="shared" si="6"/>
        <v>40000</v>
      </c>
      <c r="K17" s="629"/>
      <c r="L17" s="629">
        <v>0</v>
      </c>
      <c r="M17" s="613">
        <f t="shared" si="7"/>
        <v>40000</v>
      </c>
      <c r="N17" s="598">
        <f t="shared" si="8"/>
        <v>0</v>
      </c>
      <c r="O17" s="599"/>
      <c r="P17" s="599">
        <f t="shared" si="3"/>
        <v>0</v>
      </c>
      <c r="Q17" s="600"/>
    </row>
    <row r="18" spans="1:17" ht="15.75" thickBot="1" x14ac:dyDescent="0.3">
      <c r="A18" s="630" t="s">
        <v>706</v>
      </c>
      <c r="B18" s="631" t="s">
        <v>707</v>
      </c>
      <c r="C18" s="606">
        <f t="shared" ref="C18:J18" si="9">C19+C20+C21+C22+C23+C24</f>
        <v>3599763</v>
      </c>
      <c r="D18" s="606">
        <f t="shared" si="9"/>
        <v>3375332</v>
      </c>
      <c r="E18" s="606">
        <f t="shared" si="9"/>
        <v>224431</v>
      </c>
      <c r="F18" s="606">
        <f t="shared" si="9"/>
        <v>844006</v>
      </c>
      <c r="G18" s="606">
        <f t="shared" si="9"/>
        <v>155210</v>
      </c>
      <c r="H18" s="606">
        <f t="shared" si="9"/>
        <v>304000</v>
      </c>
      <c r="I18" s="606">
        <f>I19+I20+I21+I22+I23+I24</f>
        <v>4902979</v>
      </c>
      <c r="J18" s="606">
        <f t="shared" si="9"/>
        <v>4219338</v>
      </c>
      <c r="K18" s="606">
        <f>SUM(K19:K24)</f>
        <v>361800</v>
      </c>
      <c r="L18" s="606">
        <f>L19+L20+L21+L22+L23+L24</f>
        <v>130200</v>
      </c>
      <c r="M18" s="632">
        <f>M19+M20+M21+M22+M23+M24</f>
        <v>5394979</v>
      </c>
      <c r="N18" s="605">
        <f>N19+N20+N21+N22+N23+N24</f>
        <v>4244538</v>
      </c>
      <c r="O18" s="606">
        <f>O19+O20+O21+O22+O23+O24</f>
        <v>4219338</v>
      </c>
      <c r="P18" s="606">
        <f>P19+P20+P21+P22+P23+P24</f>
        <v>25200</v>
      </c>
      <c r="Q18" s="607"/>
    </row>
    <row r="19" spans="1:17" x14ac:dyDescent="0.25">
      <c r="A19" s="608" t="s">
        <v>708</v>
      </c>
      <c r="B19" s="609" t="s">
        <v>709</v>
      </c>
      <c r="C19" s="611">
        <f>D19+E19</f>
        <v>277487</v>
      </c>
      <c r="D19" s="611">
        <v>263180</v>
      </c>
      <c r="E19" s="611">
        <v>14307</v>
      </c>
      <c r="F19" s="611">
        <v>167781</v>
      </c>
      <c r="G19" s="611">
        <v>18580</v>
      </c>
      <c r="H19" s="611">
        <v>21000</v>
      </c>
      <c r="I19" s="611">
        <f>C19+F19+G19+H19</f>
        <v>484848</v>
      </c>
      <c r="J19" s="611">
        <f>D19+F19</f>
        <v>430961</v>
      </c>
      <c r="K19" s="611"/>
      <c r="L19" s="611">
        <v>10000</v>
      </c>
      <c r="M19" s="633">
        <f>I19+L19+K19</f>
        <v>494848</v>
      </c>
      <c r="N19" s="614">
        <f t="shared" ref="N19:N24" si="10">O19+P19</f>
        <v>440961</v>
      </c>
      <c r="O19" s="615">
        <f>J19</f>
        <v>430961</v>
      </c>
      <c r="P19" s="615">
        <f>L19</f>
        <v>10000</v>
      </c>
      <c r="Q19" s="616"/>
    </row>
    <row r="20" spans="1:17" x14ac:dyDescent="0.25">
      <c r="A20" s="617" t="s">
        <v>710</v>
      </c>
      <c r="B20" s="618" t="s">
        <v>711</v>
      </c>
      <c r="C20" s="619">
        <f t="shared" ref="C20:C24" si="11">D20+E20</f>
        <v>592389</v>
      </c>
      <c r="D20" s="619">
        <v>566044</v>
      </c>
      <c r="E20" s="619">
        <v>26345</v>
      </c>
      <c r="F20" s="619">
        <v>103569</v>
      </c>
      <c r="G20" s="619">
        <v>26815</v>
      </c>
      <c r="H20" s="619">
        <v>50000</v>
      </c>
      <c r="I20" s="611">
        <f t="shared" ref="I20:I24" si="12">C20+F20+G20+H20</f>
        <v>772773</v>
      </c>
      <c r="J20" s="619">
        <f t="shared" ref="J20:J24" si="13">D20+F20</f>
        <v>669613</v>
      </c>
      <c r="K20" s="619">
        <v>43500</v>
      </c>
      <c r="L20" s="619">
        <v>4300</v>
      </c>
      <c r="M20" s="633">
        <f t="shared" ref="M20:M24" si="14">I20+L20+K20</f>
        <v>820573</v>
      </c>
      <c r="N20" s="620">
        <f t="shared" si="10"/>
        <v>673913</v>
      </c>
      <c r="O20" s="621">
        <f t="shared" ref="O20:O24" si="15">J20</f>
        <v>669613</v>
      </c>
      <c r="P20" s="615">
        <f t="shared" ref="P20:P22" si="16">L20</f>
        <v>4300</v>
      </c>
      <c r="Q20" s="622"/>
    </row>
    <row r="21" spans="1:17" x14ac:dyDescent="0.25">
      <c r="A21" s="617" t="s">
        <v>712</v>
      </c>
      <c r="B21" s="618" t="s">
        <v>713</v>
      </c>
      <c r="C21" s="619">
        <f t="shared" si="11"/>
        <v>945215</v>
      </c>
      <c r="D21" s="619">
        <v>883106</v>
      </c>
      <c r="E21" s="619">
        <v>62109</v>
      </c>
      <c r="F21" s="619">
        <v>253237</v>
      </c>
      <c r="G21" s="619">
        <v>45330</v>
      </c>
      <c r="H21" s="619">
        <v>100000</v>
      </c>
      <c r="I21" s="611">
        <f t="shared" si="12"/>
        <v>1343782</v>
      </c>
      <c r="J21" s="619">
        <f t="shared" si="13"/>
        <v>1136343</v>
      </c>
      <c r="K21" s="619">
        <v>62400</v>
      </c>
      <c r="L21" s="619">
        <v>9000</v>
      </c>
      <c r="M21" s="633">
        <f t="shared" si="14"/>
        <v>1415182</v>
      </c>
      <c r="N21" s="620">
        <f t="shared" si="10"/>
        <v>1145343</v>
      </c>
      <c r="O21" s="621">
        <f t="shared" si="15"/>
        <v>1136343</v>
      </c>
      <c r="P21" s="615">
        <f t="shared" si="16"/>
        <v>9000</v>
      </c>
      <c r="Q21" s="622"/>
    </row>
    <row r="22" spans="1:17" x14ac:dyDescent="0.25">
      <c r="A22" s="617" t="s">
        <v>714</v>
      </c>
      <c r="B22" s="618" t="s">
        <v>715</v>
      </c>
      <c r="C22" s="619">
        <f t="shared" si="11"/>
        <v>744873</v>
      </c>
      <c r="D22" s="619">
        <v>685717</v>
      </c>
      <c r="E22" s="619">
        <v>59156</v>
      </c>
      <c r="F22" s="619">
        <v>116331</v>
      </c>
      <c r="G22" s="619">
        <v>36000</v>
      </c>
      <c r="H22" s="619">
        <v>55000</v>
      </c>
      <c r="I22" s="611">
        <f t="shared" si="12"/>
        <v>952204</v>
      </c>
      <c r="J22" s="619">
        <f t="shared" si="13"/>
        <v>802048</v>
      </c>
      <c r="K22" s="619">
        <v>73100</v>
      </c>
      <c r="L22" s="619">
        <v>1900</v>
      </c>
      <c r="M22" s="633">
        <f t="shared" si="14"/>
        <v>1027204</v>
      </c>
      <c r="N22" s="620">
        <f t="shared" si="10"/>
        <v>803948</v>
      </c>
      <c r="O22" s="621">
        <f t="shared" si="15"/>
        <v>802048</v>
      </c>
      <c r="P22" s="615">
        <f t="shared" si="16"/>
        <v>1900</v>
      </c>
      <c r="Q22" s="622"/>
    </row>
    <row r="23" spans="1:17" x14ac:dyDescent="0.25">
      <c r="A23" s="617" t="s">
        <v>716</v>
      </c>
      <c r="B23" s="618" t="s">
        <v>717</v>
      </c>
      <c r="C23" s="619">
        <f t="shared" si="11"/>
        <v>650777</v>
      </c>
      <c r="D23" s="619">
        <v>622588</v>
      </c>
      <c r="E23" s="619">
        <v>28189</v>
      </c>
      <c r="F23" s="619">
        <v>122350</v>
      </c>
      <c r="G23" s="619">
        <v>18400</v>
      </c>
      <c r="H23" s="619">
        <v>78000</v>
      </c>
      <c r="I23" s="611">
        <f t="shared" si="12"/>
        <v>869527</v>
      </c>
      <c r="J23" s="619">
        <f t="shared" si="13"/>
        <v>744938</v>
      </c>
      <c r="K23" s="619">
        <v>123400</v>
      </c>
      <c r="L23" s="619">
        <v>105000</v>
      </c>
      <c r="M23" s="633">
        <f t="shared" si="14"/>
        <v>1097927</v>
      </c>
      <c r="N23" s="620">
        <f t="shared" si="10"/>
        <v>744938</v>
      </c>
      <c r="O23" s="621">
        <f t="shared" si="15"/>
        <v>744938</v>
      </c>
      <c r="P23" s="621"/>
      <c r="Q23" s="622"/>
    </row>
    <row r="24" spans="1:17" ht="15.75" thickBot="1" x14ac:dyDescent="0.3">
      <c r="A24" s="626" t="s">
        <v>718</v>
      </c>
      <c r="B24" s="627" t="s">
        <v>719</v>
      </c>
      <c r="C24" s="628">
        <f t="shared" si="11"/>
        <v>389022</v>
      </c>
      <c r="D24" s="628">
        <v>354697</v>
      </c>
      <c r="E24" s="628">
        <v>34325</v>
      </c>
      <c r="F24" s="628">
        <v>80738</v>
      </c>
      <c r="G24" s="628">
        <v>10085</v>
      </c>
      <c r="H24" s="628"/>
      <c r="I24" s="611">
        <f t="shared" si="12"/>
        <v>479845</v>
      </c>
      <c r="J24" s="628">
        <f t="shared" si="13"/>
        <v>435435</v>
      </c>
      <c r="K24" s="628">
        <v>59400</v>
      </c>
      <c r="L24" s="628"/>
      <c r="M24" s="633">
        <f t="shared" si="14"/>
        <v>539245</v>
      </c>
      <c r="N24" s="598">
        <f t="shared" si="10"/>
        <v>435435</v>
      </c>
      <c r="O24" s="599">
        <f t="shared" si="15"/>
        <v>435435</v>
      </c>
      <c r="P24" s="599"/>
      <c r="Q24" s="600"/>
    </row>
    <row r="25" spans="1:17" ht="15.75" thickBot="1" x14ac:dyDescent="0.3">
      <c r="A25" s="634" t="s">
        <v>720</v>
      </c>
      <c r="B25" s="635" t="s">
        <v>721</v>
      </c>
      <c r="C25" s="606">
        <f>C27+C28</f>
        <v>1130</v>
      </c>
      <c r="D25" s="606"/>
      <c r="E25" s="606">
        <f>E26+E27+E28</f>
        <v>1130</v>
      </c>
      <c r="F25" s="606">
        <f>F26+F27</f>
        <v>650908</v>
      </c>
      <c r="G25" s="606">
        <f>G26+G27</f>
        <v>71500</v>
      </c>
      <c r="H25" s="606"/>
      <c r="I25" s="606">
        <f>I26+I27+I28</f>
        <v>723538</v>
      </c>
      <c r="J25" s="606">
        <f>J26+J27</f>
        <v>650908</v>
      </c>
      <c r="K25" s="606"/>
      <c r="L25" s="606">
        <f>L26+L27</f>
        <v>76000</v>
      </c>
      <c r="M25" s="632">
        <f>M26+M27+M28</f>
        <v>799538</v>
      </c>
      <c r="N25" s="605">
        <f>N26+N27</f>
        <v>726908</v>
      </c>
      <c r="O25" s="606">
        <f>O26+O27</f>
        <v>650908</v>
      </c>
      <c r="P25" s="606">
        <f>P26+P27</f>
        <v>76000</v>
      </c>
      <c r="Q25" s="607"/>
    </row>
    <row r="26" spans="1:17" x14ac:dyDescent="0.25">
      <c r="A26" s="608" t="s">
        <v>722</v>
      </c>
      <c r="B26" s="609" t="s">
        <v>723</v>
      </c>
      <c r="C26" s="611"/>
      <c r="D26" s="611"/>
      <c r="E26" s="611">
        <v>0</v>
      </c>
      <c r="F26" s="611">
        <v>455860</v>
      </c>
      <c r="G26" s="611">
        <v>29000</v>
      </c>
      <c r="H26" s="611"/>
      <c r="I26" s="611">
        <f>F26+G26</f>
        <v>484860</v>
      </c>
      <c r="J26" s="611">
        <f>F26</f>
        <v>455860</v>
      </c>
      <c r="K26" s="611"/>
      <c r="L26" s="611">
        <v>0</v>
      </c>
      <c r="M26" s="633">
        <f>I26+L26</f>
        <v>484860</v>
      </c>
      <c r="N26" s="614">
        <f>O26+P26</f>
        <v>455860</v>
      </c>
      <c r="O26" s="615">
        <f>J26</f>
        <v>455860</v>
      </c>
      <c r="P26" s="615">
        <f>L26</f>
        <v>0</v>
      </c>
      <c r="Q26" s="616"/>
    </row>
    <row r="27" spans="1:17" x14ac:dyDescent="0.25">
      <c r="A27" s="617" t="s">
        <v>724</v>
      </c>
      <c r="B27" s="618" t="s">
        <v>725</v>
      </c>
      <c r="C27" s="619">
        <f>E27</f>
        <v>864</v>
      </c>
      <c r="D27" s="619"/>
      <c r="E27" s="619">
        <v>864</v>
      </c>
      <c r="F27" s="619">
        <v>195048</v>
      </c>
      <c r="G27" s="619">
        <v>42500</v>
      </c>
      <c r="H27" s="619"/>
      <c r="I27" s="619">
        <f>C27+F27+G27</f>
        <v>238412</v>
      </c>
      <c r="J27" s="619">
        <f>F27</f>
        <v>195048</v>
      </c>
      <c r="K27" s="619"/>
      <c r="L27" s="619">
        <v>76000</v>
      </c>
      <c r="M27" s="636">
        <f>I27+L27</f>
        <v>314412</v>
      </c>
      <c r="N27" s="620">
        <f>O27+P27</f>
        <v>271048</v>
      </c>
      <c r="O27" s="621">
        <f>J27</f>
        <v>195048</v>
      </c>
      <c r="P27" s="621">
        <f>L27</f>
        <v>76000</v>
      </c>
      <c r="Q27" s="637"/>
    </row>
    <row r="28" spans="1:17" ht="15.75" thickBot="1" x14ac:dyDescent="0.3">
      <c r="A28" s="608"/>
      <c r="B28" s="609" t="s">
        <v>726</v>
      </c>
      <c r="C28" s="611">
        <f>E28</f>
        <v>266</v>
      </c>
      <c r="D28" s="611"/>
      <c r="E28" s="611">
        <v>266</v>
      </c>
      <c r="F28" s="638"/>
      <c r="G28" s="611"/>
      <c r="H28" s="611"/>
      <c r="I28" s="611">
        <f>C28+F28+G28</f>
        <v>266</v>
      </c>
      <c r="J28" s="611"/>
      <c r="K28" s="611"/>
      <c r="L28" s="611"/>
      <c r="M28" s="633">
        <f>I28+L28</f>
        <v>266</v>
      </c>
      <c r="N28" s="614"/>
      <c r="O28" s="615"/>
      <c r="P28" s="615"/>
      <c r="Q28" s="616"/>
    </row>
    <row r="29" spans="1:17" ht="15.75" thickBot="1" x14ac:dyDescent="0.3">
      <c r="A29" s="639" t="s">
        <v>727</v>
      </c>
      <c r="B29" s="640" t="s">
        <v>728</v>
      </c>
      <c r="C29" s="641"/>
      <c r="D29" s="641"/>
      <c r="E29" s="641">
        <f>E30+E31+E32+E33+E34+E35+E36+E37+E38+E39+E40+E41+E42</f>
        <v>261180</v>
      </c>
      <c r="F29" s="641"/>
      <c r="G29" s="641"/>
      <c r="H29" s="641"/>
      <c r="I29" s="641"/>
      <c r="J29" s="641"/>
      <c r="K29" s="641"/>
      <c r="L29" s="641"/>
      <c r="M29" s="642"/>
      <c r="N29" s="605">
        <f>N30+N31+N32+N33+N34+N35+N36+N37+N38+N39+N40+N41+N42</f>
        <v>260914</v>
      </c>
      <c r="O29" s="643">
        <f>O30+O31+O32+O33+O34+O35+O36+O37+O38+O39+O40+O41+O42</f>
        <v>260914</v>
      </c>
      <c r="P29" s="644"/>
      <c r="Q29" s="645"/>
    </row>
    <row r="30" spans="1:17" x14ac:dyDescent="0.25">
      <c r="A30" s="646"/>
      <c r="B30" s="647" t="s">
        <v>729</v>
      </c>
      <c r="C30" s="611"/>
      <c r="D30" s="611"/>
      <c r="E30" s="648">
        <v>22144</v>
      </c>
      <c r="F30" s="611"/>
      <c r="G30" s="611"/>
      <c r="H30" s="611"/>
      <c r="I30" s="611"/>
      <c r="J30" s="611"/>
      <c r="K30" s="611"/>
      <c r="L30" s="611"/>
      <c r="M30" s="633"/>
      <c r="N30" s="649">
        <f>SUM(O30:Q30)</f>
        <v>22144</v>
      </c>
      <c r="O30" s="650">
        <f>E30</f>
        <v>22144</v>
      </c>
      <c r="P30" s="615"/>
      <c r="Q30" s="651"/>
    </row>
    <row r="31" spans="1:17" x14ac:dyDescent="0.25">
      <c r="A31" s="652"/>
      <c r="B31" s="653" t="s">
        <v>730</v>
      </c>
      <c r="C31" s="619"/>
      <c r="D31" s="619"/>
      <c r="E31" s="654">
        <v>38737</v>
      </c>
      <c r="F31" s="619"/>
      <c r="G31" s="619"/>
      <c r="H31" s="619"/>
      <c r="I31" s="619"/>
      <c r="J31" s="619"/>
      <c r="K31" s="619"/>
      <c r="L31" s="619"/>
      <c r="M31" s="636"/>
      <c r="N31" s="649">
        <f t="shared" ref="N31:N42" si="17">SUM(O31:Q31)</f>
        <v>38737</v>
      </c>
      <c r="O31" s="655">
        <f t="shared" ref="O31:O42" si="18">E31</f>
        <v>38737</v>
      </c>
      <c r="P31" s="621"/>
      <c r="Q31" s="637"/>
    </row>
    <row r="32" spans="1:17" x14ac:dyDescent="0.25">
      <c r="A32" s="652"/>
      <c r="B32" s="653" t="s">
        <v>731</v>
      </c>
      <c r="C32" s="619"/>
      <c r="D32" s="619"/>
      <c r="E32" s="654">
        <v>54208</v>
      </c>
      <c r="F32" s="619"/>
      <c r="G32" s="619"/>
      <c r="H32" s="619"/>
      <c r="I32" s="619"/>
      <c r="J32" s="619"/>
      <c r="K32" s="619"/>
      <c r="L32" s="619"/>
      <c r="M32" s="636"/>
      <c r="N32" s="649">
        <f t="shared" si="17"/>
        <v>54208</v>
      </c>
      <c r="O32" s="655">
        <f t="shared" si="18"/>
        <v>54208</v>
      </c>
      <c r="P32" s="621"/>
      <c r="Q32" s="637"/>
    </row>
    <row r="33" spans="1:17" x14ac:dyDescent="0.25">
      <c r="A33" s="652"/>
      <c r="B33" s="653" t="s">
        <v>732</v>
      </c>
      <c r="C33" s="619"/>
      <c r="D33" s="619"/>
      <c r="E33" s="654">
        <v>9031</v>
      </c>
      <c r="F33" s="619"/>
      <c r="G33" s="619"/>
      <c r="H33" s="619"/>
      <c r="I33" s="619"/>
      <c r="J33" s="619"/>
      <c r="K33" s="619"/>
      <c r="L33" s="619"/>
      <c r="M33" s="636"/>
      <c r="N33" s="649">
        <f t="shared" si="17"/>
        <v>9031</v>
      </c>
      <c r="O33" s="655">
        <f t="shared" si="18"/>
        <v>9031</v>
      </c>
      <c r="P33" s="621"/>
      <c r="Q33" s="637"/>
    </row>
    <row r="34" spans="1:17" x14ac:dyDescent="0.25">
      <c r="A34" s="652"/>
      <c r="B34" s="653" t="s">
        <v>733</v>
      </c>
      <c r="C34" s="619"/>
      <c r="D34" s="619"/>
      <c r="E34" s="654">
        <v>0</v>
      </c>
      <c r="F34" s="619"/>
      <c r="G34" s="619"/>
      <c r="H34" s="619"/>
      <c r="I34" s="619"/>
      <c r="J34" s="619"/>
      <c r="K34" s="619"/>
      <c r="L34" s="619"/>
      <c r="M34" s="636"/>
      <c r="N34" s="649">
        <f t="shared" si="17"/>
        <v>0</v>
      </c>
      <c r="O34" s="655">
        <f t="shared" si="18"/>
        <v>0</v>
      </c>
      <c r="P34" s="621"/>
      <c r="Q34" s="637"/>
    </row>
    <row r="35" spans="1:17" x14ac:dyDescent="0.25">
      <c r="A35" s="652"/>
      <c r="B35" s="653" t="s">
        <v>734</v>
      </c>
      <c r="C35" s="619"/>
      <c r="D35" s="619"/>
      <c r="E35" s="654">
        <v>15711</v>
      </c>
      <c r="F35" s="619"/>
      <c r="G35" s="619"/>
      <c r="H35" s="619"/>
      <c r="I35" s="619"/>
      <c r="J35" s="619"/>
      <c r="K35" s="619"/>
      <c r="L35" s="619"/>
      <c r="M35" s="636"/>
      <c r="N35" s="649">
        <f t="shared" si="17"/>
        <v>15711</v>
      </c>
      <c r="O35" s="655">
        <f t="shared" si="18"/>
        <v>15711</v>
      </c>
      <c r="P35" s="621"/>
      <c r="Q35" s="637"/>
    </row>
    <row r="36" spans="1:17" x14ac:dyDescent="0.25">
      <c r="A36" s="652"/>
      <c r="B36" s="653" t="s">
        <v>735</v>
      </c>
      <c r="C36" s="619"/>
      <c r="D36" s="619"/>
      <c r="E36" s="654">
        <v>2562</v>
      </c>
      <c r="F36" s="619"/>
      <c r="G36" s="619"/>
      <c r="H36" s="619"/>
      <c r="I36" s="619"/>
      <c r="J36" s="619"/>
      <c r="K36" s="619"/>
      <c r="L36" s="619"/>
      <c r="M36" s="636"/>
      <c r="N36" s="649">
        <f t="shared" si="17"/>
        <v>2296</v>
      </c>
      <c r="O36" s="655">
        <f>E36-E28</f>
        <v>2296</v>
      </c>
      <c r="P36" s="621"/>
      <c r="Q36" s="637"/>
    </row>
    <row r="37" spans="1:17" x14ac:dyDescent="0.25">
      <c r="A37" s="652"/>
      <c r="B37" s="653" t="s">
        <v>736</v>
      </c>
      <c r="C37" s="619"/>
      <c r="D37" s="619"/>
      <c r="E37" s="654">
        <v>54216</v>
      </c>
      <c r="F37" s="619"/>
      <c r="G37" s="619"/>
      <c r="H37" s="619"/>
      <c r="I37" s="619"/>
      <c r="J37" s="619"/>
      <c r="K37" s="619"/>
      <c r="L37" s="619"/>
      <c r="M37" s="636"/>
      <c r="N37" s="649">
        <f t="shared" si="17"/>
        <v>54216</v>
      </c>
      <c r="O37" s="655">
        <f t="shared" si="18"/>
        <v>54216</v>
      </c>
      <c r="P37" s="621"/>
      <c r="Q37" s="637"/>
    </row>
    <row r="38" spans="1:17" x14ac:dyDescent="0.25">
      <c r="A38" s="652"/>
      <c r="B38" s="653" t="s">
        <v>737</v>
      </c>
      <c r="C38" s="619"/>
      <c r="D38" s="619"/>
      <c r="E38" s="654">
        <v>24200</v>
      </c>
      <c r="F38" s="619"/>
      <c r="G38" s="619"/>
      <c r="H38" s="619"/>
      <c r="I38" s="619"/>
      <c r="J38" s="619"/>
      <c r="K38" s="619"/>
      <c r="L38" s="619"/>
      <c r="M38" s="636"/>
      <c r="N38" s="649">
        <f t="shared" si="17"/>
        <v>24200</v>
      </c>
      <c r="O38" s="655">
        <f t="shared" si="18"/>
        <v>24200</v>
      </c>
      <c r="P38" s="621"/>
      <c r="Q38" s="637"/>
    </row>
    <row r="39" spans="1:17" x14ac:dyDescent="0.25">
      <c r="A39" s="652"/>
      <c r="B39" s="653" t="s">
        <v>738</v>
      </c>
      <c r="C39" s="619"/>
      <c r="D39" s="619"/>
      <c r="E39" s="654">
        <v>30300</v>
      </c>
      <c r="F39" s="619"/>
      <c r="G39" s="619"/>
      <c r="H39" s="619"/>
      <c r="I39" s="619"/>
      <c r="J39" s="619"/>
      <c r="K39" s="619"/>
      <c r="L39" s="619"/>
      <c r="M39" s="636"/>
      <c r="N39" s="649">
        <f t="shared" si="17"/>
        <v>30300</v>
      </c>
      <c r="O39" s="655">
        <f t="shared" si="18"/>
        <v>30300</v>
      </c>
      <c r="P39" s="621"/>
      <c r="Q39" s="637"/>
    </row>
    <row r="40" spans="1:17" x14ac:dyDescent="0.25">
      <c r="A40" s="656"/>
      <c r="B40" s="653" t="s">
        <v>739</v>
      </c>
      <c r="C40" s="628"/>
      <c r="D40" s="628"/>
      <c r="E40" s="657">
        <v>8888</v>
      </c>
      <c r="F40" s="628"/>
      <c r="G40" s="628"/>
      <c r="H40" s="628"/>
      <c r="I40" s="628"/>
      <c r="J40" s="628"/>
      <c r="K40" s="628"/>
      <c r="L40" s="628"/>
      <c r="M40" s="658"/>
      <c r="N40" s="649">
        <f t="shared" si="17"/>
        <v>8888</v>
      </c>
      <c r="O40" s="655">
        <f t="shared" si="18"/>
        <v>8888</v>
      </c>
      <c r="P40" s="621"/>
      <c r="Q40" s="637"/>
    </row>
    <row r="41" spans="1:17" x14ac:dyDescent="0.25">
      <c r="A41" s="656"/>
      <c r="B41" s="653" t="s">
        <v>740</v>
      </c>
      <c r="C41" s="628"/>
      <c r="D41" s="628"/>
      <c r="E41" s="657">
        <v>923</v>
      </c>
      <c r="F41" s="628"/>
      <c r="G41" s="628"/>
      <c r="H41" s="628"/>
      <c r="I41" s="628"/>
      <c r="J41" s="628"/>
      <c r="K41" s="628"/>
      <c r="L41" s="628"/>
      <c r="M41" s="658"/>
      <c r="N41" s="649">
        <f t="shared" si="17"/>
        <v>923</v>
      </c>
      <c r="O41" s="655">
        <f t="shared" si="18"/>
        <v>923</v>
      </c>
      <c r="P41" s="621"/>
      <c r="Q41" s="637"/>
    </row>
    <row r="42" spans="1:17" ht="15.75" thickBot="1" x14ac:dyDescent="0.3">
      <c r="A42" s="656"/>
      <c r="B42" s="653" t="s">
        <v>741</v>
      </c>
      <c r="C42" s="628"/>
      <c r="D42" s="628"/>
      <c r="E42" s="657">
        <v>260</v>
      </c>
      <c r="F42" s="628"/>
      <c r="G42" s="628"/>
      <c r="H42" s="628"/>
      <c r="I42" s="628"/>
      <c r="J42" s="628"/>
      <c r="K42" s="628"/>
      <c r="L42" s="628"/>
      <c r="M42" s="658"/>
      <c r="N42" s="649">
        <f t="shared" si="17"/>
        <v>260</v>
      </c>
      <c r="O42" s="659">
        <f t="shared" si="18"/>
        <v>260</v>
      </c>
      <c r="P42" s="599"/>
      <c r="Q42" s="660"/>
    </row>
    <row r="43" spans="1:17" ht="15.75" thickBot="1" x14ac:dyDescent="0.3">
      <c r="A43" s="639" t="s">
        <v>742</v>
      </c>
      <c r="B43" s="640" t="s">
        <v>678</v>
      </c>
      <c r="C43" s="641"/>
      <c r="D43" s="641"/>
      <c r="E43" s="641"/>
      <c r="F43" s="641"/>
      <c r="G43" s="641">
        <f>G9+G18+G25</f>
        <v>330610</v>
      </c>
      <c r="H43" s="641"/>
      <c r="I43" s="641"/>
      <c r="J43" s="641"/>
      <c r="K43" s="641"/>
      <c r="L43" s="641"/>
      <c r="M43" s="642"/>
      <c r="N43" s="605">
        <f>SUM(O43:Q43)</f>
        <v>330610</v>
      </c>
      <c r="O43" s="643">
        <f>G43</f>
        <v>330610</v>
      </c>
      <c r="P43" s="606">
        <f>L43</f>
        <v>0</v>
      </c>
      <c r="Q43" s="645"/>
    </row>
    <row r="44" spans="1:17" ht="15.75" thickBot="1" x14ac:dyDescent="0.3">
      <c r="A44" s="639" t="s">
        <v>743</v>
      </c>
      <c r="B44" s="661" t="s">
        <v>295</v>
      </c>
      <c r="C44" s="641">
        <f>D44+E44</f>
        <v>133488</v>
      </c>
      <c r="D44" s="641">
        <v>124668</v>
      </c>
      <c r="E44" s="641">
        <v>8820</v>
      </c>
      <c r="F44" s="641">
        <v>0</v>
      </c>
      <c r="G44" s="641">
        <v>19390</v>
      </c>
      <c r="H44" s="641">
        <v>3500</v>
      </c>
      <c r="I44" s="641">
        <f>D44+E44+G44+H44</f>
        <v>156378</v>
      </c>
      <c r="J44" s="641"/>
      <c r="K44" s="641"/>
      <c r="L44" s="641">
        <v>0</v>
      </c>
      <c r="M44" s="642">
        <f>D44+E44+G44+H44</f>
        <v>156378</v>
      </c>
      <c r="N44" s="605">
        <v>0</v>
      </c>
      <c r="O44" s="606">
        <v>0</v>
      </c>
      <c r="P44" s="644"/>
      <c r="Q44" s="645"/>
    </row>
    <row r="45" spans="1:17" ht="15.75" thickBot="1" x14ac:dyDescent="0.3">
      <c r="A45" s="639" t="s">
        <v>744</v>
      </c>
      <c r="B45" s="661" t="s">
        <v>745</v>
      </c>
      <c r="C45" s="641"/>
      <c r="D45" s="641"/>
      <c r="E45" s="641"/>
      <c r="F45" s="641"/>
      <c r="G45" s="641"/>
      <c r="H45" s="641">
        <f>H9+H18</f>
        <v>451500</v>
      </c>
      <c r="I45" s="641"/>
      <c r="J45" s="641"/>
      <c r="K45" s="641"/>
      <c r="L45" s="641"/>
      <c r="M45" s="642"/>
      <c r="N45" s="605">
        <f>O45</f>
        <v>451500</v>
      </c>
      <c r="O45" s="606">
        <f>H45</f>
        <v>451500</v>
      </c>
      <c r="P45" s="644"/>
      <c r="Q45" s="645"/>
    </row>
    <row r="46" spans="1:17" ht="15.75" thickBot="1" x14ac:dyDescent="0.3">
      <c r="A46" s="859" t="s">
        <v>746</v>
      </c>
      <c r="B46" s="860"/>
      <c r="C46" s="641">
        <f>C9+C18+C25+C44</f>
        <v>3770000</v>
      </c>
      <c r="D46" s="641">
        <f>D18+D44</f>
        <v>3500000</v>
      </c>
      <c r="E46" s="641">
        <f>E30+E31+E32+E33+E34+E35+E36+E37+E38+E39+E40+E41+E42+E44</f>
        <v>270000</v>
      </c>
      <c r="F46" s="641">
        <f>F9+F18+F25+F8</f>
        <v>3033360</v>
      </c>
      <c r="G46" s="641">
        <f>G9+G18+G25+G44</f>
        <v>350000</v>
      </c>
      <c r="H46" s="641">
        <f>H9+H18+H44</f>
        <v>455000</v>
      </c>
      <c r="I46" s="641">
        <f t="shared" ref="I46:L46" si="19">I9+I18+I25</f>
        <v>7448182</v>
      </c>
      <c r="J46" s="641">
        <f t="shared" si="19"/>
        <v>6404892</v>
      </c>
      <c r="K46" s="641">
        <f>K9+K18+K25+K44</f>
        <v>361800</v>
      </c>
      <c r="L46" s="641">
        <f t="shared" si="19"/>
        <v>217000</v>
      </c>
      <c r="M46" s="642">
        <f>M9+M18+M25+M8+M44</f>
        <v>8187160</v>
      </c>
      <c r="N46" s="605">
        <f>N45+N43+N29+N25+N18+N9</f>
        <v>7519916</v>
      </c>
      <c r="O46" s="606">
        <f>O45+O43+O29+O25+O18+O9</f>
        <v>7407916</v>
      </c>
      <c r="P46" s="606">
        <f>P9+P18+P25</f>
        <v>112000</v>
      </c>
      <c r="Q46" s="645"/>
    </row>
    <row r="47" spans="1:17" x14ac:dyDescent="0.25">
      <c r="M47" s="1"/>
      <c r="N47" s="1"/>
    </row>
  </sheetData>
  <mergeCells count="22">
    <mergeCell ref="O5:Q5"/>
    <mergeCell ref="A1:M1"/>
    <mergeCell ref="N1:Q1"/>
    <mergeCell ref="A2:A6"/>
    <mergeCell ref="B2:B6"/>
    <mergeCell ref="C2:J2"/>
    <mergeCell ref="K2:K6"/>
    <mergeCell ref="L2:L6"/>
    <mergeCell ref="M2:M6"/>
    <mergeCell ref="N2:Q3"/>
    <mergeCell ref="C3:E3"/>
    <mergeCell ref="F3:H3"/>
    <mergeCell ref="I3:I6"/>
    <mergeCell ref="C4:C6"/>
    <mergeCell ref="D4:E4"/>
    <mergeCell ref="F4:F6"/>
    <mergeCell ref="A46:B46"/>
    <mergeCell ref="H4:H6"/>
    <mergeCell ref="J4:J6"/>
    <mergeCell ref="D5:D6"/>
    <mergeCell ref="E5:E6"/>
    <mergeCell ref="G4:G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zdroje financovania</vt:lpstr>
      <vt:lpstr>Program 9. Vzdelávanie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2017-11-13T07:49:54Z</cp:lastPrinted>
  <dcterms:created xsi:type="dcterms:W3CDTF">2013-01-26T12:47:58Z</dcterms:created>
  <dcterms:modified xsi:type="dcterms:W3CDTF">2017-11-15T12:41:41Z</dcterms:modified>
</cp:coreProperties>
</file>