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AppData\Local\Microsoft\Windows\Temporary Internet Files\Content.Outlook\AX7WV1AJ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1" r:id="rId7"/>
    <sheet name="zdroje krytia rozpočtu " sheetId="10" r:id="rId8"/>
    <sheet name="školstvo " sheetId="12" r:id="rId9"/>
  </sheets>
  <externalReferences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H25" i="12" l="1"/>
  <c r="H45" i="12"/>
  <c r="H46" i="12"/>
  <c r="E46" i="12"/>
  <c r="E45" i="12"/>
  <c r="C46" i="12"/>
  <c r="K44" i="12"/>
  <c r="K46" i="12" s="1"/>
  <c r="K9" i="12"/>
  <c r="K8" i="12"/>
  <c r="L7" i="12"/>
  <c r="N7" i="12"/>
  <c r="M7" i="12"/>
  <c r="M43" i="12"/>
  <c r="L43" i="12"/>
  <c r="L44" i="12"/>
  <c r="I27" i="12"/>
  <c r="I26" i="12"/>
  <c r="M26" i="12"/>
  <c r="L26" i="12"/>
  <c r="I19" i="12"/>
  <c r="M19" i="12"/>
  <c r="L19" i="12"/>
  <c r="L18" i="12"/>
  <c r="K26" i="12"/>
  <c r="K25" i="12"/>
  <c r="K45" i="12" s="1"/>
  <c r="K28" i="12"/>
  <c r="K27" i="12"/>
  <c r="J46" i="12"/>
  <c r="F46" i="12"/>
  <c r="F45" i="12"/>
  <c r="C25" i="12"/>
  <c r="C45" i="12" s="1"/>
  <c r="H7" i="12"/>
  <c r="K7" i="12" s="1"/>
  <c r="H8" i="12"/>
  <c r="H10" i="12"/>
  <c r="I7" i="12"/>
  <c r="F7" i="12"/>
  <c r="J7" i="12"/>
  <c r="H28" i="12"/>
  <c r="H27" i="12"/>
  <c r="H26" i="12"/>
  <c r="J25" i="12"/>
  <c r="G46" i="12"/>
  <c r="C28" i="12"/>
  <c r="C27" i="12"/>
  <c r="E7" i="12"/>
  <c r="E25" i="12"/>
  <c r="J10" i="12"/>
  <c r="G10" i="12"/>
  <c r="F10" i="12"/>
  <c r="E10" i="12"/>
  <c r="E35" i="10"/>
  <c r="O31" i="7" l="1"/>
  <c r="O30" i="7"/>
  <c r="P31" i="7"/>
  <c r="D40" i="11" l="1"/>
  <c r="Q21" i="6" l="1"/>
  <c r="S181" i="6" l="1"/>
  <c r="S180" i="6"/>
  <c r="S179" i="6"/>
  <c r="R181" i="6"/>
  <c r="R180" i="6"/>
  <c r="R179" i="6"/>
  <c r="Q181" i="6"/>
  <c r="Q180" i="6"/>
  <c r="Q179" i="6"/>
  <c r="S177" i="6"/>
  <c r="R177" i="6"/>
  <c r="Q177" i="6"/>
  <c r="S176" i="6"/>
  <c r="S175" i="6"/>
  <c r="S174" i="6"/>
  <c r="S173" i="6" s="1"/>
  <c r="S172" i="6"/>
  <c r="S171" i="6"/>
  <c r="S170" i="6"/>
  <c r="S169" i="6"/>
  <c r="S168" i="6"/>
  <c r="S166" i="6"/>
  <c r="S165" i="6"/>
  <c r="S164" i="6"/>
  <c r="S163" i="6"/>
  <c r="S161" i="6"/>
  <c r="S160" i="6"/>
  <c r="S159" i="6"/>
  <c r="S158" i="6"/>
  <c r="S156" i="6"/>
  <c r="S155" i="6"/>
  <c r="S154" i="6"/>
  <c r="R176" i="6"/>
  <c r="R175" i="6"/>
  <c r="R174" i="6"/>
  <c r="R173" i="6" s="1"/>
  <c r="R172" i="6"/>
  <c r="R171" i="6"/>
  <c r="R170" i="6"/>
  <c r="R169" i="6"/>
  <c r="R168" i="6"/>
  <c r="R166" i="6"/>
  <c r="R165" i="6"/>
  <c r="R164" i="6"/>
  <c r="R163" i="6"/>
  <c r="R161" i="6"/>
  <c r="R160" i="6"/>
  <c r="R159" i="6"/>
  <c r="R158" i="6"/>
  <c r="R156" i="6"/>
  <c r="R155" i="6"/>
  <c r="R154" i="6"/>
  <c r="Q175" i="6"/>
  <c r="Q174" i="6"/>
  <c r="Q172" i="6"/>
  <c r="Q169" i="6"/>
  <c r="Q160" i="6"/>
  <c r="Q156" i="6"/>
  <c r="Q155" i="6"/>
  <c r="Q154" i="6"/>
  <c r="S151" i="6"/>
  <c r="S150" i="6"/>
  <c r="S149" i="6"/>
  <c r="S148" i="6"/>
  <c r="S147" i="6"/>
  <c r="S146" i="6"/>
  <c r="S145" i="6"/>
  <c r="S144" i="6"/>
  <c r="S143" i="6"/>
  <c r="S142" i="6"/>
  <c r="R151" i="6"/>
  <c r="R149" i="6"/>
  <c r="R148" i="6"/>
  <c r="R146" i="6"/>
  <c r="R145" i="6"/>
  <c r="R144" i="6"/>
  <c r="R143" i="6"/>
  <c r="R142" i="6"/>
  <c r="Q150" i="6"/>
  <c r="Q149" i="6"/>
  <c r="Q148" i="6"/>
  <c r="Q147" i="6"/>
  <c r="Q146" i="6"/>
  <c r="Q144" i="6"/>
  <c r="Q143" i="6"/>
  <c r="Q142" i="6"/>
  <c r="S139" i="6"/>
  <c r="S138" i="6"/>
  <c r="S137" i="6"/>
  <c r="S136" i="6"/>
  <c r="S135" i="6"/>
  <c r="S134" i="6"/>
  <c r="S132" i="6"/>
  <c r="R139" i="6"/>
  <c r="R138" i="6"/>
  <c r="R137" i="6"/>
  <c r="R135" i="6"/>
  <c r="R134" i="6"/>
  <c r="R132" i="6"/>
  <c r="Q139" i="6"/>
  <c r="Q138" i="6"/>
  <c r="Q137" i="6"/>
  <c r="Q136" i="6"/>
  <c r="Q135" i="6"/>
  <c r="Q134" i="6"/>
  <c r="Q132" i="6"/>
  <c r="S130" i="6"/>
  <c r="S129" i="6"/>
  <c r="S128" i="6"/>
  <c r="S127" i="6"/>
  <c r="S126" i="6"/>
  <c r="S125" i="6"/>
  <c r="S124" i="6"/>
  <c r="S122" i="6"/>
  <c r="R130" i="6"/>
  <c r="R129" i="6"/>
  <c r="R128" i="6"/>
  <c r="R126" i="6"/>
  <c r="R125" i="6"/>
  <c r="R124" i="6"/>
  <c r="R122" i="6"/>
  <c r="Q130" i="6"/>
  <c r="Q129" i="6"/>
  <c r="Q128" i="6"/>
  <c r="Q127" i="6"/>
  <c r="Q126" i="6"/>
  <c r="Q125" i="6"/>
  <c r="Q124" i="6"/>
  <c r="Q122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R119" i="6"/>
  <c r="R118" i="6"/>
  <c r="R117" i="6"/>
  <c r="R116" i="6"/>
  <c r="R112" i="6"/>
  <c r="R109" i="6"/>
  <c r="R107" i="6"/>
  <c r="R106" i="6"/>
  <c r="R105" i="6"/>
  <c r="R104" i="6"/>
  <c r="R103" i="6"/>
  <c r="R102" i="6"/>
  <c r="R101" i="6"/>
  <c r="R100" i="6"/>
  <c r="R98" i="6"/>
  <c r="Q119" i="6"/>
  <c r="Q117" i="6"/>
  <c r="Q116" i="6"/>
  <c r="Q107" i="6"/>
  <c r="Q106" i="6"/>
  <c r="Q104" i="6"/>
  <c r="Q103" i="6"/>
  <c r="Q101" i="6"/>
  <c r="Q100" i="6"/>
  <c r="Q98" i="6"/>
  <c r="AE96" i="6"/>
  <c r="S96" i="6"/>
  <c r="S94" i="6"/>
  <c r="R96" i="6"/>
  <c r="R95" i="6" s="1"/>
  <c r="R94" i="6"/>
  <c r="Q96" i="6"/>
  <c r="Q95" i="6" s="1"/>
  <c r="Q94" i="6"/>
  <c r="S92" i="6"/>
  <c r="S91" i="6"/>
  <c r="S89" i="6"/>
  <c r="S88" i="6"/>
  <c r="S86" i="6"/>
  <c r="S85" i="6"/>
  <c r="S84" i="6"/>
  <c r="S83" i="6"/>
  <c r="S82" i="6"/>
  <c r="S81" i="6"/>
  <c r="S80" i="6"/>
  <c r="R92" i="6"/>
  <c r="R89" i="6"/>
  <c r="R88" i="6"/>
  <c r="R86" i="6"/>
  <c r="R85" i="6"/>
  <c r="R84" i="6"/>
  <c r="R83" i="6"/>
  <c r="R82" i="6"/>
  <c r="R81" i="6"/>
  <c r="R80" i="6"/>
  <c r="Q92" i="6"/>
  <c r="Q91" i="6"/>
  <c r="Q88" i="6"/>
  <c r="Q86" i="6"/>
  <c r="Q85" i="6"/>
  <c r="Q84" i="6"/>
  <c r="Q82" i="6"/>
  <c r="Q81" i="6"/>
  <c r="Q80" i="6"/>
  <c r="S77" i="6"/>
  <c r="S76" i="6"/>
  <c r="S75" i="6"/>
  <c r="S73" i="6"/>
  <c r="S72" i="6"/>
  <c r="R77" i="6"/>
  <c r="R76" i="6"/>
  <c r="R75" i="6"/>
  <c r="R73" i="6"/>
  <c r="R72" i="6"/>
  <c r="Q77" i="6"/>
  <c r="Q76" i="6"/>
  <c r="Q75" i="6"/>
  <c r="Q73" i="6"/>
  <c r="Q72" i="6"/>
  <c r="S69" i="6"/>
  <c r="S68" i="6"/>
  <c r="S66" i="6"/>
  <c r="S65" i="6"/>
  <c r="S64" i="6"/>
  <c r="S63" i="6"/>
  <c r="S61" i="6"/>
  <c r="S60" i="6"/>
  <c r="S59" i="6"/>
  <c r="S58" i="6"/>
  <c r="S57" i="6"/>
  <c r="S56" i="6"/>
  <c r="R69" i="6"/>
  <c r="R68" i="6"/>
  <c r="R66" i="6"/>
  <c r="R65" i="6"/>
  <c r="R64" i="6"/>
  <c r="R63" i="6"/>
  <c r="R61" i="6"/>
  <c r="R60" i="6"/>
  <c r="R59" i="6"/>
  <c r="R58" i="6"/>
  <c r="R57" i="6"/>
  <c r="R56" i="6"/>
  <c r="Q69" i="6"/>
  <c r="P69" i="6" s="1"/>
  <c r="Q68" i="6"/>
  <c r="P68" i="6" s="1"/>
  <c r="Q66" i="6"/>
  <c r="P66" i="6" s="1"/>
  <c r="Q65" i="6"/>
  <c r="P65" i="6" s="1"/>
  <c r="Q63" i="6"/>
  <c r="Q61" i="6"/>
  <c r="Q60" i="6"/>
  <c r="Q59" i="6"/>
  <c r="Q58" i="6"/>
  <c r="Q57" i="6"/>
  <c r="Q56" i="6"/>
  <c r="S53" i="6"/>
  <c r="S52" i="6"/>
  <c r="S51" i="6"/>
  <c r="S49" i="6"/>
  <c r="R53" i="6"/>
  <c r="R52" i="6"/>
  <c r="R51" i="6"/>
  <c r="R49" i="6"/>
  <c r="Q53" i="6"/>
  <c r="P53" i="6" s="1"/>
  <c r="Q52" i="6"/>
  <c r="P52" i="6" s="1"/>
  <c r="Q51" i="6"/>
  <c r="P51" i="6" s="1"/>
  <c r="Q49" i="6"/>
  <c r="S47" i="6"/>
  <c r="S46" i="6"/>
  <c r="S45" i="6"/>
  <c r="S44" i="6"/>
  <c r="S43" i="6"/>
  <c r="S42" i="6"/>
  <c r="S40" i="6"/>
  <c r="S39" i="6"/>
  <c r="R47" i="6"/>
  <c r="R46" i="6"/>
  <c r="R45" i="6"/>
  <c r="R43" i="6"/>
  <c r="R42" i="6"/>
  <c r="R40" i="6"/>
  <c r="R39" i="6"/>
  <c r="Q47" i="6"/>
  <c r="Q46" i="6"/>
  <c r="Q45" i="6"/>
  <c r="Q43" i="6"/>
  <c r="Q42" i="6"/>
  <c r="Q40" i="6"/>
  <c r="Q39" i="6"/>
  <c r="S37" i="6"/>
  <c r="S36" i="6"/>
  <c r="S35" i="6"/>
  <c r="S33" i="6"/>
  <c r="S32" i="6"/>
  <c r="S31" i="6"/>
  <c r="S30" i="6"/>
  <c r="S29" i="6"/>
  <c r="S28" i="6"/>
  <c r="S27" i="6"/>
  <c r="S26" i="6"/>
  <c r="R37" i="6"/>
  <c r="R36" i="6"/>
  <c r="R35" i="6"/>
  <c r="R33" i="6"/>
  <c r="R32" i="6"/>
  <c r="R31" i="6"/>
  <c r="R30" i="6"/>
  <c r="R29" i="6"/>
  <c r="R28" i="6"/>
  <c r="R27" i="6"/>
  <c r="R26" i="6"/>
  <c r="Q37" i="6"/>
  <c r="Q36" i="6"/>
  <c r="Q35" i="6"/>
  <c r="Q33" i="6"/>
  <c r="Q32" i="6"/>
  <c r="Q31" i="6"/>
  <c r="Q30" i="6"/>
  <c r="Q29" i="6"/>
  <c r="Q28" i="6"/>
  <c r="Q27" i="6"/>
  <c r="Q26" i="6"/>
  <c r="S23" i="6"/>
  <c r="S22" i="6"/>
  <c r="S21" i="6"/>
  <c r="S20" i="6"/>
  <c r="S19" i="6"/>
  <c r="S18" i="6"/>
  <c r="S17" i="6"/>
  <c r="S15" i="6"/>
  <c r="S14" i="6"/>
  <c r="S13" i="6"/>
  <c r="S12" i="6"/>
  <c r="R23" i="6"/>
  <c r="R22" i="6"/>
  <c r="R21" i="6"/>
  <c r="R20" i="6"/>
  <c r="R18" i="6"/>
  <c r="R17" i="6"/>
  <c r="R15" i="6"/>
  <c r="R14" i="6"/>
  <c r="R13" i="6"/>
  <c r="R12" i="6"/>
  <c r="Q23" i="6"/>
  <c r="Q22" i="6"/>
  <c r="Q20" i="6"/>
  <c r="Q19" i="6"/>
  <c r="Q18" i="6"/>
  <c r="Q17" i="6"/>
  <c r="Q15" i="6"/>
  <c r="Q14" i="6"/>
  <c r="Q13" i="6"/>
  <c r="Q12" i="6"/>
  <c r="E145" i="5"/>
  <c r="E12" i="7" s="1"/>
  <c r="E123" i="5"/>
  <c r="E119" i="5"/>
  <c r="E64" i="5"/>
  <c r="E56" i="5"/>
  <c r="E31" i="5"/>
  <c r="E17" i="5"/>
  <c r="E9" i="5"/>
  <c r="E7" i="5"/>
  <c r="E5" i="5"/>
  <c r="P45" i="6" l="1"/>
  <c r="P130" i="6"/>
  <c r="P46" i="6"/>
  <c r="P47" i="6"/>
  <c r="P40" i="6"/>
  <c r="P43" i="6"/>
  <c r="O28" i="7"/>
  <c r="P56" i="6"/>
  <c r="P61" i="6"/>
  <c r="P122" i="6"/>
  <c r="P63" i="6"/>
  <c r="P128" i="6"/>
  <c r="P59" i="6"/>
  <c r="P125" i="6"/>
  <c r="P129" i="6"/>
  <c r="P124" i="6"/>
  <c r="O29" i="7"/>
  <c r="E118" i="5"/>
  <c r="E8" i="7" s="1"/>
  <c r="P107" i="6"/>
  <c r="P103" i="6"/>
  <c r="P98" i="6"/>
  <c r="P117" i="6"/>
  <c r="P36" i="6"/>
  <c r="P116" i="6"/>
  <c r="P37" i="6"/>
  <c r="P106" i="6"/>
  <c r="P119" i="6"/>
  <c r="P101" i="6"/>
  <c r="P100" i="6"/>
  <c r="P35" i="6"/>
  <c r="P57" i="6"/>
  <c r="Q34" i="6"/>
  <c r="Q90" i="6"/>
  <c r="R71" i="6"/>
  <c r="R67" i="6"/>
  <c r="P149" i="6"/>
  <c r="S178" i="6"/>
  <c r="R50" i="6"/>
  <c r="R48" i="6" s="1"/>
  <c r="P67" i="6"/>
  <c r="Q67" i="6"/>
  <c r="S67" i="6"/>
  <c r="S90" i="6"/>
  <c r="Q11" i="6"/>
  <c r="R178" i="6"/>
  <c r="S74" i="6"/>
  <c r="P20" i="6"/>
  <c r="S50" i="6"/>
  <c r="S48" i="6" s="1"/>
  <c r="R167" i="6"/>
  <c r="P155" i="6"/>
  <c r="S55" i="6"/>
  <c r="P82" i="6"/>
  <c r="S87" i="6"/>
  <c r="Q115" i="6"/>
  <c r="R115" i="6"/>
  <c r="P15" i="6"/>
  <c r="R11" i="6"/>
  <c r="S16" i="6"/>
  <c r="Q50" i="6"/>
  <c r="Q48" i="6" s="1"/>
  <c r="R74" i="6"/>
  <c r="P154" i="6"/>
  <c r="P174" i="6"/>
  <c r="P173" i="6" s="1"/>
  <c r="S153" i="6"/>
  <c r="Q16" i="6"/>
  <c r="P21" i="6"/>
  <c r="P132" i="6"/>
  <c r="P137" i="6"/>
  <c r="S133" i="6"/>
  <c r="S131" i="6" s="1"/>
  <c r="P148" i="6"/>
  <c r="P177" i="6"/>
  <c r="P181" i="6"/>
  <c r="S41" i="6"/>
  <c r="S38" i="6" s="1"/>
  <c r="Q74" i="6"/>
  <c r="P73" i="6"/>
  <c r="S71" i="6"/>
  <c r="P75" i="6"/>
  <c r="R99" i="6"/>
  <c r="P160" i="6"/>
  <c r="R162" i="6"/>
  <c r="P12" i="6"/>
  <c r="P18" i="6"/>
  <c r="P14" i="6"/>
  <c r="P27" i="6"/>
  <c r="R55" i="6"/>
  <c r="Q71" i="6"/>
  <c r="P76" i="6"/>
  <c r="P84" i="6"/>
  <c r="P81" i="6"/>
  <c r="P85" i="6"/>
  <c r="P77" i="6"/>
  <c r="P94" i="6"/>
  <c r="P134" i="6"/>
  <c r="P135" i="6"/>
  <c r="Q55" i="6"/>
  <c r="R62" i="6"/>
  <c r="P58" i="6"/>
  <c r="S62" i="6"/>
  <c r="P88" i="6"/>
  <c r="P96" i="6"/>
  <c r="P95" i="6" s="1"/>
  <c r="R153" i="6"/>
  <c r="S162" i="6"/>
  <c r="P17" i="6"/>
  <c r="P22" i="6"/>
  <c r="P39" i="6"/>
  <c r="S95" i="6"/>
  <c r="S93" i="6" s="1"/>
  <c r="S108" i="6"/>
  <c r="P126" i="6"/>
  <c r="Q123" i="6"/>
  <c r="Q121" i="6" s="1"/>
  <c r="P144" i="6"/>
  <c r="P156" i="6"/>
  <c r="Q178" i="6"/>
  <c r="P179" i="6"/>
  <c r="P30" i="6"/>
  <c r="S34" i="6"/>
  <c r="P72" i="6"/>
  <c r="R79" i="6"/>
  <c r="R87" i="6"/>
  <c r="S79" i="6"/>
  <c r="S115" i="6"/>
  <c r="Q133" i="6"/>
  <c r="Q131" i="6" s="1"/>
  <c r="P138" i="6"/>
  <c r="P139" i="6"/>
  <c r="Q153" i="6"/>
  <c r="Q173" i="6"/>
  <c r="P180" i="6"/>
  <c r="P13" i="6"/>
  <c r="P23" i="6"/>
  <c r="P31" i="6"/>
  <c r="P42" i="6"/>
  <c r="P86" i="6"/>
  <c r="P104" i="6"/>
  <c r="P172" i="6"/>
  <c r="P169" i="6"/>
  <c r="P33" i="6"/>
  <c r="P60" i="6"/>
  <c r="P92" i="6"/>
  <c r="S167" i="6"/>
  <c r="S157" i="6"/>
  <c r="P175" i="6"/>
  <c r="R157" i="6"/>
  <c r="P146" i="6"/>
  <c r="R141" i="6"/>
  <c r="P142" i="6"/>
  <c r="P143" i="6"/>
  <c r="S141" i="6"/>
  <c r="S140" i="6" s="1"/>
  <c r="S123" i="6"/>
  <c r="S121" i="6" s="1"/>
  <c r="S99" i="6"/>
  <c r="R93" i="6"/>
  <c r="Q93" i="6"/>
  <c r="P80" i="6"/>
  <c r="P50" i="6"/>
  <c r="P49" i="6"/>
  <c r="P32" i="6"/>
  <c r="P29" i="6"/>
  <c r="P28" i="6"/>
  <c r="S25" i="6"/>
  <c r="P26" i="6"/>
  <c r="R34" i="6"/>
  <c r="R25" i="6"/>
  <c r="Q25" i="6"/>
  <c r="S11" i="6"/>
  <c r="E16" i="5"/>
  <c r="E4" i="5"/>
  <c r="O27" i="7" s="1"/>
  <c r="AE181" i="6"/>
  <c r="AE180" i="6"/>
  <c r="AD181" i="6"/>
  <c r="AD180" i="6"/>
  <c r="AC181" i="6"/>
  <c r="AC180" i="6"/>
  <c r="AA181" i="6"/>
  <c r="AA180" i="6"/>
  <c r="Z181" i="6"/>
  <c r="Z180" i="6"/>
  <c r="Y181" i="6"/>
  <c r="Y180" i="6"/>
  <c r="W180" i="6"/>
  <c r="V180" i="6"/>
  <c r="U180" i="6"/>
  <c r="O180" i="6"/>
  <c r="N181" i="6"/>
  <c r="N180" i="6"/>
  <c r="M180" i="6"/>
  <c r="K181" i="6"/>
  <c r="K180" i="6"/>
  <c r="J181" i="6"/>
  <c r="J180" i="6"/>
  <c r="I181" i="6"/>
  <c r="I180" i="6"/>
  <c r="J177" i="6"/>
  <c r="AE175" i="6"/>
  <c r="AE174" i="6"/>
  <c r="AE173" i="6" s="1"/>
  <c r="AE172" i="6"/>
  <c r="AE171" i="6"/>
  <c r="AE170" i="6"/>
  <c r="AE169" i="6"/>
  <c r="AE168" i="6"/>
  <c r="AE166" i="6"/>
  <c r="AE165" i="6"/>
  <c r="AE164" i="6"/>
  <c r="AE163" i="6"/>
  <c r="AE161" i="6"/>
  <c r="AE160" i="6"/>
  <c r="AE159" i="6"/>
  <c r="AE158" i="6"/>
  <c r="AE156" i="6"/>
  <c r="AE155" i="6"/>
  <c r="AE154" i="6"/>
  <c r="AD175" i="6"/>
  <c r="AD174" i="6"/>
  <c r="AD173" i="6" s="1"/>
  <c r="AD172" i="6"/>
  <c r="AD171" i="6"/>
  <c r="AD170" i="6"/>
  <c r="AD169" i="6"/>
  <c r="AD168" i="6"/>
  <c r="AD166" i="6"/>
  <c r="AD165" i="6"/>
  <c r="AD164" i="6"/>
  <c r="AD163" i="6"/>
  <c r="AD161" i="6"/>
  <c r="AD160" i="6"/>
  <c r="AD159" i="6"/>
  <c r="AD158" i="6"/>
  <c r="AD156" i="6"/>
  <c r="AD155" i="6"/>
  <c r="AD154" i="6"/>
  <c r="AC175" i="6"/>
  <c r="AC166" i="6"/>
  <c r="AC163" i="6"/>
  <c r="AC160" i="6"/>
  <c r="AC156" i="6"/>
  <c r="AC155" i="6"/>
  <c r="AA175" i="6"/>
  <c r="AA174" i="6"/>
  <c r="AA173" i="6" s="1"/>
  <c r="AA172" i="6"/>
  <c r="AA171" i="6"/>
  <c r="AA170" i="6"/>
  <c r="AA169" i="6"/>
  <c r="AA168" i="6"/>
  <c r="AA166" i="6"/>
  <c r="AA165" i="6"/>
  <c r="AA164" i="6"/>
  <c r="AA163" i="6"/>
  <c r="AA161" i="6"/>
  <c r="AA160" i="6"/>
  <c r="AA159" i="6"/>
  <c r="AA158" i="6"/>
  <c r="AA156" i="6"/>
  <c r="AA155" i="6"/>
  <c r="AA154" i="6"/>
  <c r="Z175" i="6"/>
  <c r="Z174" i="6"/>
  <c r="Z173" i="6" s="1"/>
  <c r="Z172" i="6"/>
  <c r="Z171" i="6"/>
  <c r="Z170" i="6"/>
  <c r="Z169" i="6"/>
  <c r="Z168" i="6"/>
  <c r="Z166" i="6"/>
  <c r="Z165" i="6"/>
  <c r="Z164" i="6"/>
  <c r="Z163" i="6"/>
  <c r="Z161" i="6"/>
  <c r="Z160" i="6"/>
  <c r="Z159" i="6"/>
  <c r="Z158" i="6"/>
  <c r="Z156" i="6"/>
  <c r="Z155" i="6"/>
  <c r="Z154" i="6"/>
  <c r="Y175" i="6"/>
  <c r="Y166" i="6"/>
  <c r="Y160" i="6"/>
  <c r="Y156" i="6"/>
  <c r="Y155" i="6"/>
  <c r="W176" i="6"/>
  <c r="W175" i="6"/>
  <c r="W174" i="6"/>
  <c r="W173" i="6" s="1"/>
  <c r="W172" i="6"/>
  <c r="W171" i="6"/>
  <c r="W170" i="6"/>
  <c r="W169" i="6"/>
  <c r="W168" i="6"/>
  <c r="W166" i="6"/>
  <c r="W164" i="6"/>
  <c r="W163" i="6"/>
  <c r="W161" i="6"/>
  <c r="W160" i="6"/>
  <c r="W159" i="6"/>
  <c r="W158" i="6"/>
  <c r="W156" i="6"/>
  <c r="W155" i="6"/>
  <c r="W154" i="6"/>
  <c r="V176" i="6"/>
  <c r="V175" i="6"/>
  <c r="V174" i="6"/>
  <c r="V173" i="6" s="1"/>
  <c r="V172" i="6"/>
  <c r="V171" i="6"/>
  <c r="V170" i="6"/>
  <c r="V169" i="6"/>
  <c r="V168" i="6"/>
  <c r="V166" i="6"/>
  <c r="V164" i="6"/>
  <c r="V163" i="6"/>
  <c r="V161" i="6"/>
  <c r="V160" i="6"/>
  <c r="V159" i="6"/>
  <c r="V158" i="6"/>
  <c r="V156" i="6"/>
  <c r="V155" i="6"/>
  <c r="V154" i="6"/>
  <c r="U175" i="6"/>
  <c r="U160" i="6"/>
  <c r="U156" i="6"/>
  <c r="U155" i="6"/>
  <c r="O176" i="6"/>
  <c r="O175" i="6"/>
  <c r="O172" i="6"/>
  <c r="O171" i="6"/>
  <c r="O170" i="6"/>
  <c r="O169" i="6"/>
  <c r="O168" i="6"/>
  <c r="O166" i="6"/>
  <c r="O164" i="6"/>
  <c r="O163" i="6"/>
  <c r="O161" i="6"/>
  <c r="O160" i="6"/>
  <c r="O159" i="6"/>
  <c r="O158" i="6"/>
  <c r="O156" i="6"/>
  <c r="O155" i="6"/>
  <c r="O154" i="6"/>
  <c r="N176" i="6"/>
  <c r="N175" i="6"/>
  <c r="N172" i="6"/>
  <c r="N171" i="6"/>
  <c r="N170" i="6"/>
  <c r="N169" i="6"/>
  <c r="N168" i="6"/>
  <c r="N166" i="6"/>
  <c r="N164" i="6"/>
  <c r="N163" i="6"/>
  <c r="N161" i="6"/>
  <c r="N160" i="6"/>
  <c r="N159" i="6"/>
  <c r="N156" i="6"/>
  <c r="N155" i="6"/>
  <c r="N154" i="6"/>
  <c r="M175" i="6"/>
  <c r="M169" i="6"/>
  <c r="M160" i="6"/>
  <c r="M155" i="6"/>
  <c r="K176" i="6"/>
  <c r="K175" i="6"/>
  <c r="K174" i="6"/>
  <c r="K173" i="6" s="1"/>
  <c r="K172" i="6"/>
  <c r="K171" i="6"/>
  <c r="K170" i="6"/>
  <c r="K169" i="6"/>
  <c r="K168" i="6"/>
  <c r="K166" i="6"/>
  <c r="K165" i="6"/>
  <c r="K164" i="6"/>
  <c r="K163" i="6"/>
  <c r="K161" i="6"/>
  <c r="K160" i="6"/>
  <c r="K159" i="6"/>
  <c r="K158" i="6"/>
  <c r="K156" i="6"/>
  <c r="K155" i="6"/>
  <c r="K154" i="6"/>
  <c r="J176" i="6"/>
  <c r="J175" i="6"/>
  <c r="J174" i="6"/>
  <c r="J173" i="6" s="1"/>
  <c r="J172" i="6"/>
  <c r="J171" i="6"/>
  <c r="J170" i="6"/>
  <c r="J169" i="6"/>
  <c r="J168" i="6"/>
  <c r="J166" i="6"/>
  <c r="J164" i="6"/>
  <c r="J163" i="6"/>
  <c r="J161" i="6"/>
  <c r="J160" i="6"/>
  <c r="J159" i="6"/>
  <c r="J156" i="6"/>
  <c r="J155" i="6"/>
  <c r="J154" i="6"/>
  <c r="I176" i="6"/>
  <c r="I175" i="6"/>
  <c r="I171" i="6"/>
  <c r="I170" i="6"/>
  <c r="I169" i="6"/>
  <c r="I168" i="6"/>
  <c r="I166" i="6"/>
  <c r="I164" i="6"/>
  <c r="I163" i="6"/>
  <c r="I161" i="6"/>
  <c r="I159" i="6"/>
  <c r="I158" i="6"/>
  <c r="I155" i="6"/>
  <c r="I154" i="6"/>
  <c r="AE151" i="6"/>
  <c r="AE150" i="6"/>
  <c r="AE149" i="6"/>
  <c r="AE148" i="6"/>
  <c r="AE147" i="6"/>
  <c r="AE146" i="6"/>
  <c r="AE145" i="6"/>
  <c r="AE144" i="6"/>
  <c r="AE143" i="6"/>
  <c r="AE142" i="6"/>
  <c r="AD150" i="6"/>
  <c r="AD149" i="6"/>
  <c r="AD148" i="6"/>
  <c r="AD146" i="6"/>
  <c r="AD145" i="6"/>
  <c r="AD144" i="6"/>
  <c r="AD143" i="6"/>
  <c r="AD142" i="6"/>
  <c r="AC151" i="6"/>
  <c r="AC149" i="6"/>
  <c r="AC148" i="6"/>
  <c r="AC147" i="6"/>
  <c r="AC146" i="6"/>
  <c r="AC143" i="6"/>
  <c r="AA151" i="6"/>
  <c r="AA150" i="6"/>
  <c r="AA149" i="6"/>
  <c r="AA148" i="6"/>
  <c r="AA147" i="6"/>
  <c r="AA146" i="6"/>
  <c r="AA145" i="6"/>
  <c r="AA144" i="6"/>
  <c r="AA143" i="6"/>
  <c r="AA142" i="6"/>
  <c r="Z149" i="6"/>
  <c r="Z148" i="6"/>
  <c r="Z146" i="6"/>
  <c r="Z145" i="6"/>
  <c r="Z144" i="6"/>
  <c r="Z143" i="6"/>
  <c r="Z142" i="6"/>
  <c r="Y151" i="6"/>
  <c r="Y149" i="6"/>
  <c r="Y148" i="6"/>
  <c r="Y147" i="6"/>
  <c r="Y146" i="6"/>
  <c r="Y143" i="6"/>
  <c r="W151" i="6"/>
  <c r="W150" i="6"/>
  <c r="W149" i="6"/>
  <c r="W148" i="6"/>
  <c r="W147" i="6"/>
  <c r="W146" i="6"/>
  <c r="W145" i="6"/>
  <c r="W144" i="6"/>
  <c r="W143" i="6"/>
  <c r="W142" i="6"/>
  <c r="V149" i="6"/>
  <c r="V148" i="6"/>
  <c r="V146" i="6"/>
  <c r="V145" i="6"/>
  <c r="V144" i="6"/>
  <c r="V143" i="6"/>
  <c r="V142" i="6"/>
  <c r="U151" i="6"/>
  <c r="U148" i="6"/>
  <c r="U143" i="6"/>
  <c r="O151" i="6"/>
  <c r="O150" i="6"/>
  <c r="O149" i="6"/>
  <c r="O148" i="6"/>
  <c r="O147" i="6"/>
  <c r="O146" i="6"/>
  <c r="O145" i="6"/>
  <c r="O144" i="6"/>
  <c r="O143" i="6"/>
  <c r="O142" i="6"/>
  <c r="N151" i="6"/>
  <c r="N149" i="6"/>
  <c r="N148" i="6"/>
  <c r="N146" i="6"/>
  <c r="N145" i="6"/>
  <c r="N143" i="6"/>
  <c r="N142" i="6"/>
  <c r="M151" i="6"/>
  <c r="M143" i="6"/>
  <c r="K151" i="6"/>
  <c r="K150" i="6"/>
  <c r="K149" i="6"/>
  <c r="K148" i="6"/>
  <c r="K147" i="6"/>
  <c r="K146" i="6"/>
  <c r="K145" i="6"/>
  <c r="K144" i="6"/>
  <c r="K143" i="6"/>
  <c r="K142" i="6"/>
  <c r="J150" i="6"/>
  <c r="J149" i="6"/>
  <c r="J148" i="6"/>
  <c r="J146" i="6"/>
  <c r="J145" i="6"/>
  <c r="J143" i="6"/>
  <c r="I151" i="6"/>
  <c r="O37" i="7" l="1"/>
  <c r="P34" i="6"/>
  <c r="P115" i="6"/>
  <c r="E3" i="5"/>
  <c r="E4" i="7" s="1"/>
  <c r="P55" i="6"/>
  <c r="Q24" i="6"/>
  <c r="R70" i="6"/>
  <c r="S70" i="6"/>
  <c r="S78" i="6"/>
  <c r="Q10" i="6"/>
  <c r="P93" i="6"/>
  <c r="S24" i="6"/>
  <c r="P71" i="6"/>
  <c r="P48" i="6"/>
  <c r="P74" i="6"/>
  <c r="P11" i="6"/>
  <c r="S54" i="6"/>
  <c r="Q70" i="6"/>
  <c r="P153" i="6"/>
  <c r="S10" i="6"/>
  <c r="R152" i="6"/>
  <c r="S97" i="6"/>
  <c r="P178" i="6"/>
  <c r="R54" i="6"/>
  <c r="R24" i="6"/>
  <c r="S152" i="6"/>
  <c r="P25" i="6"/>
  <c r="T180" i="6"/>
  <c r="V167" i="6"/>
  <c r="T175" i="6"/>
  <c r="T156" i="6"/>
  <c r="L169" i="6"/>
  <c r="AA162" i="6"/>
  <c r="L180" i="6"/>
  <c r="X146" i="6"/>
  <c r="L155" i="6"/>
  <c r="O153" i="6"/>
  <c r="X156" i="6"/>
  <c r="AD167" i="6"/>
  <c r="AB155" i="6"/>
  <c r="AE162" i="6"/>
  <c r="AB175" i="6"/>
  <c r="X149" i="6"/>
  <c r="V157" i="6"/>
  <c r="Z141" i="6"/>
  <c r="AB149" i="6"/>
  <c r="AD141" i="6"/>
  <c r="AE153" i="6"/>
  <c r="O141" i="6"/>
  <c r="O140" i="6" s="1"/>
  <c r="T143" i="6"/>
  <c r="AB148" i="6"/>
  <c r="T160" i="6"/>
  <c r="X175" i="6"/>
  <c r="AB143" i="6"/>
  <c r="L160" i="6"/>
  <c r="L175" i="6"/>
  <c r="X166" i="6"/>
  <c r="AB180" i="6"/>
  <c r="AB181" i="6"/>
  <c r="X181" i="6"/>
  <c r="X180" i="6"/>
  <c r="AE167" i="6"/>
  <c r="AE157" i="6"/>
  <c r="AB166" i="6"/>
  <c r="AD162" i="6"/>
  <c r="AB163" i="6"/>
  <c r="AB160" i="6"/>
  <c r="AD157" i="6"/>
  <c r="AB156" i="6"/>
  <c r="AD153" i="6"/>
  <c r="AA167" i="6"/>
  <c r="AA157" i="6"/>
  <c r="AA153" i="6"/>
  <c r="Z167" i="6"/>
  <c r="Z162" i="6"/>
  <c r="Z157" i="6"/>
  <c r="X160" i="6"/>
  <c r="Z153" i="6"/>
  <c r="X155" i="6"/>
  <c r="W167" i="6"/>
  <c r="W157" i="6"/>
  <c r="W153" i="6"/>
  <c r="T155" i="6"/>
  <c r="V153" i="6"/>
  <c r="O167" i="6"/>
  <c r="O157" i="6"/>
  <c r="N167" i="6"/>
  <c r="N153" i="6"/>
  <c r="AE141" i="6"/>
  <c r="AE140" i="6" s="1"/>
  <c r="AB146" i="6"/>
  <c r="X143" i="6"/>
  <c r="AA141" i="6"/>
  <c r="AA140" i="6" s="1"/>
  <c r="X148" i="6"/>
  <c r="W141" i="6"/>
  <c r="W140" i="6" s="1"/>
  <c r="T148" i="6"/>
  <c r="V141" i="6"/>
  <c r="L151" i="6"/>
  <c r="L143" i="6"/>
  <c r="AE139" i="6"/>
  <c r="AE138" i="6"/>
  <c r="AE137" i="6"/>
  <c r="AE136" i="6"/>
  <c r="AE135" i="6"/>
  <c r="AE134" i="6"/>
  <c r="AE132" i="6"/>
  <c r="AD139" i="6"/>
  <c r="AD138" i="6"/>
  <c r="AD137" i="6"/>
  <c r="AD135" i="6"/>
  <c r="AD134" i="6"/>
  <c r="AD132" i="6"/>
  <c r="AC132" i="6"/>
  <c r="AA139" i="6"/>
  <c r="AA138" i="6"/>
  <c r="AA137" i="6"/>
  <c r="AA136" i="6"/>
  <c r="AA135" i="6"/>
  <c r="AA134" i="6"/>
  <c r="AA132" i="6"/>
  <c r="Z139" i="6"/>
  <c r="Z138" i="6"/>
  <c r="Z137" i="6"/>
  <c r="Z135" i="6"/>
  <c r="Z134" i="6"/>
  <c r="Z132" i="6"/>
  <c r="Y132" i="6"/>
  <c r="W139" i="6"/>
  <c r="W138" i="6"/>
  <c r="W137" i="6"/>
  <c r="W136" i="6"/>
  <c r="W135" i="6"/>
  <c r="W134" i="6"/>
  <c r="W132" i="6"/>
  <c r="V139" i="6"/>
  <c r="V138" i="6"/>
  <c r="V137" i="6"/>
  <c r="V135" i="6"/>
  <c r="V134" i="6"/>
  <c r="V132" i="6"/>
  <c r="O139" i="6"/>
  <c r="O138" i="6"/>
  <c r="N139" i="6"/>
  <c r="N138" i="6"/>
  <c r="K139" i="6"/>
  <c r="K138" i="6"/>
  <c r="K137" i="6"/>
  <c r="K136" i="6"/>
  <c r="K135" i="6"/>
  <c r="K134" i="6"/>
  <c r="K132" i="6"/>
  <c r="J139" i="6"/>
  <c r="J138" i="6"/>
  <c r="J137" i="6"/>
  <c r="J135" i="6"/>
  <c r="J132" i="6"/>
  <c r="AE130" i="6"/>
  <c r="AE129" i="6"/>
  <c r="AE128" i="6"/>
  <c r="AE124" i="6"/>
  <c r="AE122" i="6"/>
  <c r="AD130" i="6"/>
  <c r="AD129" i="6"/>
  <c r="AD128" i="6"/>
  <c r="AD124" i="6"/>
  <c r="AD122" i="6"/>
  <c r="AC129" i="6"/>
  <c r="AC124" i="6"/>
  <c r="AA130" i="6"/>
  <c r="AA129" i="6"/>
  <c r="AA128" i="6"/>
  <c r="AA124" i="6"/>
  <c r="AA122" i="6"/>
  <c r="Z130" i="6"/>
  <c r="Z129" i="6"/>
  <c r="Z128" i="6"/>
  <c r="Z122" i="6"/>
  <c r="Y129" i="6"/>
  <c r="Y124" i="6"/>
  <c r="W130" i="6"/>
  <c r="W129" i="6"/>
  <c r="W128" i="6"/>
  <c r="W124" i="6"/>
  <c r="W122" i="6"/>
  <c r="V130" i="6"/>
  <c r="V129" i="6"/>
  <c r="V128" i="6"/>
  <c r="V124" i="6"/>
  <c r="V122" i="6"/>
  <c r="U129" i="6"/>
  <c r="O130" i="6"/>
  <c r="O129" i="6"/>
  <c r="O128" i="6"/>
  <c r="O122" i="6"/>
  <c r="N130" i="6"/>
  <c r="N129" i="6"/>
  <c r="N122" i="6"/>
  <c r="K130" i="6"/>
  <c r="K129" i="6"/>
  <c r="K128" i="6"/>
  <c r="K124" i="6"/>
  <c r="K122" i="6"/>
  <c r="J130" i="6"/>
  <c r="J129" i="6"/>
  <c r="J122" i="6"/>
  <c r="AE120" i="6"/>
  <c r="AE119" i="6"/>
  <c r="AE118" i="6"/>
  <c r="AE117" i="6"/>
  <c r="AE116" i="6"/>
  <c r="AE114" i="6"/>
  <c r="AE113" i="6"/>
  <c r="AE112" i="6"/>
  <c r="AE111" i="6"/>
  <c r="AE110" i="6"/>
  <c r="AE109" i="6"/>
  <c r="AE107" i="6"/>
  <c r="AE106" i="6"/>
  <c r="AE105" i="6"/>
  <c r="AE104" i="6"/>
  <c r="AE103" i="6"/>
  <c r="AE102" i="6"/>
  <c r="AE101" i="6"/>
  <c r="AE100" i="6"/>
  <c r="AE98" i="6"/>
  <c r="AD119" i="6"/>
  <c r="AD118" i="6"/>
  <c r="AD117" i="6"/>
  <c r="AD116" i="6"/>
  <c r="AD114" i="6"/>
  <c r="AD113" i="6"/>
  <c r="AD112" i="6"/>
  <c r="AD111" i="6"/>
  <c r="AD110" i="6"/>
  <c r="AD109" i="6"/>
  <c r="AD107" i="6"/>
  <c r="AD106" i="6"/>
  <c r="AD105" i="6"/>
  <c r="AD104" i="6"/>
  <c r="AD103" i="6"/>
  <c r="AD102" i="6"/>
  <c r="AD101" i="6"/>
  <c r="AD100" i="6"/>
  <c r="AD98" i="6"/>
  <c r="AC119" i="6"/>
  <c r="AC117" i="6"/>
  <c r="AC116" i="6"/>
  <c r="AC107" i="6"/>
  <c r="AC106" i="6"/>
  <c r="AC104" i="6"/>
  <c r="AC103" i="6"/>
  <c r="AC101" i="6"/>
  <c r="AC100" i="6"/>
  <c r="AC98" i="6"/>
  <c r="AA120" i="6"/>
  <c r="AA119" i="6"/>
  <c r="AA118" i="6"/>
  <c r="AA117" i="6"/>
  <c r="AA116" i="6"/>
  <c r="AA114" i="6"/>
  <c r="AA113" i="6"/>
  <c r="AA112" i="6"/>
  <c r="AA111" i="6"/>
  <c r="AA110" i="6"/>
  <c r="AA109" i="6"/>
  <c r="AA107" i="6"/>
  <c r="AA106" i="6"/>
  <c r="AA105" i="6"/>
  <c r="AA104" i="6"/>
  <c r="AA103" i="6"/>
  <c r="AA102" i="6"/>
  <c r="AA101" i="6"/>
  <c r="AA100" i="6"/>
  <c r="AA98" i="6"/>
  <c r="Z119" i="6"/>
  <c r="Z118" i="6"/>
  <c r="Z117" i="6"/>
  <c r="Z116" i="6"/>
  <c r="Z114" i="6"/>
  <c r="Z113" i="6"/>
  <c r="Z112" i="6"/>
  <c r="Z111" i="6"/>
  <c r="Z109" i="6"/>
  <c r="Z107" i="6"/>
  <c r="Z106" i="6"/>
  <c r="Z105" i="6"/>
  <c r="Z104" i="6"/>
  <c r="Z103" i="6"/>
  <c r="Z102" i="6"/>
  <c r="Z101" i="6"/>
  <c r="Z100" i="6"/>
  <c r="Z98" i="6"/>
  <c r="Y119" i="6"/>
  <c r="Y117" i="6"/>
  <c r="Y116" i="6"/>
  <c r="Y107" i="6"/>
  <c r="Y106" i="6"/>
  <c r="Y104" i="6"/>
  <c r="Y103" i="6"/>
  <c r="Y101" i="6"/>
  <c r="Y100" i="6"/>
  <c r="Y98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V119" i="6"/>
  <c r="V118" i="6"/>
  <c r="V117" i="6"/>
  <c r="V116" i="6"/>
  <c r="V112" i="6"/>
  <c r="V109" i="6"/>
  <c r="V107" i="6"/>
  <c r="V106" i="6"/>
  <c r="V105" i="6"/>
  <c r="V104" i="6"/>
  <c r="V103" i="6"/>
  <c r="V102" i="6"/>
  <c r="V101" i="6"/>
  <c r="V100" i="6"/>
  <c r="V98" i="6"/>
  <c r="U119" i="6"/>
  <c r="U117" i="6"/>
  <c r="U116" i="6"/>
  <c r="U107" i="6"/>
  <c r="U106" i="6"/>
  <c r="U104" i="6"/>
  <c r="U103" i="6"/>
  <c r="U101" i="6"/>
  <c r="U100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N119" i="6"/>
  <c r="N118" i="6"/>
  <c r="N117" i="6"/>
  <c r="N116" i="6"/>
  <c r="N113" i="6"/>
  <c r="N112" i="6"/>
  <c r="N109" i="6"/>
  <c r="N107" i="6"/>
  <c r="N106" i="6"/>
  <c r="N105" i="6"/>
  <c r="N104" i="6"/>
  <c r="N103" i="6"/>
  <c r="N102" i="6"/>
  <c r="N101" i="6"/>
  <c r="N100" i="6"/>
  <c r="N98" i="6"/>
  <c r="M119" i="6"/>
  <c r="M117" i="6"/>
  <c r="M116" i="6"/>
  <c r="M107" i="6"/>
  <c r="M106" i="6"/>
  <c r="M104" i="6"/>
  <c r="M103" i="6"/>
  <c r="M101" i="6"/>
  <c r="M100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J119" i="6"/>
  <c r="J118" i="6"/>
  <c r="J117" i="6"/>
  <c r="J116" i="6"/>
  <c r="J113" i="6"/>
  <c r="J112" i="6"/>
  <c r="J111" i="6"/>
  <c r="J110" i="6"/>
  <c r="J109" i="6"/>
  <c r="J107" i="6"/>
  <c r="J106" i="6"/>
  <c r="J104" i="6"/>
  <c r="J103" i="6"/>
  <c r="J102" i="6"/>
  <c r="J101" i="6"/>
  <c r="J100" i="6"/>
  <c r="J98" i="6"/>
  <c r="I119" i="6"/>
  <c r="I117" i="6"/>
  <c r="I116" i="6"/>
  <c r="I113" i="6"/>
  <c r="I112" i="6"/>
  <c r="I110" i="6"/>
  <c r="I109" i="6"/>
  <c r="I107" i="6"/>
  <c r="I106" i="6"/>
  <c r="I104" i="6"/>
  <c r="I103" i="6"/>
  <c r="I101" i="6"/>
  <c r="I100" i="6"/>
  <c r="AE95" i="6"/>
  <c r="AD96" i="6"/>
  <c r="AE94" i="6"/>
  <c r="AD94" i="6"/>
  <c r="AA96" i="6"/>
  <c r="AA95" i="6" s="1"/>
  <c r="Z96" i="6"/>
  <c r="AA94" i="6"/>
  <c r="Z94" i="6"/>
  <c r="W96" i="6"/>
  <c r="W95" i="6" s="1"/>
  <c r="V96" i="6"/>
  <c r="W94" i="6"/>
  <c r="V94" i="6"/>
  <c r="U94" i="6"/>
  <c r="O96" i="6"/>
  <c r="N96" i="6"/>
  <c r="N95" i="6" s="1"/>
  <c r="O94" i="6"/>
  <c r="N94" i="6"/>
  <c r="K96" i="6"/>
  <c r="J96" i="6"/>
  <c r="K94" i="6"/>
  <c r="J94" i="6"/>
  <c r="I96" i="6"/>
  <c r="AE92" i="6"/>
  <c r="AE91" i="6"/>
  <c r="AE89" i="6"/>
  <c r="AE88" i="6"/>
  <c r="AE86" i="6"/>
  <c r="AE85" i="6"/>
  <c r="AE84" i="6"/>
  <c r="AE83" i="6"/>
  <c r="AE82" i="6"/>
  <c r="AE81" i="6"/>
  <c r="AE80" i="6"/>
  <c r="AD92" i="6"/>
  <c r="AD91" i="6"/>
  <c r="AD88" i="6"/>
  <c r="AD86" i="6"/>
  <c r="AD85" i="6"/>
  <c r="AD84" i="6"/>
  <c r="AD83" i="6"/>
  <c r="AD82" i="6"/>
  <c r="AD81" i="6"/>
  <c r="AD80" i="6"/>
  <c r="AC92" i="6"/>
  <c r="AC91" i="6"/>
  <c r="AC88" i="6"/>
  <c r="AC86" i="6"/>
  <c r="AC85" i="6"/>
  <c r="AC84" i="6"/>
  <c r="AC81" i="6"/>
  <c r="AC80" i="6"/>
  <c r="AA92" i="6"/>
  <c r="AA91" i="6"/>
  <c r="AA89" i="6"/>
  <c r="AA88" i="6"/>
  <c r="AA86" i="6"/>
  <c r="AA85" i="6"/>
  <c r="AA84" i="6"/>
  <c r="AA83" i="6"/>
  <c r="AA82" i="6"/>
  <c r="AA81" i="6"/>
  <c r="AA80" i="6"/>
  <c r="Z92" i="6"/>
  <c r="Z91" i="6"/>
  <c r="Z88" i="6"/>
  <c r="Z86" i="6"/>
  <c r="Z85" i="6"/>
  <c r="Z84" i="6"/>
  <c r="Z83" i="6"/>
  <c r="Z82" i="6"/>
  <c r="Z80" i="6"/>
  <c r="Y92" i="6"/>
  <c r="Y91" i="6"/>
  <c r="Y89" i="6"/>
  <c r="Y88" i="6"/>
  <c r="Y86" i="6"/>
  <c r="Y85" i="6"/>
  <c r="Y84" i="6"/>
  <c r="Y81" i="6"/>
  <c r="Y80" i="6"/>
  <c r="W92" i="6"/>
  <c r="W91" i="6"/>
  <c r="W89" i="6"/>
  <c r="W88" i="6"/>
  <c r="W86" i="6"/>
  <c r="W85" i="6"/>
  <c r="W84" i="6"/>
  <c r="W83" i="6"/>
  <c r="W82" i="6"/>
  <c r="W81" i="6"/>
  <c r="W80" i="6"/>
  <c r="V92" i="6"/>
  <c r="V88" i="6"/>
  <c r="V86" i="6"/>
  <c r="V85" i="6"/>
  <c r="V84" i="6"/>
  <c r="V83" i="6"/>
  <c r="V82" i="6"/>
  <c r="V80" i="6"/>
  <c r="U92" i="6"/>
  <c r="U91" i="6"/>
  <c r="U88" i="6"/>
  <c r="U85" i="6"/>
  <c r="U83" i="6"/>
  <c r="U81" i="6"/>
  <c r="U80" i="6"/>
  <c r="O92" i="6"/>
  <c r="O91" i="6"/>
  <c r="O89" i="6"/>
  <c r="O88" i="6"/>
  <c r="O86" i="6"/>
  <c r="O85" i="6"/>
  <c r="O84" i="6"/>
  <c r="O83" i="6"/>
  <c r="O82" i="6"/>
  <c r="O81" i="6"/>
  <c r="O80" i="6"/>
  <c r="N92" i="6"/>
  <c r="N91" i="6"/>
  <c r="N86" i="6"/>
  <c r="N85" i="6"/>
  <c r="N84" i="6"/>
  <c r="N83" i="6"/>
  <c r="N82" i="6"/>
  <c r="M92" i="6"/>
  <c r="M91" i="6"/>
  <c r="M88" i="6"/>
  <c r="M81" i="6"/>
  <c r="M80" i="6"/>
  <c r="K92" i="6"/>
  <c r="K91" i="6"/>
  <c r="K89" i="6"/>
  <c r="K88" i="6"/>
  <c r="K86" i="6"/>
  <c r="K85" i="6"/>
  <c r="K84" i="6"/>
  <c r="K83" i="6"/>
  <c r="K82" i="6"/>
  <c r="K81" i="6"/>
  <c r="K80" i="6"/>
  <c r="J92" i="6"/>
  <c r="J91" i="6"/>
  <c r="J89" i="6"/>
  <c r="J86" i="6"/>
  <c r="J85" i="6"/>
  <c r="J84" i="6"/>
  <c r="J83" i="6"/>
  <c r="J82" i="6"/>
  <c r="I92" i="6"/>
  <c r="I91" i="6"/>
  <c r="I88" i="6"/>
  <c r="I81" i="6"/>
  <c r="I80" i="6"/>
  <c r="P24" i="6" l="1"/>
  <c r="AB107" i="6"/>
  <c r="AB106" i="6"/>
  <c r="E152" i="5"/>
  <c r="E16" i="7"/>
  <c r="E21" i="7"/>
  <c r="P70" i="6"/>
  <c r="S8" i="6"/>
  <c r="E13" i="7" s="1"/>
  <c r="AB103" i="6"/>
  <c r="AB98" i="6"/>
  <c r="AB104" i="6"/>
  <c r="AB119" i="6"/>
  <c r="AB100" i="6"/>
  <c r="AB101" i="6"/>
  <c r="AB116" i="6"/>
  <c r="T107" i="6"/>
  <c r="W93" i="6"/>
  <c r="N93" i="6"/>
  <c r="Y90" i="6"/>
  <c r="AE90" i="6"/>
  <c r="L91" i="6"/>
  <c r="N90" i="6"/>
  <c r="X88" i="6"/>
  <c r="T104" i="6"/>
  <c r="L92" i="6"/>
  <c r="AA87" i="6"/>
  <c r="T100" i="6"/>
  <c r="T119" i="6"/>
  <c r="T101" i="6"/>
  <c r="AE93" i="6"/>
  <c r="AB129" i="6"/>
  <c r="AB124" i="6"/>
  <c r="X129" i="6"/>
  <c r="L116" i="6"/>
  <c r="L106" i="6"/>
  <c r="L117" i="6"/>
  <c r="L101" i="6"/>
  <c r="L107" i="6"/>
  <c r="N115" i="6"/>
  <c r="AE115" i="6"/>
  <c r="L103" i="6"/>
  <c r="L104" i="6"/>
  <c r="U90" i="6"/>
  <c r="W87" i="6"/>
  <c r="Y87" i="6"/>
  <c r="AA90" i="6"/>
  <c r="AB86" i="6"/>
  <c r="AE87" i="6"/>
  <c r="O79" i="6"/>
  <c r="AA99" i="6"/>
  <c r="X119" i="6"/>
  <c r="AD108" i="6"/>
  <c r="Z115" i="6"/>
  <c r="X116" i="6"/>
  <c r="M90" i="6"/>
  <c r="AB81" i="6"/>
  <c r="AD90" i="6"/>
  <c r="AA93" i="6"/>
  <c r="X104" i="6"/>
  <c r="O99" i="6"/>
  <c r="AA108" i="6"/>
  <c r="X85" i="6"/>
  <c r="X86" i="6"/>
  <c r="X92" i="6"/>
  <c r="V115" i="6"/>
  <c r="X106" i="6"/>
  <c r="T80" i="6"/>
  <c r="V95" i="6"/>
  <c r="V93" i="6" s="1"/>
  <c r="N99" i="6"/>
  <c r="O108" i="6"/>
  <c r="AB85" i="6"/>
  <c r="AB91" i="6"/>
  <c r="T94" i="6"/>
  <c r="Z95" i="6"/>
  <c r="Z93" i="6" s="1"/>
  <c r="T103" i="6"/>
  <c r="AA115" i="6"/>
  <c r="AC115" i="6"/>
  <c r="AD99" i="6"/>
  <c r="AD115" i="6"/>
  <c r="AE108" i="6"/>
  <c r="W90" i="6"/>
  <c r="Z90" i="6"/>
  <c r="AB88" i="6"/>
  <c r="AB84" i="6"/>
  <c r="O115" i="6"/>
  <c r="U115" i="6"/>
  <c r="AB117" i="6"/>
  <c r="T85" i="6"/>
  <c r="X80" i="6"/>
  <c r="AC90" i="6"/>
  <c r="AB92" i="6"/>
  <c r="AE79" i="6"/>
  <c r="X100" i="6"/>
  <c r="Z99" i="6"/>
  <c r="W133" i="6"/>
  <c r="W131" i="6" s="1"/>
  <c r="AE133" i="6"/>
  <c r="AE131" i="6" s="1"/>
  <c r="T92" i="6"/>
  <c r="W79" i="6"/>
  <c r="AA79" i="6"/>
  <c r="X91" i="6"/>
  <c r="O95" i="6"/>
  <c r="O93" i="6" s="1"/>
  <c r="AD95" i="6"/>
  <c r="AD93" i="6" s="1"/>
  <c r="X101" i="6"/>
  <c r="AE99" i="6"/>
  <c r="AB80" i="6"/>
  <c r="M115" i="6"/>
  <c r="L119" i="6"/>
  <c r="V99" i="6"/>
  <c r="T106" i="6"/>
  <c r="X103" i="6"/>
  <c r="X107" i="6"/>
  <c r="X117" i="6"/>
  <c r="Y115" i="6"/>
  <c r="X98" i="6"/>
  <c r="T83" i="6"/>
  <c r="T88" i="6"/>
  <c r="AD79" i="6"/>
  <c r="T117" i="6"/>
  <c r="T129" i="6"/>
  <c r="AA133" i="6"/>
  <c r="AA131" i="6" s="1"/>
  <c r="AB132" i="6"/>
  <c r="X132" i="6"/>
  <c r="W115" i="6"/>
  <c r="W108" i="6"/>
  <c r="W99" i="6"/>
  <c r="T116" i="6"/>
  <c r="L100" i="6"/>
  <c r="X84" i="6"/>
  <c r="O90" i="6"/>
  <c r="O87" i="6"/>
  <c r="AE77" i="6"/>
  <c r="AE76" i="6"/>
  <c r="AE75" i="6"/>
  <c r="AE73" i="6"/>
  <c r="AE72" i="6"/>
  <c r="AD77" i="6"/>
  <c r="AD76" i="6"/>
  <c r="AD75" i="6"/>
  <c r="AD73" i="6"/>
  <c r="AC72" i="6"/>
  <c r="AA77" i="6"/>
  <c r="AA76" i="6"/>
  <c r="AA75" i="6"/>
  <c r="AA73" i="6"/>
  <c r="AA72" i="6"/>
  <c r="Z77" i="6"/>
  <c r="Z76" i="6"/>
  <c r="Z75" i="6"/>
  <c r="Z73" i="6"/>
  <c r="Y72" i="6"/>
  <c r="W77" i="6"/>
  <c r="W76" i="6"/>
  <c r="W75" i="6"/>
  <c r="W73" i="6"/>
  <c r="W72" i="6"/>
  <c r="V77" i="6"/>
  <c r="V76" i="6"/>
  <c r="V75" i="6"/>
  <c r="V73" i="6"/>
  <c r="O77" i="6"/>
  <c r="O76" i="6"/>
  <c r="O75" i="6"/>
  <c r="O73" i="6"/>
  <c r="O72" i="6"/>
  <c r="N77" i="6"/>
  <c r="N76" i="6"/>
  <c r="N75" i="6"/>
  <c r="N73" i="6"/>
  <c r="K77" i="6"/>
  <c r="K76" i="6"/>
  <c r="K75" i="6"/>
  <c r="K73" i="6"/>
  <c r="K72" i="6"/>
  <c r="J77" i="6"/>
  <c r="J76" i="6"/>
  <c r="J75" i="6"/>
  <c r="J73" i="6"/>
  <c r="AD59" i="6"/>
  <c r="Z59" i="6"/>
  <c r="V59" i="6"/>
  <c r="AE53" i="6"/>
  <c r="AE52" i="6"/>
  <c r="AE51" i="6"/>
  <c r="AE49" i="6"/>
  <c r="AD53" i="6"/>
  <c r="AD52" i="6"/>
  <c r="AD51" i="6"/>
  <c r="AD49" i="6"/>
  <c r="AC53" i="6"/>
  <c r="AC52" i="6"/>
  <c r="AB52" i="6" s="1"/>
  <c r="AA53" i="6"/>
  <c r="AA52" i="6"/>
  <c r="AA51" i="6"/>
  <c r="AA49" i="6"/>
  <c r="Z53" i="6"/>
  <c r="Z52" i="6"/>
  <c r="Z51" i="6"/>
  <c r="Z49" i="6"/>
  <c r="Y53" i="6"/>
  <c r="X53" i="6" s="1"/>
  <c r="Y52" i="6"/>
  <c r="W53" i="6"/>
  <c r="W52" i="6"/>
  <c r="W51" i="6"/>
  <c r="W49" i="6"/>
  <c r="V53" i="6"/>
  <c r="V52" i="6"/>
  <c r="V51" i="6"/>
  <c r="V49" i="6"/>
  <c r="U53" i="6"/>
  <c r="U52" i="6"/>
  <c r="T52" i="6" s="1"/>
  <c r="O53" i="6"/>
  <c r="O52" i="6"/>
  <c r="O51" i="6"/>
  <c r="O49" i="6"/>
  <c r="N53" i="6"/>
  <c r="N52" i="6"/>
  <c r="N51" i="6"/>
  <c r="N49" i="6"/>
  <c r="M53" i="6"/>
  <c r="L53" i="6" s="1"/>
  <c r="M52" i="6"/>
  <c r="L52" i="6" s="1"/>
  <c r="K53" i="6"/>
  <c r="K52" i="6"/>
  <c r="K51" i="6"/>
  <c r="K49" i="6"/>
  <c r="J53" i="6"/>
  <c r="J52" i="6"/>
  <c r="J51" i="6"/>
  <c r="J49" i="6"/>
  <c r="I53" i="6"/>
  <c r="AE47" i="6"/>
  <c r="AE46" i="6"/>
  <c r="AE45" i="6"/>
  <c r="AE44" i="6"/>
  <c r="AE43" i="6"/>
  <c r="AE42" i="6"/>
  <c r="AE40" i="6"/>
  <c r="AE39" i="6"/>
  <c r="AD47" i="6"/>
  <c r="AD46" i="6"/>
  <c r="AD45" i="6"/>
  <c r="AD44" i="6"/>
  <c r="AD43" i="6"/>
  <c r="AD42" i="6"/>
  <c r="AD40" i="6"/>
  <c r="AD39" i="6"/>
  <c r="AC47" i="6"/>
  <c r="AB47" i="6" s="1"/>
  <c r="AC45" i="6"/>
  <c r="AC42" i="6"/>
  <c r="AC40" i="6"/>
  <c r="AA47" i="6"/>
  <c r="AA46" i="6"/>
  <c r="AA45" i="6"/>
  <c r="AA44" i="6"/>
  <c r="AA43" i="6"/>
  <c r="AA42" i="6"/>
  <c r="AA40" i="6"/>
  <c r="AA39" i="6"/>
  <c r="Z47" i="6"/>
  <c r="Z46" i="6"/>
  <c r="Z44" i="6"/>
  <c r="Z43" i="6"/>
  <c r="Z42" i="6"/>
  <c r="Z40" i="6"/>
  <c r="Z39" i="6"/>
  <c r="Y47" i="6"/>
  <c r="Y45" i="6"/>
  <c r="Y42" i="6"/>
  <c r="Y40" i="6"/>
  <c r="W47" i="6"/>
  <c r="W46" i="6"/>
  <c r="W45" i="6"/>
  <c r="W44" i="6"/>
  <c r="W43" i="6"/>
  <c r="W42" i="6"/>
  <c r="W40" i="6"/>
  <c r="W39" i="6"/>
  <c r="V47" i="6"/>
  <c r="V46" i="6"/>
  <c r="V45" i="6"/>
  <c r="V43" i="6"/>
  <c r="V42" i="6"/>
  <c r="V40" i="6"/>
  <c r="V39" i="6"/>
  <c r="U47" i="6"/>
  <c r="U42" i="6"/>
  <c r="U40" i="6"/>
  <c r="O47" i="6"/>
  <c r="O46" i="6"/>
  <c r="O45" i="6"/>
  <c r="O44" i="6"/>
  <c r="O43" i="6"/>
  <c r="O42" i="6"/>
  <c r="O40" i="6"/>
  <c r="O39" i="6"/>
  <c r="N47" i="6"/>
  <c r="N46" i="6"/>
  <c r="N43" i="6"/>
  <c r="N42" i="6"/>
  <c r="N40" i="6"/>
  <c r="N39" i="6"/>
  <c r="K47" i="6"/>
  <c r="K46" i="6"/>
  <c r="K45" i="6"/>
  <c r="K44" i="6"/>
  <c r="K43" i="6"/>
  <c r="K42" i="6"/>
  <c r="K40" i="6"/>
  <c r="K39" i="6"/>
  <c r="J47" i="6"/>
  <c r="J46" i="6"/>
  <c r="J43" i="6"/>
  <c r="J42" i="6"/>
  <c r="J40" i="6"/>
  <c r="J39" i="6"/>
  <c r="AE37" i="6"/>
  <c r="AE36" i="6"/>
  <c r="AE35" i="6"/>
  <c r="AE33" i="6"/>
  <c r="AE32" i="6"/>
  <c r="AE31" i="6"/>
  <c r="AE30" i="6"/>
  <c r="AE29" i="6"/>
  <c r="AE28" i="6"/>
  <c r="AE27" i="6"/>
  <c r="AE26" i="6"/>
  <c r="AD36" i="6"/>
  <c r="AD35" i="6"/>
  <c r="AD33" i="6"/>
  <c r="AD32" i="6"/>
  <c r="AD31" i="6"/>
  <c r="AD30" i="6"/>
  <c r="AD29" i="6"/>
  <c r="AD28" i="6"/>
  <c r="AD27" i="6"/>
  <c r="AD26" i="6"/>
  <c r="AC35" i="6"/>
  <c r="AC33" i="6"/>
  <c r="AC31" i="6"/>
  <c r="AC30" i="6"/>
  <c r="AC29" i="6"/>
  <c r="AC28" i="6"/>
  <c r="AC26" i="6"/>
  <c r="AA36" i="6"/>
  <c r="AA35" i="6"/>
  <c r="AA33" i="6"/>
  <c r="AA32" i="6"/>
  <c r="AA31" i="6"/>
  <c r="AA30" i="6"/>
  <c r="AA29" i="6"/>
  <c r="AA28" i="6"/>
  <c r="AA27" i="6"/>
  <c r="AA26" i="6"/>
  <c r="Z36" i="6"/>
  <c r="Z35" i="6"/>
  <c r="Z33" i="6"/>
  <c r="Z32" i="6"/>
  <c r="Z31" i="6"/>
  <c r="Z30" i="6"/>
  <c r="Z29" i="6"/>
  <c r="Z28" i="6"/>
  <c r="Z27" i="6"/>
  <c r="Z26" i="6"/>
  <c r="Y35" i="6"/>
  <c r="Y33" i="6"/>
  <c r="Y31" i="6"/>
  <c r="Y30" i="6"/>
  <c r="Y29" i="6"/>
  <c r="Y28" i="6"/>
  <c r="Y26" i="6"/>
  <c r="W37" i="6"/>
  <c r="W36" i="6"/>
  <c r="W35" i="6"/>
  <c r="W33" i="6"/>
  <c r="W32" i="6"/>
  <c r="W31" i="6"/>
  <c r="W30" i="6"/>
  <c r="W29" i="6"/>
  <c r="W28" i="6"/>
  <c r="W27" i="6"/>
  <c r="W26" i="6"/>
  <c r="V37" i="6"/>
  <c r="V36" i="6"/>
  <c r="V35" i="6"/>
  <c r="V33" i="6"/>
  <c r="V32" i="6"/>
  <c r="V31" i="6"/>
  <c r="V30" i="6"/>
  <c r="V29" i="6"/>
  <c r="V28" i="6"/>
  <c r="V27" i="6"/>
  <c r="V26" i="6"/>
  <c r="U36" i="6"/>
  <c r="U35" i="6"/>
  <c r="U33" i="6"/>
  <c r="U31" i="6"/>
  <c r="U30" i="6"/>
  <c r="U29" i="6"/>
  <c r="U26" i="6"/>
  <c r="O37" i="6"/>
  <c r="O36" i="6"/>
  <c r="O35" i="6"/>
  <c r="O33" i="6"/>
  <c r="O32" i="6"/>
  <c r="O31" i="6"/>
  <c r="O30" i="6"/>
  <c r="O29" i="6"/>
  <c r="O28" i="6"/>
  <c r="O27" i="6"/>
  <c r="O26" i="6"/>
  <c r="N37" i="6"/>
  <c r="N36" i="6"/>
  <c r="N35" i="6"/>
  <c r="N33" i="6"/>
  <c r="N32" i="6"/>
  <c r="N31" i="6"/>
  <c r="N30" i="6"/>
  <c r="N29" i="6"/>
  <c r="N28" i="6"/>
  <c r="N27" i="6"/>
  <c r="N26" i="6"/>
  <c r="M31" i="6"/>
  <c r="M30" i="6"/>
  <c r="M29" i="6"/>
  <c r="M26" i="6"/>
  <c r="K37" i="6"/>
  <c r="K36" i="6"/>
  <c r="K35" i="6"/>
  <c r="K33" i="6"/>
  <c r="K32" i="6"/>
  <c r="K31" i="6"/>
  <c r="K30" i="6"/>
  <c r="K29" i="6"/>
  <c r="K28" i="6"/>
  <c r="K27" i="6"/>
  <c r="K26" i="6"/>
  <c r="J37" i="6"/>
  <c r="J36" i="6"/>
  <c r="J35" i="6"/>
  <c r="J33" i="6"/>
  <c r="J32" i="6"/>
  <c r="J31" i="6"/>
  <c r="J30" i="6"/>
  <c r="J29" i="6"/>
  <c r="J28" i="6"/>
  <c r="J27" i="6"/>
  <c r="J26" i="6"/>
  <c r="I33" i="6"/>
  <c r="I31" i="6"/>
  <c r="I30" i="6"/>
  <c r="T53" i="6" l="1"/>
  <c r="X52" i="6"/>
  <c r="E14" i="7"/>
  <c r="O34" i="7"/>
  <c r="AB53" i="6"/>
  <c r="X47" i="6"/>
  <c r="O71" i="6"/>
  <c r="O34" i="6"/>
  <c r="O25" i="6"/>
  <c r="O41" i="6"/>
  <c r="X40" i="6"/>
  <c r="AB42" i="6"/>
  <c r="L90" i="6"/>
  <c r="AB45" i="6"/>
  <c r="AB115" i="6"/>
  <c r="Z74" i="6"/>
  <c r="T40" i="6"/>
  <c r="AA78" i="6"/>
  <c r="AB90" i="6"/>
  <c r="N74" i="6"/>
  <c r="T42" i="6"/>
  <c r="T47" i="6"/>
  <c r="V50" i="6"/>
  <c r="V48" i="6" s="1"/>
  <c r="AE78" i="6"/>
  <c r="L115" i="6"/>
  <c r="X115" i="6"/>
  <c r="AA97" i="6"/>
  <c r="W71" i="6"/>
  <c r="O97" i="6"/>
  <c r="AE97" i="6"/>
  <c r="N50" i="6"/>
  <c r="N48" i="6" s="1"/>
  <c r="O50" i="6"/>
  <c r="O48" i="6" s="1"/>
  <c r="AE50" i="6"/>
  <c r="AE48" i="6" s="1"/>
  <c r="AE71" i="6"/>
  <c r="AA50" i="6"/>
  <c r="AA48" i="6" s="1"/>
  <c r="W78" i="6"/>
  <c r="AD50" i="6"/>
  <c r="AD48" i="6" s="1"/>
  <c r="V74" i="6"/>
  <c r="AD74" i="6"/>
  <c r="T115" i="6"/>
  <c r="X90" i="6"/>
  <c r="Z34" i="6"/>
  <c r="AA74" i="6"/>
  <c r="W34" i="6"/>
  <c r="Z50" i="6"/>
  <c r="Z48" i="6" s="1"/>
  <c r="W74" i="6"/>
  <c r="N34" i="6"/>
  <c r="AA25" i="6"/>
  <c r="O74" i="6"/>
  <c r="V34" i="6"/>
  <c r="W25" i="6"/>
  <c r="AD41" i="6"/>
  <c r="AD38" i="6" s="1"/>
  <c r="AE41" i="6"/>
  <c r="AE38" i="6" s="1"/>
  <c r="AA71" i="6"/>
  <c r="Z25" i="6"/>
  <c r="AA41" i="6"/>
  <c r="AE74" i="6"/>
  <c r="O78" i="6"/>
  <c r="W97" i="6"/>
  <c r="W50" i="6"/>
  <c r="W48" i="6" s="1"/>
  <c r="U34" i="6"/>
  <c r="AE34" i="6"/>
  <c r="AB40" i="6"/>
  <c r="AA34" i="6"/>
  <c r="AD34" i="6"/>
  <c r="X42" i="6"/>
  <c r="AD25" i="6"/>
  <c r="AE25" i="6"/>
  <c r="W41" i="6"/>
  <c r="V25" i="6"/>
  <c r="N25" i="6"/>
  <c r="AE23" i="6"/>
  <c r="AE22" i="6"/>
  <c r="AE21" i="6"/>
  <c r="AE20" i="6"/>
  <c r="AE19" i="6"/>
  <c r="AE18" i="6"/>
  <c r="AE17" i="6"/>
  <c r="AE15" i="6"/>
  <c r="AE14" i="6"/>
  <c r="AE13" i="6"/>
  <c r="AE12" i="6"/>
  <c r="AD23" i="6"/>
  <c r="AD22" i="6"/>
  <c r="AD21" i="6"/>
  <c r="AD20" i="6"/>
  <c r="AD19" i="6"/>
  <c r="AD18" i="6"/>
  <c r="AD17" i="6"/>
  <c r="AD15" i="6"/>
  <c r="AD14" i="6"/>
  <c r="AD13" i="6"/>
  <c r="AD12" i="6"/>
  <c r="AC23" i="6"/>
  <c r="AC17" i="6"/>
  <c r="AA23" i="6"/>
  <c r="AA22" i="6"/>
  <c r="AA21" i="6"/>
  <c r="AA20" i="6"/>
  <c r="AA19" i="6"/>
  <c r="AA18" i="6"/>
  <c r="AA17" i="6"/>
  <c r="AA15" i="6"/>
  <c r="AA14" i="6"/>
  <c r="AA13" i="6"/>
  <c r="AA12" i="6"/>
  <c r="Z23" i="6"/>
  <c r="Z22" i="6"/>
  <c r="Z21" i="6"/>
  <c r="Z20" i="6"/>
  <c r="Z18" i="6"/>
  <c r="Z17" i="6"/>
  <c r="Z15" i="6"/>
  <c r="Z14" i="6"/>
  <c r="Z13" i="6"/>
  <c r="Z12" i="6"/>
  <c r="Y23" i="6"/>
  <c r="Y17" i="6"/>
  <c r="W23" i="6"/>
  <c r="W22" i="6"/>
  <c r="W21" i="6"/>
  <c r="W20" i="6"/>
  <c r="W19" i="6"/>
  <c r="W18" i="6"/>
  <c r="W17" i="6"/>
  <c r="W15" i="6"/>
  <c r="W14" i="6"/>
  <c r="W13" i="6"/>
  <c r="W12" i="6"/>
  <c r="V23" i="6"/>
  <c r="V22" i="6"/>
  <c r="V21" i="6"/>
  <c r="V20" i="6"/>
  <c r="V18" i="6"/>
  <c r="V17" i="6"/>
  <c r="V15" i="6"/>
  <c r="V14" i="6"/>
  <c r="V13" i="6"/>
  <c r="V12" i="6"/>
  <c r="U23" i="6"/>
  <c r="O23" i="6"/>
  <c r="O22" i="6"/>
  <c r="O21" i="6"/>
  <c r="O20" i="6"/>
  <c r="O19" i="6"/>
  <c r="O18" i="6"/>
  <c r="O17" i="6"/>
  <c r="O15" i="6"/>
  <c r="O14" i="6"/>
  <c r="O13" i="6"/>
  <c r="O12" i="6"/>
  <c r="N23" i="6"/>
  <c r="N22" i="6"/>
  <c r="N21" i="6"/>
  <c r="N20" i="6"/>
  <c r="N18" i="6"/>
  <c r="N15" i="6"/>
  <c r="N14" i="6"/>
  <c r="N13" i="6"/>
  <c r="N12" i="6"/>
  <c r="M23" i="6"/>
  <c r="K23" i="6"/>
  <c r="K22" i="6"/>
  <c r="K21" i="6"/>
  <c r="K20" i="6"/>
  <c r="K19" i="6"/>
  <c r="K18" i="6"/>
  <c r="K17" i="6"/>
  <c r="K15" i="6"/>
  <c r="K14" i="6"/>
  <c r="K13" i="6"/>
  <c r="K12" i="6"/>
  <c r="J23" i="6"/>
  <c r="J22" i="6"/>
  <c r="J21" i="6"/>
  <c r="J20" i="6"/>
  <c r="J18" i="6"/>
  <c r="J17" i="6"/>
  <c r="J15" i="6"/>
  <c r="J14" i="6"/>
  <c r="J13" i="6"/>
  <c r="J12" i="6"/>
  <c r="I23" i="6"/>
  <c r="I21" i="6"/>
  <c r="O11" i="6" l="1"/>
  <c r="N11" i="6"/>
  <c r="W70" i="6"/>
  <c r="AA70" i="6"/>
  <c r="AE70" i="6"/>
  <c r="X17" i="6"/>
  <c r="O70" i="6"/>
  <c r="X23" i="6"/>
  <c r="Z11" i="6"/>
  <c r="AA11" i="6"/>
  <c r="AA16" i="6"/>
  <c r="AB23" i="6"/>
  <c r="AD11" i="6"/>
  <c r="AD16" i="6"/>
  <c r="AE16" i="6"/>
  <c r="AB17" i="6"/>
  <c r="AE11" i="6"/>
  <c r="H44" i="12"/>
  <c r="M42" i="12"/>
  <c r="L42" i="12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E29" i="12"/>
  <c r="N27" i="12"/>
  <c r="M27" i="12"/>
  <c r="L27" i="12"/>
  <c r="N26" i="12"/>
  <c r="N25" i="12" s="1"/>
  <c r="L25" i="12"/>
  <c r="I25" i="12"/>
  <c r="G25" i="12"/>
  <c r="F25" i="12"/>
  <c r="N24" i="12"/>
  <c r="I24" i="12"/>
  <c r="M24" i="12" s="1"/>
  <c r="L24" i="12" s="1"/>
  <c r="C24" i="12"/>
  <c r="H24" i="12" s="1"/>
  <c r="K24" i="12" s="1"/>
  <c r="N23" i="12"/>
  <c r="I23" i="12"/>
  <c r="M23" i="12" s="1"/>
  <c r="C23" i="12"/>
  <c r="H23" i="12" s="1"/>
  <c r="K23" i="12" s="1"/>
  <c r="N22" i="12"/>
  <c r="I22" i="12"/>
  <c r="M22" i="12" s="1"/>
  <c r="C22" i="12"/>
  <c r="H22" i="12" s="1"/>
  <c r="K22" i="12" s="1"/>
  <c r="N21" i="12"/>
  <c r="I21" i="12"/>
  <c r="M21" i="12" s="1"/>
  <c r="C21" i="12"/>
  <c r="H21" i="12" s="1"/>
  <c r="K21" i="12" s="1"/>
  <c r="N20" i="12"/>
  <c r="M20" i="12"/>
  <c r="L20" i="12"/>
  <c r="I20" i="12"/>
  <c r="C20" i="12"/>
  <c r="H20" i="12" s="1"/>
  <c r="K20" i="12" s="1"/>
  <c r="N19" i="12"/>
  <c r="C19" i="12"/>
  <c r="H19" i="12" s="1"/>
  <c r="J18" i="12"/>
  <c r="G18" i="12"/>
  <c r="F18" i="12"/>
  <c r="E18" i="12"/>
  <c r="D18" i="12"/>
  <c r="D45" i="12" s="1"/>
  <c r="D46" i="12" s="1"/>
  <c r="N17" i="12"/>
  <c r="I17" i="12"/>
  <c r="M17" i="12" s="1"/>
  <c r="L17" i="12" s="1"/>
  <c r="C17" i="12"/>
  <c r="H17" i="12" s="1"/>
  <c r="K17" i="12" s="1"/>
  <c r="N16" i="12"/>
  <c r="I16" i="12"/>
  <c r="M16" i="12" s="1"/>
  <c r="C16" i="12"/>
  <c r="H16" i="12" s="1"/>
  <c r="K16" i="12" s="1"/>
  <c r="N15" i="12"/>
  <c r="M15" i="12"/>
  <c r="L15" i="12" s="1"/>
  <c r="I15" i="12"/>
  <c r="C15" i="12"/>
  <c r="H15" i="12" s="1"/>
  <c r="K15" i="12" s="1"/>
  <c r="N14" i="12"/>
  <c r="I14" i="12"/>
  <c r="M14" i="12" s="1"/>
  <c r="C14" i="12"/>
  <c r="H14" i="12" s="1"/>
  <c r="K14" i="12" s="1"/>
  <c r="N13" i="12"/>
  <c r="M13" i="12"/>
  <c r="I13" i="12"/>
  <c r="C13" i="12"/>
  <c r="H13" i="12" s="1"/>
  <c r="K13" i="12" s="1"/>
  <c r="N12" i="12"/>
  <c r="I12" i="12"/>
  <c r="M12" i="12" s="1"/>
  <c r="C12" i="12"/>
  <c r="H12" i="12" s="1"/>
  <c r="K12" i="12" s="1"/>
  <c r="N11" i="12"/>
  <c r="I11" i="12"/>
  <c r="C11" i="12"/>
  <c r="L22" i="12" l="1"/>
  <c r="L23" i="12"/>
  <c r="L21" i="12"/>
  <c r="L13" i="12"/>
  <c r="N10" i="12"/>
  <c r="L12" i="12"/>
  <c r="G43" i="12"/>
  <c r="G45" i="12"/>
  <c r="D7" i="12"/>
  <c r="I46" i="12"/>
  <c r="L29" i="12"/>
  <c r="M29" i="12"/>
  <c r="I10" i="12"/>
  <c r="L14" i="12"/>
  <c r="L16" i="12"/>
  <c r="H11" i="12"/>
  <c r="C10" i="12"/>
  <c r="M25" i="12"/>
  <c r="G7" i="12"/>
  <c r="J45" i="12"/>
  <c r="I18" i="12"/>
  <c r="N18" i="12"/>
  <c r="H18" i="12"/>
  <c r="K19" i="12"/>
  <c r="M18" i="12"/>
  <c r="C18" i="12"/>
  <c r="M11" i="12"/>
  <c r="M10" i="12" s="1"/>
  <c r="I34" i="10"/>
  <c r="H34" i="10"/>
  <c r="I29" i="10"/>
  <c r="H29" i="10"/>
  <c r="H35" i="10" s="1"/>
  <c r="K18" i="12" l="1"/>
  <c r="I45" i="12"/>
  <c r="K11" i="12"/>
  <c r="I35" i="10"/>
  <c r="C7" i="12"/>
  <c r="L11" i="12"/>
  <c r="K10" i="12" l="1"/>
  <c r="L10" i="12"/>
  <c r="H36" i="10"/>
  <c r="F40" i="11"/>
  <c r="E40" i="11"/>
  <c r="D29" i="10" l="1"/>
  <c r="F34" i="10" l="1"/>
  <c r="E34" i="10"/>
  <c r="E29" i="10"/>
  <c r="F29" i="10"/>
  <c r="G29" i="10"/>
  <c r="G35" i="10" s="1"/>
  <c r="D34" i="10"/>
  <c r="D36" i="10" s="1"/>
  <c r="F35" i="10" l="1"/>
  <c r="F36" i="10" s="1"/>
  <c r="D39" i="10"/>
  <c r="E36" i="10"/>
  <c r="N31" i="7"/>
  <c r="N30" i="7"/>
  <c r="E39" i="10" l="1"/>
  <c r="Q31" i="7"/>
  <c r="R31" i="7"/>
  <c r="Q30" i="7"/>
  <c r="R30" i="7"/>
  <c r="P30" i="7"/>
  <c r="M31" i="7"/>
  <c r="M30" i="7"/>
  <c r="G166" i="6"/>
  <c r="E166" i="6"/>
  <c r="F166" i="6" l="1"/>
  <c r="D166" i="6" s="1"/>
  <c r="H166" i="6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F64" i="5"/>
  <c r="G181" i="6" l="1"/>
  <c r="F181" i="6"/>
  <c r="E181" i="6"/>
  <c r="G180" i="6"/>
  <c r="F180" i="6"/>
  <c r="E180" i="6"/>
  <c r="G179" i="6"/>
  <c r="F179" i="6"/>
  <c r="G171" i="6"/>
  <c r="F171" i="6"/>
  <c r="E171" i="6"/>
  <c r="E170" i="6"/>
  <c r="G164" i="6"/>
  <c r="F164" i="6"/>
  <c r="E164" i="6"/>
  <c r="G163" i="6"/>
  <c r="E163" i="6"/>
  <c r="G161" i="6"/>
  <c r="F161" i="6"/>
  <c r="E161" i="6"/>
  <c r="G159" i="6"/>
  <c r="F159" i="6"/>
  <c r="E159" i="6"/>
  <c r="G155" i="6"/>
  <c r="F155" i="6"/>
  <c r="E155" i="6"/>
  <c r="G154" i="6"/>
  <c r="F154" i="6"/>
  <c r="E154" i="6"/>
  <c r="G119" i="6"/>
  <c r="F119" i="6"/>
  <c r="E119" i="6"/>
  <c r="G117" i="6"/>
  <c r="F117" i="6"/>
  <c r="E117" i="6"/>
  <c r="G116" i="6"/>
  <c r="F116" i="6"/>
  <c r="E116" i="6"/>
  <c r="G113" i="6"/>
  <c r="F113" i="6"/>
  <c r="E113" i="6"/>
  <c r="G112" i="6"/>
  <c r="F112" i="6"/>
  <c r="E112" i="6"/>
  <c r="G110" i="6"/>
  <c r="F110" i="6"/>
  <c r="E110" i="6"/>
  <c r="G109" i="6"/>
  <c r="F109" i="6"/>
  <c r="E109" i="6"/>
  <c r="G107" i="6"/>
  <c r="F107" i="6"/>
  <c r="E107" i="6"/>
  <c r="G106" i="6"/>
  <c r="F106" i="6"/>
  <c r="E106" i="6"/>
  <c r="G104" i="6"/>
  <c r="F104" i="6"/>
  <c r="E104" i="6"/>
  <c r="G103" i="6"/>
  <c r="F103" i="6"/>
  <c r="E103" i="6"/>
  <c r="G101" i="6"/>
  <c r="F101" i="6"/>
  <c r="E101" i="6"/>
  <c r="G100" i="6"/>
  <c r="F100" i="6"/>
  <c r="E100" i="6"/>
  <c r="G96" i="6"/>
  <c r="F96" i="6"/>
  <c r="E96" i="6"/>
  <c r="G94" i="6"/>
  <c r="F94" i="6"/>
  <c r="E94" i="6"/>
  <c r="G53" i="6"/>
  <c r="F53" i="6"/>
  <c r="E53" i="6"/>
  <c r="D145" i="5"/>
  <c r="D9" i="5" l="1"/>
  <c r="G95" i="6" l="1"/>
  <c r="F95" i="6"/>
  <c r="D171" i="6"/>
  <c r="D113" i="6"/>
  <c r="D112" i="6"/>
  <c r="D110" i="6"/>
  <c r="D106" i="6"/>
  <c r="D104" i="6"/>
  <c r="D100" i="6"/>
  <c r="E95" i="6"/>
  <c r="D12" i="7"/>
  <c r="D123" i="5"/>
  <c r="D119" i="5"/>
  <c r="D64" i="5"/>
  <c r="D56" i="5"/>
  <c r="D31" i="5"/>
  <c r="D17" i="5"/>
  <c r="D7" i="5"/>
  <c r="D5" i="5"/>
  <c r="H145" i="5"/>
  <c r="H12" i="7" s="1"/>
  <c r="H123" i="5"/>
  <c r="H119" i="5"/>
  <c r="H64" i="5"/>
  <c r="H56" i="5"/>
  <c r="H31" i="5"/>
  <c r="H17" i="5"/>
  <c r="H9" i="5"/>
  <c r="H7" i="5"/>
  <c r="H5" i="5"/>
  <c r="R29" i="7" l="1"/>
  <c r="N29" i="7"/>
  <c r="N28" i="7"/>
  <c r="R28" i="7"/>
  <c r="E115" i="6"/>
  <c r="G115" i="6"/>
  <c r="E93" i="6"/>
  <c r="D116" i="6"/>
  <c r="D161" i="6"/>
  <c r="H118" i="5"/>
  <c r="H8" i="7" s="1"/>
  <c r="H16" i="5"/>
  <c r="D101" i="6"/>
  <c r="D119" i="6"/>
  <c r="D155" i="6"/>
  <c r="H4" i="5"/>
  <c r="R27" i="7" s="1"/>
  <c r="D53" i="6"/>
  <c r="D107" i="6"/>
  <c r="F115" i="6"/>
  <c r="H107" i="6"/>
  <c r="D164" i="6"/>
  <c r="D109" i="6"/>
  <c r="D117" i="6"/>
  <c r="D118" i="5"/>
  <c r="D8" i="7" s="1"/>
  <c r="D16" i="5"/>
  <c r="D4" i="5"/>
  <c r="H171" i="6"/>
  <c r="H109" i="6"/>
  <c r="H117" i="6"/>
  <c r="D181" i="6"/>
  <c r="H180" i="6"/>
  <c r="H164" i="6"/>
  <c r="H181" i="6"/>
  <c r="D180" i="6"/>
  <c r="H159" i="6"/>
  <c r="H119" i="6"/>
  <c r="J115" i="6"/>
  <c r="H161" i="6"/>
  <c r="D159" i="6"/>
  <c r="H155" i="6"/>
  <c r="H112" i="6"/>
  <c r="H106" i="6"/>
  <c r="K115" i="6"/>
  <c r="I115" i="6"/>
  <c r="H113" i="6"/>
  <c r="H110" i="6"/>
  <c r="H104" i="6"/>
  <c r="H103" i="6"/>
  <c r="H101" i="6"/>
  <c r="H53" i="6"/>
  <c r="G93" i="6"/>
  <c r="H116" i="6"/>
  <c r="H100" i="6"/>
  <c r="D94" i="6"/>
  <c r="H154" i="6"/>
  <c r="D154" i="6"/>
  <c r="D103" i="6"/>
  <c r="D96" i="6"/>
  <c r="D95" i="6" s="1"/>
  <c r="F93" i="6"/>
  <c r="N27" i="7" l="1"/>
  <c r="N37" i="7" s="1"/>
  <c r="D3" i="5"/>
  <c r="R37" i="7"/>
  <c r="D115" i="6"/>
  <c r="H3" i="5"/>
  <c r="H115" i="6"/>
  <c r="D93" i="6"/>
  <c r="H4" i="7" l="1"/>
  <c r="H152" i="5"/>
  <c r="D4" i="7"/>
  <c r="D152" i="5"/>
  <c r="H16" i="7" l="1"/>
  <c r="H21" i="7"/>
  <c r="D21" i="7"/>
  <c r="D16" i="7"/>
  <c r="J95" i="6" l="1"/>
  <c r="J93" i="6" s="1"/>
  <c r="K95" i="6"/>
  <c r="K93" i="6" s="1"/>
  <c r="I95" i="6" l="1"/>
  <c r="H96" i="6"/>
  <c r="H95" i="6" s="1"/>
  <c r="C123" i="5" l="1"/>
  <c r="B145" i="5" l="1"/>
  <c r="B12" i="7" s="1"/>
  <c r="B123" i="5"/>
  <c r="B119" i="5"/>
  <c r="B64" i="5"/>
  <c r="B56" i="5"/>
  <c r="B31" i="5"/>
  <c r="B17" i="5"/>
  <c r="B5" i="5"/>
  <c r="B7" i="5"/>
  <c r="B4" i="5" l="1"/>
  <c r="B118" i="5"/>
  <c r="B8" i="7" s="1"/>
  <c r="B16" i="5"/>
  <c r="B3" i="5" l="1"/>
  <c r="B4" i="7" s="1"/>
  <c r="B152" i="5" l="1"/>
  <c r="B21" i="7"/>
  <c r="G5" i="5" l="1"/>
  <c r="B16" i="7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G145" i="5" l="1"/>
  <c r="G12" i="7" s="1"/>
  <c r="G123" i="5"/>
  <c r="G119" i="5"/>
  <c r="G64" i="5"/>
  <c r="G56" i="5"/>
  <c r="G31" i="5"/>
  <c r="G17" i="5"/>
  <c r="G9" i="5"/>
  <c r="G7" i="5"/>
  <c r="Q29" i="7" l="1"/>
  <c r="Q28" i="7"/>
  <c r="G118" i="5"/>
  <c r="G8" i="7" s="1"/>
  <c r="G4" i="5"/>
  <c r="Q27" i="7" s="1"/>
  <c r="G16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U54" i="2" s="1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C5" i="5"/>
  <c r="F5" i="5"/>
  <c r="C7" i="5"/>
  <c r="F7" i="5"/>
  <c r="C9" i="5"/>
  <c r="F9" i="5"/>
  <c r="C17" i="5"/>
  <c r="F17" i="5"/>
  <c r="C31" i="5"/>
  <c r="F31" i="5"/>
  <c r="C56" i="5"/>
  <c r="F56" i="5"/>
  <c r="C64" i="5"/>
  <c r="M29" i="7" s="1"/>
  <c r="C119" i="5"/>
  <c r="C118" i="5" s="1"/>
  <c r="C8" i="7" s="1"/>
  <c r="F119" i="5"/>
  <c r="F123" i="5"/>
  <c r="P29" i="7" s="1"/>
  <c r="C145" i="5"/>
  <c r="C12" i="7" s="1"/>
  <c r="F145" i="5"/>
  <c r="F12" i="7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P28" i="7" l="1"/>
  <c r="M28" i="7"/>
  <c r="Q37" i="7"/>
  <c r="K10" i="2"/>
  <c r="M70" i="2"/>
  <c r="W78" i="2"/>
  <c r="E10" i="2"/>
  <c r="E6" i="3"/>
  <c r="H114" i="2"/>
  <c r="G10" i="2"/>
  <c r="I151" i="2"/>
  <c r="J97" i="2"/>
  <c r="D16" i="2"/>
  <c r="D10" i="2" s="1"/>
  <c r="F4" i="5"/>
  <c r="P27" i="7" s="1"/>
  <c r="E151" i="2"/>
  <c r="E16" i="3"/>
  <c r="E18" i="3" s="1"/>
  <c r="E10" i="3"/>
  <c r="J151" i="2"/>
  <c r="H107" i="2"/>
  <c r="I97" i="2"/>
  <c r="B3" i="1"/>
  <c r="C4" i="5"/>
  <c r="M27" i="7" s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F118" i="5"/>
  <c r="F8" i="7" s="1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C16" i="5"/>
  <c r="G3" i="5"/>
  <c r="G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F16" i="5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M37" i="7" l="1"/>
  <c r="P37" i="7"/>
  <c r="H97" i="2"/>
  <c r="F3" i="5"/>
  <c r="B4" i="3"/>
  <c r="B16" i="3" s="1"/>
  <c r="B132" i="1"/>
  <c r="C3" i="5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G152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F4" i="7" l="1"/>
  <c r="F16" i="7" s="1"/>
  <c r="C152" i="5"/>
  <c r="C4" i="7"/>
  <c r="C21" i="7" s="1"/>
  <c r="F152" i="5"/>
  <c r="G16" i="7"/>
  <c r="G21" i="7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F21" i="7" l="1"/>
  <c r="C16" i="7"/>
  <c r="L8" i="2"/>
  <c r="D9" i="3"/>
  <c r="D10" i="3" s="1"/>
  <c r="D17" i="3"/>
  <c r="D18" i="3" s="1"/>
  <c r="C17" i="3"/>
  <c r="C18" i="3" s="1"/>
  <c r="C14" i="3"/>
  <c r="G178" i="6" l="1"/>
  <c r="F178" i="6"/>
  <c r="H21" i="6" l="1"/>
  <c r="O38" i="6" l="1"/>
  <c r="E37" i="6" l="1"/>
  <c r="F37" i="6"/>
  <c r="G37" i="6"/>
  <c r="E36" i="6"/>
  <c r="F36" i="6"/>
  <c r="E35" i="6"/>
  <c r="G35" i="6"/>
  <c r="E33" i="6"/>
  <c r="F33" i="6"/>
  <c r="G33" i="6"/>
  <c r="E32" i="6"/>
  <c r="F32" i="6"/>
  <c r="G32" i="6"/>
  <c r="E31" i="6"/>
  <c r="F31" i="6"/>
  <c r="G31" i="6"/>
  <c r="E30" i="6"/>
  <c r="F30" i="6"/>
  <c r="G30" i="6"/>
  <c r="E29" i="6"/>
  <c r="F29" i="6"/>
  <c r="G29" i="6"/>
  <c r="E28" i="6"/>
  <c r="F28" i="6"/>
  <c r="G28" i="6"/>
  <c r="E27" i="6"/>
  <c r="F27" i="6"/>
  <c r="G27" i="6"/>
  <c r="E26" i="6"/>
  <c r="D27" i="6" l="1"/>
  <c r="AB29" i="6"/>
  <c r="X30" i="6"/>
  <c r="H30" i="6"/>
  <c r="AB31" i="6"/>
  <c r="H31" i="6"/>
  <c r="AB33" i="6"/>
  <c r="H33" i="6"/>
  <c r="J25" i="6"/>
  <c r="E25" i="6"/>
  <c r="X35" i="6"/>
  <c r="T29" i="6"/>
  <c r="AB30" i="6"/>
  <c r="L31" i="6"/>
  <c r="D32" i="6"/>
  <c r="D37" i="6"/>
  <c r="L26" i="6"/>
  <c r="G26" i="6"/>
  <c r="G25" i="6" s="1"/>
  <c r="X28" i="6"/>
  <c r="D29" i="6"/>
  <c r="T30" i="6"/>
  <c r="T31" i="6"/>
  <c r="T33" i="6"/>
  <c r="T35" i="6"/>
  <c r="K34" i="6"/>
  <c r="F35" i="6"/>
  <c r="F34" i="6" s="1"/>
  <c r="G36" i="6"/>
  <c r="G34" i="6" s="1"/>
  <c r="D28" i="6"/>
  <c r="AB35" i="6"/>
  <c r="K25" i="6"/>
  <c r="F26" i="6"/>
  <c r="F25" i="6" s="1"/>
  <c r="AB28" i="6"/>
  <c r="X29" i="6"/>
  <c r="L30" i="6"/>
  <c r="D30" i="6"/>
  <c r="X31" i="6"/>
  <c r="D31" i="6"/>
  <c r="X33" i="6"/>
  <c r="D33" i="6"/>
  <c r="J34" i="6"/>
  <c r="E34" i="6"/>
  <c r="F24" i="6" l="1"/>
  <c r="X26" i="6"/>
  <c r="N24" i="6"/>
  <c r="D35" i="6"/>
  <c r="J24" i="6"/>
  <c r="D26" i="6"/>
  <c r="D25" i="6" s="1"/>
  <c r="T36" i="6"/>
  <c r="T34" i="6" s="1"/>
  <c r="AE24" i="6"/>
  <c r="V24" i="6"/>
  <c r="AB26" i="6"/>
  <c r="K24" i="6"/>
  <c r="D36" i="6"/>
  <c r="W24" i="6"/>
  <c r="E24" i="6"/>
  <c r="T26" i="6"/>
  <c r="G24" i="6"/>
  <c r="L29" i="6"/>
  <c r="O24" i="6"/>
  <c r="L23" i="6"/>
  <c r="O16" i="6"/>
  <c r="O10" i="6" s="1"/>
  <c r="D34" i="6" l="1"/>
  <c r="D24" i="6" s="1"/>
  <c r="AE10" i="6"/>
  <c r="AD10" i="6"/>
  <c r="G47" i="6" l="1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0" i="6"/>
  <c r="F40" i="6"/>
  <c r="E40" i="6"/>
  <c r="G39" i="6"/>
  <c r="F39" i="6"/>
  <c r="E39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F17" i="6"/>
  <c r="E17" i="6"/>
  <c r="G15" i="6"/>
  <c r="F15" i="6"/>
  <c r="E15" i="6"/>
  <c r="G14" i="6"/>
  <c r="F14" i="6"/>
  <c r="E14" i="6"/>
  <c r="G13" i="6"/>
  <c r="F13" i="6"/>
  <c r="E13" i="6"/>
  <c r="G12" i="6"/>
  <c r="F12" i="6"/>
  <c r="E12" i="6"/>
  <c r="D40" i="6" l="1"/>
  <c r="F41" i="6"/>
  <c r="F38" i="6" s="1"/>
  <c r="D45" i="6"/>
  <c r="D39" i="6"/>
  <c r="D44" i="6"/>
  <c r="G41" i="6"/>
  <c r="G38" i="6" s="1"/>
  <c r="D43" i="6"/>
  <c r="D47" i="6"/>
  <c r="D42" i="6"/>
  <c r="E41" i="6"/>
  <c r="E38" i="6" s="1"/>
  <c r="D46" i="6"/>
  <c r="D21" i="6"/>
  <c r="D13" i="6"/>
  <c r="D18" i="6"/>
  <c r="D22" i="6"/>
  <c r="D12" i="6"/>
  <c r="E11" i="6"/>
  <c r="E16" i="6"/>
  <c r="F11" i="6"/>
  <c r="D15" i="6"/>
  <c r="F16" i="6"/>
  <c r="D20" i="6"/>
  <c r="G11" i="6"/>
  <c r="D14" i="6"/>
  <c r="G17" i="6"/>
  <c r="G16" i="6" s="1"/>
  <c r="D19" i="6"/>
  <c r="D23" i="6"/>
  <c r="D41" i="6" l="1"/>
  <c r="D38" i="6" s="1"/>
  <c r="G10" i="6"/>
  <c r="F10" i="6"/>
  <c r="D11" i="6"/>
  <c r="D17" i="6"/>
  <c r="D16" i="6" s="1"/>
  <c r="E10" i="6"/>
  <c r="D10" i="6" l="1"/>
  <c r="AA38" i="6" l="1"/>
  <c r="W38" i="6"/>
  <c r="K41" i="6"/>
  <c r="K38" i="6" s="1"/>
  <c r="T23" i="6"/>
  <c r="J11" i="6"/>
  <c r="H23" i="6"/>
  <c r="W16" i="6"/>
  <c r="W11" i="6"/>
  <c r="V11" i="6"/>
  <c r="K16" i="6"/>
  <c r="K11" i="6"/>
  <c r="K10" i="6" l="1"/>
  <c r="W10" i="6"/>
  <c r="AA10" i="6"/>
  <c r="G77" i="6" l="1"/>
  <c r="F77" i="6"/>
  <c r="E77" i="6"/>
  <c r="G76" i="6"/>
  <c r="F76" i="6"/>
  <c r="E76" i="6"/>
  <c r="G75" i="6"/>
  <c r="F75" i="6"/>
  <c r="E75" i="6"/>
  <c r="G73" i="6"/>
  <c r="F73" i="6"/>
  <c r="E73" i="6"/>
  <c r="G72" i="6"/>
  <c r="F72" i="6"/>
  <c r="E72" i="6"/>
  <c r="G52" i="6"/>
  <c r="F52" i="6"/>
  <c r="E52" i="6"/>
  <c r="G51" i="6"/>
  <c r="F51" i="6"/>
  <c r="E51" i="6"/>
  <c r="G49" i="6"/>
  <c r="F49" i="6"/>
  <c r="E49" i="6"/>
  <c r="D49" i="6" l="1"/>
  <c r="D73" i="6"/>
  <c r="F74" i="6"/>
  <c r="D77" i="6"/>
  <c r="D72" i="6"/>
  <c r="E71" i="6"/>
  <c r="G74" i="6"/>
  <c r="F71" i="6"/>
  <c r="D76" i="6"/>
  <c r="G71" i="6"/>
  <c r="E74" i="6"/>
  <c r="D75" i="6"/>
  <c r="G50" i="6"/>
  <c r="G48" i="6" s="1"/>
  <c r="F50" i="6"/>
  <c r="F48" i="6" s="1"/>
  <c r="D51" i="6"/>
  <c r="E50" i="6"/>
  <c r="E48" i="6" s="1"/>
  <c r="D52" i="6"/>
  <c r="D71" i="6" l="1"/>
  <c r="F70" i="6"/>
  <c r="D74" i="6"/>
  <c r="G70" i="6"/>
  <c r="E70" i="6"/>
  <c r="D50" i="6"/>
  <c r="D48" i="6" s="1"/>
  <c r="D70" i="6" l="1"/>
  <c r="J74" i="6" l="1"/>
  <c r="K71" i="6"/>
  <c r="K74" i="6" l="1"/>
  <c r="K70" i="6" s="1"/>
  <c r="K50" i="6"/>
  <c r="K48" i="6" s="1"/>
  <c r="J50" i="6"/>
  <c r="J48" i="6" s="1"/>
  <c r="U126" i="2" l="1"/>
  <c r="U122" i="2" l="1"/>
  <c r="U120" i="2" s="1"/>
  <c r="T126" i="2"/>
  <c r="T122" i="2" s="1"/>
  <c r="T120" i="2" s="1"/>
  <c r="F92" i="6" l="1"/>
  <c r="G92" i="6"/>
  <c r="E92" i="6"/>
  <c r="H92" i="6" l="1"/>
  <c r="D92" i="6"/>
  <c r="G130" i="6" l="1"/>
  <c r="F130" i="6"/>
  <c r="E130" i="6"/>
  <c r="G129" i="6"/>
  <c r="F129" i="6"/>
  <c r="E129" i="6"/>
  <c r="G128" i="6"/>
  <c r="F128" i="6"/>
  <c r="E128" i="6"/>
  <c r="G127" i="6"/>
  <c r="F127" i="6"/>
  <c r="E127" i="6"/>
  <c r="G126" i="6"/>
  <c r="F126" i="6"/>
  <c r="E126" i="6"/>
  <c r="G125" i="6"/>
  <c r="F125" i="6"/>
  <c r="E125" i="6"/>
  <c r="G124" i="6"/>
  <c r="F124" i="6"/>
  <c r="E124" i="6"/>
  <c r="G122" i="6"/>
  <c r="F122" i="6"/>
  <c r="E122" i="6"/>
  <c r="G120" i="6"/>
  <c r="F120" i="6"/>
  <c r="E120" i="6"/>
  <c r="G118" i="6"/>
  <c r="F118" i="6"/>
  <c r="E118" i="6"/>
  <c r="G114" i="6"/>
  <c r="F114" i="6"/>
  <c r="E114" i="6"/>
  <c r="G111" i="6"/>
  <c r="F111" i="6"/>
  <c r="E111" i="6"/>
  <c r="G105" i="6"/>
  <c r="F105" i="6"/>
  <c r="E105" i="6"/>
  <c r="F102" i="6"/>
  <c r="E102" i="6"/>
  <c r="G98" i="6"/>
  <c r="F98" i="6"/>
  <c r="E98" i="6"/>
  <c r="G91" i="6"/>
  <c r="G90" i="6" s="1"/>
  <c r="F91" i="6"/>
  <c r="F90" i="6" s="1"/>
  <c r="E91" i="6"/>
  <c r="G89" i="6"/>
  <c r="F89" i="6"/>
  <c r="E89" i="6"/>
  <c r="G88" i="6"/>
  <c r="F88" i="6"/>
  <c r="E88" i="6"/>
  <c r="G86" i="6"/>
  <c r="F86" i="6"/>
  <c r="E86" i="6"/>
  <c r="G85" i="6"/>
  <c r="F85" i="6"/>
  <c r="E85" i="6"/>
  <c r="G84" i="6"/>
  <c r="F84" i="6"/>
  <c r="E84" i="6"/>
  <c r="G83" i="6"/>
  <c r="F83" i="6"/>
  <c r="E83" i="6"/>
  <c r="G82" i="6"/>
  <c r="F82" i="6"/>
  <c r="E82" i="6"/>
  <c r="G81" i="6"/>
  <c r="F81" i="6"/>
  <c r="E81" i="6"/>
  <c r="G80" i="6"/>
  <c r="F80" i="6"/>
  <c r="E80" i="6"/>
  <c r="D83" i="6" l="1"/>
  <c r="D126" i="6"/>
  <c r="D130" i="6"/>
  <c r="D122" i="6"/>
  <c r="F123" i="6"/>
  <c r="F121" i="6" s="1"/>
  <c r="D127" i="6"/>
  <c r="G123" i="6"/>
  <c r="G121" i="6" s="1"/>
  <c r="D125" i="6"/>
  <c r="D129" i="6"/>
  <c r="D124" i="6"/>
  <c r="E123" i="6"/>
  <c r="E121" i="6" s="1"/>
  <c r="D128" i="6"/>
  <c r="D105" i="6"/>
  <c r="D118" i="6"/>
  <c r="D120" i="6"/>
  <c r="E108" i="6"/>
  <c r="D111" i="6"/>
  <c r="F108" i="6"/>
  <c r="D98" i="6"/>
  <c r="F99" i="6"/>
  <c r="D114" i="6"/>
  <c r="G102" i="6"/>
  <c r="G99" i="6" s="1"/>
  <c r="E99" i="6"/>
  <c r="G108" i="6"/>
  <c r="D84" i="6"/>
  <c r="D89" i="6"/>
  <c r="G87" i="6"/>
  <c r="E79" i="6"/>
  <c r="D80" i="6"/>
  <c r="F79" i="6"/>
  <c r="G79" i="6"/>
  <c r="D82" i="6"/>
  <c r="D86" i="6"/>
  <c r="F87" i="6"/>
  <c r="E87" i="6"/>
  <c r="D88" i="6"/>
  <c r="D81" i="6"/>
  <c r="D85" i="6"/>
  <c r="E90" i="6"/>
  <c r="D91" i="6"/>
  <c r="D90" i="6" s="1"/>
  <c r="G78" i="6" l="1"/>
  <c r="F78" i="6"/>
  <c r="E97" i="6"/>
  <c r="D87" i="6"/>
  <c r="D123" i="6"/>
  <c r="D121" i="6" s="1"/>
  <c r="F97" i="6"/>
  <c r="D108" i="6"/>
  <c r="G97" i="6"/>
  <c r="D102" i="6"/>
  <c r="D99" i="6" s="1"/>
  <c r="E78" i="6"/>
  <c r="D79" i="6"/>
  <c r="D78" i="6" l="1"/>
  <c r="D97" i="6"/>
  <c r="J90" i="6" l="1"/>
  <c r="K90" i="6"/>
  <c r="K99" i="6" l="1"/>
  <c r="K108" i="6"/>
  <c r="I90" i="6"/>
  <c r="H91" i="6"/>
  <c r="H90" i="6" s="1"/>
  <c r="K87" i="6"/>
  <c r="K79" i="6"/>
  <c r="K97" i="6" l="1"/>
  <c r="K78" i="6"/>
  <c r="F142" i="6" l="1"/>
  <c r="G142" i="6"/>
  <c r="F144" i="6"/>
  <c r="G144" i="6"/>
  <c r="E144" i="6"/>
  <c r="G143" i="6"/>
  <c r="F143" i="6"/>
  <c r="E143" i="6"/>
  <c r="E142" i="6"/>
  <c r="D144" i="6" l="1"/>
  <c r="D143" i="6"/>
  <c r="D142" i="6"/>
  <c r="G176" i="6" l="1"/>
  <c r="F176" i="6"/>
  <c r="E176" i="6"/>
  <c r="G175" i="6"/>
  <c r="F175" i="6"/>
  <c r="E175" i="6"/>
  <c r="E172" i="6"/>
  <c r="G169" i="6"/>
  <c r="F169" i="6"/>
  <c r="E169" i="6"/>
  <c r="G168" i="6"/>
  <c r="F168" i="6"/>
  <c r="E168" i="6"/>
  <c r="G165" i="6"/>
  <c r="G162" i="6" s="1"/>
  <c r="F165" i="6"/>
  <c r="E165" i="6"/>
  <c r="E162" i="6" s="1"/>
  <c r="G160" i="6"/>
  <c r="E160" i="6"/>
  <c r="G158" i="6"/>
  <c r="F158" i="6"/>
  <c r="E158" i="6"/>
  <c r="F156" i="6"/>
  <c r="F153" i="6" s="1"/>
  <c r="G151" i="6"/>
  <c r="F151" i="6"/>
  <c r="E151" i="6"/>
  <c r="G150" i="6"/>
  <c r="F150" i="6"/>
  <c r="E150" i="6"/>
  <c r="G149" i="6"/>
  <c r="F149" i="6"/>
  <c r="E149" i="6"/>
  <c r="G148" i="6"/>
  <c r="F148" i="6"/>
  <c r="E148" i="6"/>
  <c r="G147" i="6"/>
  <c r="F147" i="6"/>
  <c r="E147" i="6"/>
  <c r="G146" i="6"/>
  <c r="F146" i="6"/>
  <c r="E146" i="6"/>
  <c r="G139" i="6"/>
  <c r="F139" i="6"/>
  <c r="E139" i="6"/>
  <c r="G138" i="6"/>
  <c r="F138" i="6"/>
  <c r="E138" i="6"/>
  <c r="G137" i="6"/>
  <c r="F137" i="6"/>
  <c r="E137" i="6"/>
  <c r="G136" i="6"/>
  <c r="F136" i="6"/>
  <c r="E136" i="6"/>
  <c r="G135" i="6"/>
  <c r="F135" i="6"/>
  <c r="E135" i="6"/>
  <c r="G134" i="6"/>
  <c r="F134" i="6"/>
  <c r="E134" i="6"/>
  <c r="G132" i="6"/>
  <c r="F132" i="6"/>
  <c r="E132" i="6"/>
  <c r="H176" i="6" l="1"/>
  <c r="D176" i="6"/>
  <c r="D169" i="6"/>
  <c r="D175" i="6"/>
  <c r="G156" i="6"/>
  <c r="G153" i="6" s="1"/>
  <c r="F170" i="6"/>
  <c r="F167" i="6" s="1"/>
  <c r="F172" i="6"/>
  <c r="G174" i="6"/>
  <c r="G173" i="6" s="1"/>
  <c r="E157" i="6"/>
  <c r="D158" i="6"/>
  <c r="F160" i="6"/>
  <c r="F157" i="6" s="1"/>
  <c r="F163" i="6"/>
  <c r="F162" i="6" s="1"/>
  <c r="D168" i="6"/>
  <c r="E167" i="6"/>
  <c r="G170" i="6"/>
  <c r="G167" i="6" s="1"/>
  <c r="G172" i="6"/>
  <c r="E156" i="6"/>
  <c r="D165" i="6"/>
  <c r="E174" i="6"/>
  <c r="G157" i="6"/>
  <c r="F174" i="6"/>
  <c r="F173" i="6" s="1"/>
  <c r="D146" i="6"/>
  <c r="D150" i="6"/>
  <c r="D149" i="6"/>
  <c r="E145" i="6"/>
  <c r="F145" i="6"/>
  <c r="F141" i="6" s="1"/>
  <c r="F140" i="6" s="1"/>
  <c r="D148" i="6"/>
  <c r="G145" i="6"/>
  <c r="G141" i="6" s="1"/>
  <c r="G140" i="6" s="1"/>
  <c r="D147" i="6"/>
  <c r="D151" i="6"/>
  <c r="D136" i="6"/>
  <c r="G133" i="6"/>
  <c r="G131" i="6" s="1"/>
  <c r="D135" i="6"/>
  <c r="D139" i="6"/>
  <c r="D132" i="6"/>
  <c r="F133" i="6"/>
  <c r="F131" i="6" s="1"/>
  <c r="D137" i="6"/>
  <c r="D134" i="6"/>
  <c r="E133" i="6"/>
  <c r="E131" i="6" s="1"/>
  <c r="D138" i="6"/>
  <c r="D172" i="6" l="1"/>
  <c r="D170" i="6"/>
  <c r="D167" i="6" s="1"/>
  <c r="E153" i="6"/>
  <c r="D156" i="6"/>
  <c r="D153" i="6" s="1"/>
  <c r="E173" i="6"/>
  <c r="D174" i="6"/>
  <c r="D173" i="6" s="1"/>
  <c r="F152" i="6"/>
  <c r="D163" i="6"/>
  <c r="D162" i="6" s="1"/>
  <c r="D160" i="6"/>
  <c r="D157" i="6" s="1"/>
  <c r="G152" i="6"/>
  <c r="D145" i="6"/>
  <c r="D141" i="6" s="1"/>
  <c r="D140" i="6" s="1"/>
  <c r="E141" i="6"/>
  <c r="E140" i="6" s="1"/>
  <c r="D133" i="6"/>
  <c r="D131" i="6" s="1"/>
  <c r="D152" i="6" l="1"/>
  <c r="E152" i="6"/>
  <c r="K162" i="6" l="1"/>
  <c r="J153" i="6"/>
  <c r="K153" i="6"/>
  <c r="K157" i="6" l="1"/>
  <c r="I167" i="6"/>
  <c r="H168" i="6"/>
  <c r="H169" i="6"/>
  <c r="H175" i="6"/>
  <c r="H163" i="6"/>
  <c r="K141" i="6"/>
  <c r="K140" i="6" s="1"/>
  <c r="K133" i="6"/>
  <c r="K131" i="6" s="1"/>
  <c r="K167" i="6"/>
  <c r="J167" i="6"/>
  <c r="K152" i="6" l="1"/>
  <c r="H170" i="6"/>
  <c r="H167" i="6" s="1"/>
  <c r="E179" i="6" l="1"/>
  <c r="E178" i="6" l="1"/>
  <c r="D179" i="6"/>
  <c r="D178" i="6" s="1"/>
  <c r="U115" i="2" l="1"/>
  <c r="U114" i="2" l="1"/>
  <c r="T115" i="2"/>
  <c r="T114" i="2" s="1"/>
  <c r="T97" i="2" s="1"/>
  <c r="U110" i="2"/>
  <c r="U101" i="2"/>
  <c r="T110" i="2" l="1"/>
  <c r="U107" i="2"/>
  <c r="U99" i="2"/>
  <c r="T101" i="2"/>
  <c r="U97" i="2" l="1"/>
  <c r="U8" i="2" s="1"/>
  <c r="T8" i="2" s="1"/>
  <c r="F5" i="3" l="1"/>
  <c r="F6" i="3" s="1"/>
  <c r="F17" i="3" l="1"/>
  <c r="F18" i="3" s="1"/>
  <c r="G63" i="6" l="1"/>
  <c r="E63" i="6"/>
  <c r="G69" i="6" l="1"/>
  <c r="F69" i="6"/>
  <c r="E69" i="6"/>
  <c r="G68" i="6"/>
  <c r="F68" i="6"/>
  <c r="E68" i="6"/>
  <c r="G66" i="6"/>
  <c r="F66" i="6"/>
  <c r="E66" i="6"/>
  <c r="G65" i="6"/>
  <c r="F65" i="6"/>
  <c r="E65" i="6"/>
  <c r="G64" i="6"/>
  <c r="F64" i="6"/>
  <c r="E64" i="6"/>
  <c r="F63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F55" i="6" l="1"/>
  <c r="D59" i="6"/>
  <c r="G62" i="6"/>
  <c r="D66" i="6"/>
  <c r="F67" i="6"/>
  <c r="D58" i="6"/>
  <c r="D65" i="6"/>
  <c r="F62" i="6"/>
  <c r="D63" i="6"/>
  <c r="G67" i="6"/>
  <c r="E55" i="6"/>
  <c r="D56" i="6"/>
  <c r="D60" i="6"/>
  <c r="D68" i="6"/>
  <c r="E67" i="6"/>
  <c r="G55" i="6"/>
  <c r="D57" i="6"/>
  <c r="D61" i="6"/>
  <c r="D64" i="6"/>
  <c r="E62" i="6"/>
  <c r="D69" i="6"/>
  <c r="F54" i="6" l="1"/>
  <c r="E54" i="6"/>
  <c r="D67" i="6"/>
  <c r="G54" i="6"/>
  <c r="D62" i="6"/>
  <c r="D55" i="6"/>
  <c r="D54" i="6" l="1"/>
  <c r="U178" i="2" l="1"/>
  <c r="T178" i="2" s="1"/>
  <c r="G177" i="6" l="1"/>
  <c r="G8" i="6" s="1"/>
  <c r="B13" i="7" s="1"/>
  <c r="B14" i="7" s="1"/>
  <c r="F177" i="6"/>
  <c r="F8" i="6" s="1"/>
  <c r="B9" i="7" s="1"/>
  <c r="B10" i="7" s="1"/>
  <c r="E177" i="6"/>
  <c r="D177" i="6" l="1"/>
  <c r="E8" i="6"/>
  <c r="D8" i="6" l="1"/>
  <c r="B5" i="7"/>
  <c r="B22" i="7" l="1"/>
  <c r="B23" i="7" s="1"/>
  <c r="B17" i="7"/>
  <c r="B18" i="7" s="1"/>
  <c r="B6" i="7"/>
  <c r="J165" i="6" l="1"/>
  <c r="J162" i="6" s="1"/>
  <c r="I165" i="6"/>
  <c r="I162" i="6" l="1"/>
  <c r="H165" i="6"/>
  <c r="H162" i="6" s="1"/>
  <c r="I44" i="6" l="1"/>
  <c r="J44" i="6"/>
  <c r="I43" i="6"/>
  <c r="H43" i="6" s="1"/>
  <c r="I40" i="6"/>
  <c r="H40" i="6" s="1"/>
  <c r="I37" i="6"/>
  <c r="H37" i="6" s="1"/>
  <c r="I36" i="6"/>
  <c r="H36" i="6" s="1"/>
  <c r="I27" i="6"/>
  <c r="H27" i="6" s="1"/>
  <c r="I14" i="6"/>
  <c r="H14" i="6" s="1"/>
  <c r="I12" i="6"/>
  <c r="H44" i="6" l="1"/>
  <c r="H12" i="6"/>
  <c r="J147" i="6" l="1"/>
  <c r="I147" i="6"/>
  <c r="H147" i="6" l="1"/>
  <c r="I130" i="6"/>
  <c r="H130" i="6" s="1"/>
  <c r="J63" i="6" l="1"/>
  <c r="I63" i="6"/>
  <c r="N69" i="6"/>
  <c r="O69" i="6"/>
  <c r="M69" i="6"/>
  <c r="N68" i="6"/>
  <c r="O68" i="6"/>
  <c r="M68" i="6"/>
  <c r="N66" i="6"/>
  <c r="O66" i="6"/>
  <c r="M66" i="6"/>
  <c r="N65" i="6"/>
  <c r="O65" i="6"/>
  <c r="N64" i="6"/>
  <c r="O64" i="6"/>
  <c r="N60" i="6"/>
  <c r="O60" i="6"/>
  <c r="M60" i="6"/>
  <c r="N59" i="6"/>
  <c r="O59" i="6"/>
  <c r="N58" i="6"/>
  <c r="O58" i="6"/>
  <c r="O57" i="6"/>
  <c r="L69" i="6" l="1"/>
  <c r="L68" i="6"/>
  <c r="M67" i="6"/>
  <c r="L66" i="6"/>
  <c r="O67" i="6"/>
  <c r="L60" i="6"/>
  <c r="N67" i="6"/>
  <c r="L67" i="6" l="1"/>
  <c r="AE69" i="6"/>
  <c r="AD69" i="6"/>
  <c r="AC69" i="6"/>
  <c r="AE68" i="6"/>
  <c r="AD68" i="6"/>
  <c r="AC68" i="6"/>
  <c r="AE66" i="6"/>
  <c r="AD66" i="6"/>
  <c r="AC66" i="6"/>
  <c r="AE65" i="6"/>
  <c r="AD65" i="6"/>
  <c r="AE64" i="6"/>
  <c r="AD64" i="6"/>
  <c r="AE63" i="6"/>
  <c r="AC63" i="6"/>
  <c r="AE60" i="6"/>
  <c r="AD60" i="6"/>
  <c r="AC60" i="6"/>
  <c r="AE59" i="6"/>
  <c r="AE58" i="6"/>
  <c r="AD58" i="6"/>
  <c r="AE57" i="6"/>
  <c r="AD57" i="6"/>
  <c r="AE56" i="6"/>
  <c r="AD56" i="6"/>
  <c r="AE67" i="6" l="1"/>
  <c r="AB69" i="6"/>
  <c r="AD67" i="6"/>
  <c r="AD55" i="6"/>
  <c r="AB68" i="6"/>
  <c r="AC67" i="6"/>
  <c r="AE55" i="6"/>
  <c r="AB66" i="6"/>
  <c r="AB60" i="6"/>
  <c r="AE62" i="6"/>
  <c r="AB67" i="6" l="1"/>
  <c r="I35" i="6"/>
  <c r="I32" i="6"/>
  <c r="H32" i="6" s="1"/>
  <c r="I29" i="6"/>
  <c r="H29" i="6" s="1"/>
  <c r="I28" i="6"/>
  <c r="H28" i="6" s="1"/>
  <c r="I26" i="6"/>
  <c r="I34" i="6" l="1"/>
  <c r="H35" i="6"/>
  <c r="H34" i="6" s="1"/>
  <c r="H26" i="6"/>
  <c r="H25" i="6" s="1"/>
  <c r="I25" i="6"/>
  <c r="I24" i="6" l="1"/>
  <c r="H24" i="6"/>
  <c r="I124" i="6" l="1"/>
  <c r="I56" i="6"/>
  <c r="I49" i="6"/>
  <c r="H49" i="6" l="1"/>
  <c r="I111" i="6" l="1"/>
  <c r="I102" i="6"/>
  <c r="J144" i="6"/>
  <c r="H111" i="6" l="1"/>
  <c r="H102" i="6"/>
  <c r="I84" i="6" l="1"/>
  <c r="H84" i="6" s="1"/>
  <c r="J142" i="6" l="1"/>
  <c r="J141" i="6" s="1"/>
  <c r="I13" i="6"/>
  <c r="I15" i="6"/>
  <c r="H15" i="6" s="1"/>
  <c r="I17" i="6"/>
  <c r="I18" i="6"/>
  <c r="H18" i="6" s="1"/>
  <c r="I19" i="6"/>
  <c r="J19" i="6"/>
  <c r="J16" i="6" s="1"/>
  <c r="J10" i="6" s="1"/>
  <c r="I20" i="6"/>
  <c r="H20" i="6" s="1"/>
  <c r="I22" i="6"/>
  <c r="H22" i="6" s="1"/>
  <c r="AA69" i="6"/>
  <c r="Z69" i="6"/>
  <c r="Y69" i="6"/>
  <c r="AA68" i="6"/>
  <c r="Z68" i="6"/>
  <c r="Y68" i="6"/>
  <c r="AA66" i="6"/>
  <c r="Z66" i="6"/>
  <c r="Y66" i="6"/>
  <c r="AA65" i="6"/>
  <c r="Z65" i="6"/>
  <c r="AA64" i="6"/>
  <c r="Z64" i="6"/>
  <c r="AA63" i="6"/>
  <c r="AA60" i="6"/>
  <c r="Z60" i="6"/>
  <c r="Y60" i="6"/>
  <c r="AA59" i="6"/>
  <c r="AA58" i="6"/>
  <c r="Z58" i="6"/>
  <c r="AA57" i="6"/>
  <c r="Z57" i="6"/>
  <c r="AA56" i="6"/>
  <c r="Z56" i="6"/>
  <c r="I174" i="6"/>
  <c r="K63" i="6"/>
  <c r="I65" i="6"/>
  <c r="J65" i="6"/>
  <c r="K65" i="6"/>
  <c r="V65" i="6"/>
  <c r="W65" i="6"/>
  <c r="I129" i="6"/>
  <c r="H129" i="6" s="1"/>
  <c r="J128" i="6"/>
  <c r="I128" i="6"/>
  <c r="U60" i="6"/>
  <c r="U66" i="6"/>
  <c r="U68" i="6"/>
  <c r="U69" i="6"/>
  <c r="V57" i="6"/>
  <c r="V58" i="6"/>
  <c r="V60" i="6"/>
  <c r="V64" i="6"/>
  <c r="V66" i="6"/>
  <c r="V68" i="6"/>
  <c r="V69" i="6"/>
  <c r="W56" i="6"/>
  <c r="W57" i="6"/>
  <c r="W58" i="6"/>
  <c r="W59" i="6"/>
  <c r="W60" i="6"/>
  <c r="W64" i="6"/>
  <c r="W66" i="6"/>
  <c r="W68" i="6"/>
  <c r="W69" i="6"/>
  <c r="I57" i="6"/>
  <c r="I58" i="6"/>
  <c r="I59" i="6"/>
  <c r="I60" i="6"/>
  <c r="I66" i="6"/>
  <c r="I68" i="6"/>
  <c r="I69" i="6"/>
  <c r="J56" i="6"/>
  <c r="J58" i="6"/>
  <c r="J59" i="6"/>
  <c r="J60" i="6"/>
  <c r="J64" i="6"/>
  <c r="J66" i="6"/>
  <c r="J68" i="6"/>
  <c r="J69" i="6"/>
  <c r="K56" i="6"/>
  <c r="K57" i="6"/>
  <c r="K58" i="6"/>
  <c r="K59" i="6"/>
  <c r="K60" i="6"/>
  <c r="K64" i="6"/>
  <c r="K66" i="6"/>
  <c r="K68" i="6"/>
  <c r="K69" i="6"/>
  <c r="I136" i="6"/>
  <c r="J136" i="6"/>
  <c r="I150" i="6"/>
  <c r="H150" i="6" s="1"/>
  <c r="I149" i="6"/>
  <c r="H149" i="6" s="1"/>
  <c r="I146" i="6"/>
  <c r="H146" i="6" s="1"/>
  <c r="I145" i="6"/>
  <c r="H145" i="6" s="1"/>
  <c r="I144" i="6"/>
  <c r="H144" i="6" s="1"/>
  <c r="I137" i="6"/>
  <c r="H137" i="6" s="1"/>
  <c r="J124" i="6"/>
  <c r="I122" i="6"/>
  <c r="I47" i="6"/>
  <c r="H47" i="6" s="1"/>
  <c r="I46" i="6"/>
  <c r="H46" i="6" s="1"/>
  <c r="I45" i="6"/>
  <c r="J45" i="6"/>
  <c r="J41" i="6" s="1"/>
  <c r="J38" i="6" s="1"/>
  <c r="I42" i="6"/>
  <c r="I39" i="6"/>
  <c r="I52" i="6"/>
  <c r="H52" i="6" s="1"/>
  <c r="I172" i="6"/>
  <c r="H172" i="6" s="1"/>
  <c r="I148" i="6"/>
  <c r="H148" i="6" s="1"/>
  <c r="I142" i="6"/>
  <c r="I143" i="6"/>
  <c r="H143" i="6" s="1"/>
  <c r="I132" i="6"/>
  <c r="I135" i="6"/>
  <c r="H135" i="6" s="1"/>
  <c r="I134" i="6"/>
  <c r="I98" i="6"/>
  <c r="I118" i="6"/>
  <c r="H118" i="6" s="1"/>
  <c r="I114" i="6"/>
  <c r="J114" i="6"/>
  <c r="J108" i="6" s="1"/>
  <c r="I105" i="6"/>
  <c r="J105" i="6"/>
  <c r="J99" i="6" s="1"/>
  <c r="I94" i="6"/>
  <c r="I89" i="6"/>
  <c r="I86" i="6"/>
  <c r="H86" i="6" s="1"/>
  <c r="I85" i="6"/>
  <c r="H85" i="6" s="1"/>
  <c r="I83" i="6"/>
  <c r="H83" i="6" s="1"/>
  <c r="I82" i="6"/>
  <c r="I77" i="6"/>
  <c r="H77" i="6" s="1"/>
  <c r="I76" i="6"/>
  <c r="H76" i="6" s="1"/>
  <c r="I75" i="6"/>
  <c r="I73" i="6"/>
  <c r="H73" i="6" s="1"/>
  <c r="I72" i="6"/>
  <c r="J72" i="6"/>
  <c r="J71" i="6" s="1"/>
  <c r="J70" i="6" s="1"/>
  <c r="I51" i="6"/>
  <c r="I156" i="6"/>
  <c r="J158" i="6"/>
  <c r="I160" i="6"/>
  <c r="J151" i="6"/>
  <c r="H151" i="6" s="1"/>
  <c r="J134" i="6"/>
  <c r="I138" i="6"/>
  <c r="H138" i="6" s="1"/>
  <c r="I139" i="6"/>
  <c r="H139" i="6" s="1"/>
  <c r="I120" i="6"/>
  <c r="J120" i="6"/>
  <c r="J80" i="6"/>
  <c r="J81" i="6"/>
  <c r="H81" i="6" s="1"/>
  <c r="J88" i="6"/>
  <c r="X66" i="6" l="1"/>
  <c r="AA55" i="6"/>
  <c r="Z67" i="6"/>
  <c r="H120" i="6"/>
  <c r="H65" i="6"/>
  <c r="X60" i="6"/>
  <c r="J67" i="6"/>
  <c r="H69" i="6"/>
  <c r="V67" i="6"/>
  <c r="T69" i="6"/>
  <c r="H128" i="6"/>
  <c r="H174" i="6"/>
  <c r="H173" i="6" s="1"/>
  <c r="I173" i="6"/>
  <c r="I157" i="6"/>
  <c r="H160" i="6"/>
  <c r="J157" i="6"/>
  <c r="J152" i="6" s="1"/>
  <c r="H158" i="6"/>
  <c r="I153" i="6"/>
  <c r="H156" i="6"/>
  <c r="H153" i="6" s="1"/>
  <c r="J140" i="6"/>
  <c r="H142" i="6"/>
  <c r="H141" i="6" s="1"/>
  <c r="H140" i="6" s="1"/>
  <c r="I141" i="6"/>
  <c r="I140" i="6" s="1"/>
  <c r="J133" i="6"/>
  <c r="J131" i="6" s="1"/>
  <c r="H136" i="6"/>
  <c r="H134" i="6"/>
  <c r="I133" i="6"/>
  <c r="I131" i="6" s="1"/>
  <c r="H132" i="6"/>
  <c r="H124" i="6"/>
  <c r="H122" i="6"/>
  <c r="J97" i="6"/>
  <c r="H114" i="6"/>
  <c r="H108" i="6" s="1"/>
  <c r="I108" i="6"/>
  <c r="H105" i="6"/>
  <c r="H99" i="6" s="1"/>
  <c r="I99" i="6"/>
  <c r="H98" i="6"/>
  <c r="H94" i="6"/>
  <c r="H93" i="6" s="1"/>
  <c r="I93" i="6"/>
  <c r="I87" i="6"/>
  <c r="H89" i="6"/>
  <c r="H88" i="6"/>
  <c r="J87" i="6"/>
  <c r="I79" i="6"/>
  <c r="H82" i="6"/>
  <c r="H80" i="6"/>
  <c r="J79" i="6"/>
  <c r="J78" i="6" s="1"/>
  <c r="I74" i="6"/>
  <c r="H75" i="6"/>
  <c r="H74" i="6" s="1"/>
  <c r="H72" i="6"/>
  <c r="H71" i="6" s="1"/>
  <c r="I71" i="6"/>
  <c r="I67" i="6"/>
  <c r="H68" i="6"/>
  <c r="H60" i="6"/>
  <c r="T68" i="6"/>
  <c r="U67" i="6"/>
  <c r="AA62" i="6"/>
  <c r="AA67" i="6"/>
  <c r="K67" i="6"/>
  <c r="J62" i="6"/>
  <c r="H66" i="6"/>
  <c r="H59" i="6"/>
  <c r="W67" i="6"/>
  <c r="W55" i="6"/>
  <c r="T66" i="6"/>
  <c r="K62" i="6"/>
  <c r="H63" i="6"/>
  <c r="X69" i="6"/>
  <c r="H58" i="6"/>
  <c r="T60" i="6"/>
  <c r="Z55" i="6"/>
  <c r="X68" i="6"/>
  <c r="Y67" i="6"/>
  <c r="I55" i="6"/>
  <c r="K55" i="6"/>
  <c r="H56" i="6"/>
  <c r="H51" i="6"/>
  <c r="H50" i="6" s="1"/>
  <c r="H48" i="6" s="1"/>
  <c r="I50" i="6"/>
  <c r="I48" i="6" s="1"/>
  <c r="H45" i="6"/>
  <c r="H42" i="6"/>
  <c r="I41" i="6"/>
  <c r="I38" i="6" s="1"/>
  <c r="H39" i="6"/>
  <c r="H19" i="6"/>
  <c r="H17" i="6"/>
  <c r="I16" i="6"/>
  <c r="H13" i="6"/>
  <c r="H11" i="6" s="1"/>
  <c r="I11" i="6"/>
  <c r="I78" i="6" l="1"/>
  <c r="H16" i="6"/>
  <c r="H10" i="6" s="1"/>
  <c r="T67" i="6"/>
  <c r="H133" i="6"/>
  <c r="H131" i="6" s="1"/>
  <c r="I152" i="6"/>
  <c r="I97" i="6"/>
  <c r="H67" i="6"/>
  <c r="X67" i="6"/>
  <c r="H157" i="6"/>
  <c r="H152" i="6" s="1"/>
  <c r="H79" i="6"/>
  <c r="H97" i="6"/>
  <c r="H87" i="6"/>
  <c r="I70" i="6"/>
  <c r="H70" i="6"/>
  <c r="H41" i="6"/>
  <c r="H38" i="6" s="1"/>
  <c r="I10" i="6"/>
  <c r="H78" i="6" l="1"/>
  <c r="J57" i="6" l="1"/>
  <c r="J55" i="6" l="1"/>
  <c r="H57" i="6"/>
  <c r="H55" i="6" s="1"/>
  <c r="M43" i="6" l="1"/>
  <c r="L43" i="6" s="1"/>
  <c r="M40" i="6"/>
  <c r="L40" i="6" s="1"/>
  <c r="M14" i="6"/>
  <c r="L14" i="6" s="1"/>
  <c r="M12" i="6"/>
  <c r="L12" i="6" l="1"/>
  <c r="O56" i="6" l="1"/>
  <c r="O55" i="6" s="1"/>
  <c r="M51" i="6"/>
  <c r="N45" i="6"/>
  <c r="M47" i="6"/>
  <c r="L47" i="6" s="1"/>
  <c r="L51" i="6" l="1"/>
  <c r="L50" i="6" s="1"/>
  <c r="M50" i="6"/>
  <c r="M36" i="6" l="1"/>
  <c r="L36" i="6" s="1"/>
  <c r="M35" i="6"/>
  <c r="M33" i="6"/>
  <c r="L33" i="6" s="1"/>
  <c r="M32" i="6"/>
  <c r="L32" i="6" s="1"/>
  <c r="M34" i="6" l="1"/>
  <c r="L35" i="6"/>
  <c r="L34" i="6" s="1"/>
  <c r="M22" i="6"/>
  <c r="L22" i="6" s="1"/>
  <c r="M21" i="6"/>
  <c r="L21" i="6" s="1"/>
  <c r="M19" i="6"/>
  <c r="M18" i="6"/>
  <c r="L18" i="6" s="1"/>
  <c r="K177" i="6" l="1"/>
  <c r="I177" i="6" l="1"/>
  <c r="H177" i="6" l="1"/>
  <c r="M171" i="6" l="1"/>
  <c r="L171" i="6" s="1"/>
  <c r="M170" i="6"/>
  <c r="L170" i="6" s="1"/>
  <c r="V165" i="6"/>
  <c r="V162" i="6" s="1"/>
  <c r="V152" i="6" s="1"/>
  <c r="W165" i="6"/>
  <c r="W162" i="6" s="1"/>
  <c r="W152" i="6" s="1"/>
  <c r="O165" i="6"/>
  <c r="O162" i="6" s="1"/>
  <c r="M165" i="6"/>
  <c r="M161" i="6"/>
  <c r="L161" i="6" s="1"/>
  <c r="M163" i="6"/>
  <c r="L163" i="6" l="1"/>
  <c r="M164" i="6"/>
  <c r="L164" i="6" s="1"/>
  <c r="M159" i="6"/>
  <c r="L159" i="6" s="1"/>
  <c r="M166" i="6"/>
  <c r="L166" i="6" s="1"/>
  <c r="M162" i="6" l="1"/>
  <c r="U82" i="6" l="1"/>
  <c r="U76" i="6"/>
  <c r="U72" i="6"/>
  <c r="M72" i="6"/>
  <c r="U65" i="6"/>
  <c r="T65" i="6" s="1"/>
  <c r="U64" i="6"/>
  <c r="T76" i="6" l="1"/>
  <c r="T82" i="6"/>
  <c r="T64" i="6"/>
  <c r="N177" i="6" l="1"/>
  <c r="O177" i="6"/>
  <c r="M176" i="6"/>
  <c r="L176" i="6" s="1"/>
  <c r="N174" i="6"/>
  <c r="N173" i="6" s="1"/>
  <c r="M174" i="6"/>
  <c r="M172" i="6"/>
  <c r="L172" i="6" s="1"/>
  <c r="N165" i="6"/>
  <c r="N158" i="6"/>
  <c r="N157" i="6" s="1"/>
  <c r="M158" i="6"/>
  <c r="M156" i="6"/>
  <c r="L156" i="6" s="1"/>
  <c r="M154" i="6"/>
  <c r="M150" i="6"/>
  <c r="M149" i="6"/>
  <c r="L149" i="6" s="1"/>
  <c r="M148" i="6"/>
  <c r="L148" i="6" s="1"/>
  <c r="M145" i="6"/>
  <c r="L145" i="6" s="1"/>
  <c r="N144" i="6"/>
  <c r="N141" i="6" s="1"/>
  <c r="M144" i="6"/>
  <c r="M139" i="6"/>
  <c r="L139" i="6" s="1"/>
  <c r="N137" i="6"/>
  <c r="O137" i="6"/>
  <c r="M137" i="6"/>
  <c r="O136" i="6"/>
  <c r="N135" i="6"/>
  <c r="O135" i="6"/>
  <c r="N134" i="6"/>
  <c r="O134" i="6"/>
  <c r="M134" i="6"/>
  <c r="N132" i="6"/>
  <c r="O132" i="6"/>
  <c r="M130" i="6"/>
  <c r="L130" i="6" s="1"/>
  <c r="N128" i="6"/>
  <c r="N127" i="6"/>
  <c r="O127" i="6"/>
  <c r="N126" i="6"/>
  <c r="O126" i="6"/>
  <c r="M126" i="6"/>
  <c r="N125" i="6"/>
  <c r="O124" i="6"/>
  <c r="N124" i="6"/>
  <c r="M124" i="6"/>
  <c r="M122" i="6"/>
  <c r="N120" i="6"/>
  <c r="M120" i="6"/>
  <c r="M94" i="6"/>
  <c r="N89" i="6"/>
  <c r="N88" i="6"/>
  <c r="M86" i="6"/>
  <c r="L86" i="6" s="1"/>
  <c r="M85" i="6"/>
  <c r="L85" i="6" s="1"/>
  <c r="M82" i="6"/>
  <c r="N81" i="6"/>
  <c r="N80" i="6"/>
  <c r="L80" i="6" s="1"/>
  <c r="M76" i="6"/>
  <c r="L76" i="6" s="1"/>
  <c r="M75" i="6"/>
  <c r="N72" i="6"/>
  <c r="N63" i="6"/>
  <c r="N62" i="6" s="1"/>
  <c r="O63" i="6"/>
  <c r="O62" i="6" s="1"/>
  <c r="N61" i="6"/>
  <c r="O61" i="6"/>
  <c r="M58" i="6"/>
  <c r="L58" i="6" s="1"/>
  <c r="N57" i="6"/>
  <c r="N56" i="6"/>
  <c r="L137" i="6" l="1"/>
  <c r="M173" i="6"/>
  <c r="O174" i="6"/>
  <c r="O173" i="6" s="1"/>
  <c r="O152" i="6" s="1"/>
  <c r="M168" i="6"/>
  <c r="N162" i="6"/>
  <c r="N152" i="6" s="1"/>
  <c r="L165" i="6"/>
  <c r="L162" i="6" s="1"/>
  <c r="M157" i="6"/>
  <c r="L158" i="6"/>
  <c r="L157" i="6" s="1"/>
  <c r="M153" i="6"/>
  <c r="L154" i="6"/>
  <c r="L153" i="6" s="1"/>
  <c r="L144" i="6"/>
  <c r="O133" i="6"/>
  <c r="O131" i="6" s="1"/>
  <c r="L134" i="6"/>
  <c r="N123" i="6"/>
  <c r="N121" i="6" s="1"/>
  <c r="L126" i="6"/>
  <c r="L124" i="6"/>
  <c r="L122" i="6"/>
  <c r="L120" i="6"/>
  <c r="M96" i="6"/>
  <c r="L94" i="6"/>
  <c r="L88" i="6"/>
  <c r="N87" i="6"/>
  <c r="L82" i="6"/>
  <c r="N79" i="6"/>
  <c r="L81" i="6"/>
  <c r="M74" i="6"/>
  <c r="L75" i="6"/>
  <c r="L74" i="6" s="1"/>
  <c r="N71" i="6"/>
  <c r="N70" i="6" s="1"/>
  <c r="L72" i="6"/>
  <c r="O54" i="6"/>
  <c r="N55" i="6"/>
  <c r="N54" i="6" s="1"/>
  <c r="L174" i="6" l="1"/>
  <c r="L173" i="6" s="1"/>
  <c r="L168" i="6"/>
  <c r="L167" i="6" s="1"/>
  <c r="M167" i="6"/>
  <c r="M152" i="6" s="1"/>
  <c r="M95" i="6"/>
  <c r="M93" i="6" s="1"/>
  <c r="L96" i="6"/>
  <c r="L95" i="6" s="1"/>
  <c r="L93" i="6" s="1"/>
  <c r="N78" i="6"/>
  <c r="AE127" i="6"/>
  <c r="AD127" i="6"/>
  <c r="AE126" i="6"/>
  <c r="AD126" i="6"/>
  <c r="AE61" i="6"/>
  <c r="AE54" i="6" s="1"/>
  <c r="AD61" i="6"/>
  <c r="AC61" i="6"/>
  <c r="L152" i="6" l="1"/>
  <c r="AB61" i="6"/>
  <c r="AA127" i="6" l="1"/>
  <c r="Z127" i="6"/>
  <c r="AA126" i="6"/>
  <c r="Z126" i="6"/>
  <c r="AA61" i="6"/>
  <c r="AA54" i="6" s="1"/>
  <c r="Z61" i="6"/>
  <c r="Y61" i="6"/>
  <c r="W63" i="6"/>
  <c r="V61" i="6"/>
  <c r="W61" i="6"/>
  <c r="I61" i="6"/>
  <c r="I64" i="6"/>
  <c r="J61" i="6"/>
  <c r="J54" i="6" s="1"/>
  <c r="K61" i="6"/>
  <c r="K54" i="6" s="1"/>
  <c r="I127" i="6"/>
  <c r="J127" i="6"/>
  <c r="K127" i="6"/>
  <c r="V127" i="6"/>
  <c r="W127" i="6"/>
  <c r="I126" i="6"/>
  <c r="J126" i="6"/>
  <c r="K126" i="6"/>
  <c r="V126" i="6"/>
  <c r="W126" i="6"/>
  <c r="V177" i="6"/>
  <c r="V111" i="6"/>
  <c r="W62" i="6" l="1"/>
  <c r="W54" i="6" s="1"/>
  <c r="H126" i="6"/>
  <c r="H127" i="6"/>
  <c r="I62" i="6"/>
  <c r="I54" i="6" s="1"/>
  <c r="H64" i="6"/>
  <c r="H62" i="6" s="1"/>
  <c r="H61" i="6"/>
  <c r="X61" i="6"/>
  <c r="H54" i="6" l="1"/>
  <c r="U22" i="6" l="1"/>
  <c r="T22" i="6" l="1"/>
  <c r="V181" i="6" l="1"/>
  <c r="O181" i="6" l="1"/>
  <c r="AC113" i="6"/>
  <c r="AB113" i="6" s="1"/>
  <c r="Y113" i="6"/>
  <c r="X113" i="6" s="1"/>
  <c r="AC112" i="6"/>
  <c r="AB112" i="6" s="1"/>
  <c r="Y112" i="6"/>
  <c r="X112" i="6" s="1"/>
  <c r="AC110" i="6"/>
  <c r="AB110" i="6" s="1"/>
  <c r="Y110" i="6"/>
  <c r="AC109" i="6"/>
  <c r="Y109" i="6"/>
  <c r="M109" i="6"/>
  <c r="L109" i="6" l="1"/>
  <c r="AB109" i="6"/>
  <c r="X109" i="6"/>
  <c r="AC14" i="6" l="1"/>
  <c r="AB14" i="6" s="1"/>
  <c r="Y14" i="6"/>
  <c r="X14" i="6" s="1"/>
  <c r="U14" i="6"/>
  <c r="T14" i="6" s="1"/>
  <c r="AC12" i="6"/>
  <c r="Y12" i="6"/>
  <c r="U12" i="6"/>
  <c r="AB12" i="6" l="1"/>
  <c r="X12" i="6"/>
  <c r="T12" i="6"/>
  <c r="AC118" i="6"/>
  <c r="AB118" i="6" l="1"/>
  <c r="U172" i="6" l="1"/>
  <c r="V136" i="6"/>
  <c r="V133" i="6" s="1"/>
  <c r="V131" i="6" s="1"/>
  <c r="U59" i="6"/>
  <c r="T59" i="6" s="1"/>
  <c r="U58" i="6"/>
  <c r="T58" i="6" s="1"/>
  <c r="U51" i="6"/>
  <c r="U20" i="6"/>
  <c r="T20" i="6" s="1"/>
  <c r="T172" i="6" l="1"/>
  <c r="T51" i="6"/>
  <c r="T50" i="6" s="1"/>
  <c r="U50" i="6"/>
  <c r="O179" i="6" l="1"/>
  <c r="O178" i="6" s="1"/>
  <c r="M118" i="6"/>
  <c r="L118" i="6" s="1"/>
  <c r="M114" i="6"/>
  <c r="N111" i="6"/>
  <c r="M111" i="6"/>
  <c r="M105" i="6"/>
  <c r="L105" i="6" s="1"/>
  <c r="M102" i="6"/>
  <c r="L111" i="6" l="1"/>
  <c r="L102" i="6"/>
  <c r="L99" i="6" s="1"/>
  <c r="M99" i="6"/>
  <c r="AE179" i="6" l="1"/>
  <c r="AE178" i="6" s="1"/>
  <c r="AC174" i="6"/>
  <c r="AC172" i="6"/>
  <c r="AC145" i="6"/>
  <c r="AC138" i="6"/>
  <c r="AC122" i="6"/>
  <c r="AC120" i="6"/>
  <c r="AC114" i="6"/>
  <c r="AB114" i="6" s="1"/>
  <c r="AC111" i="6"/>
  <c r="AC105" i="6"/>
  <c r="AB105" i="6" s="1"/>
  <c r="AC102" i="6"/>
  <c r="AC51" i="6"/>
  <c r="AC49" i="6"/>
  <c r="AB49" i="6" s="1"/>
  <c r="AC46" i="6"/>
  <c r="AB122" i="6" l="1"/>
  <c r="AB145" i="6"/>
  <c r="AC96" i="6"/>
  <c r="AB111" i="6"/>
  <c r="AB108" i="6" s="1"/>
  <c r="AC108" i="6"/>
  <c r="AB102" i="6"/>
  <c r="AB99" i="6" s="1"/>
  <c r="AC99" i="6"/>
  <c r="AC173" i="6"/>
  <c r="AB174" i="6"/>
  <c r="AB173" i="6" s="1"/>
  <c r="AB172" i="6"/>
  <c r="AB51" i="6"/>
  <c r="AB50" i="6" s="1"/>
  <c r="AB48" i="6" s="1"/>
  <c r="AC50" i="6"/>
  <c r="AC48" i="6" s="1"/>
  <c r="AB46" i="6"/>
  <c r="AB138" i="6"/>
  <c r="AC95" i="6" l="1"/>
  <c r="AB96" i="6"/>
  <c r="AB95" i="6" s="1"/>
  <c r="AC97" i="6"/>
  <c r="Y32" i="6"/>
  <c r="AC32" i="6"/>
  <c r="AB32" i="6" l="1"/>
  <c r="X32" i="6"/>
  <c r="AC20" i="6"/>
  <c r="AB20" i="6" s="1"/>
  <c r="Y20" i="6" l="1"/>
  <c r="X20" i="6" s="1"/>
  <c r="AA179" i="6"/>
  <c r="AA178" i="6" s="1"/>
  <c r="Y174" i="6"/>
  <c r="Y172" i="6"/>
  <c r="Y145" i="6"/>
  <c r="Y138" i="6"/>
  <c r="Y122" i="6"/>
  <c r="Y120" i="6"/>
  <c r="Y118" i="6"/>
  <c r="X118" i="6" s="1"/>
  <c r="Y114" i="6"/>
  <c r="X114" i="6" s="1"/>
  <c r="Y111" i="6"/>
  <c r="Y105" i="6"/>
  <c r="X105" i="6" s="1"/>
  <c r="Y102" i="6"/>
  <c r="Y96" i="6"/>
  <c r="Y77" i="6"/>
  <c r="Y59" i="6"/>
  <c r="X59" i="6" s="1"/>
  <c r="Y58" i="6"/>
  <c r="X58" i="6" s="1"/>
  <c r="Y57" i="6"/>
  <c r="X57" i="6" s="1"/>
  <c r="Y51" i="6"/>
  <c r="Y49" i="6"/>
  <c r="X49" i="6" s="1"/>
  <c r="Y46" i="6"/>
  <c r="W179" i="6"/>
  <c r="I179" i="6"/>
  <c r="J179" i="6"/>
  <c r="J178" i="6" s="1"/>
  <c r="K179" i="6"/>
  <c r="K178" i="6" s="1"/>
  <c r="U145" i="6"/>
  <c r="U138" i="6"/>
  <c r="U96" i="6"/>
  <c r="X122" i="6" l="1"/>
  <c r="X145" i="6"/>
  <c r="T145" i="6"/>
  <c r="H179" i="6"/>
  <c r="H178" i="6" s="1"/>
  <c r="I178" i="6"/>
  <c r="Y95" i="6"/>
  <c r="X96" i="6"/>
  <c r="X95" i="6" s="1"/>
  <c r="U95" i="6"/>
  <c r="U93" i="6" s="1"/>
  <c r="T96" i="6"/>
  <c r="T95" i="6" s="1"/>
  <c r="T93" i="6" s="1"/>
  <c r="X111" i="6"/>
  <c r="Y108" i="6"/>
  <c r="X102" i="6"/>
  <c r="X99" i="6" s="1"/>
  <c r="Y99" i="6"/>
  <c r="Y173" i="6"/>
  <c r="X174" i="6"/>
  <c r="X173" i="6" s="1"/>
  <c r="X172" i="6"/>
  <c r="X51" i="6"/>
  <c r="X50" i="6" s="1"/>
  <c r="X48" i="6" s="1"/>
  <c r="Y50" i="6"/>
  <c r="Y48" i="6" s="1"/>
  <c r="X46" i="6"/>
  <c r="X77" i="6"/>
  <c r="X138" i="6"/>
  <c r="T138" i="6"/>
  <c r="Y97" i="6" l="1"/>
  <c r="AC128" i="6" l="1"/>
  <c r="AB128" i="6" s="1"/>
  <c r="Y128" i="6"/>
  <c r="X128" i="6" s="1"/>
  <c r="AD125" i="6"/>
  <c r="AD123" i="6" s="1"/>
  <c r="AD121" i="6" s="1"/>
  <c r="Z125" i="6"/>
  <c r="AC171" i="6" l="1"/>
  <c r="AB171" i="6" s="1"/>
  <c r="Y171" i="6"/>
  <c r="X171" i="6" s="1"/>
  <c r="AC164" i="6" l="1"/>
  <c r="Y164" i="6"/>
  <c r="X164" i="6" s="1"/>
  <c r="AB164" i="6" l="1"/>
  <c r="Y44" i="6"/>
  <c r="X44" i="6" s="1"/>
  <c r="AC44" i="6"/>
  <c r="AB44" i="6" s="1"/>
  <c r="U43" i="6"/>
  <c r="Y43" i="6"/>
  <c r="AC43" i="6"/>
  <c r="U37" i="6"/>
  <c r="T37" i="6" s="1"/>
  <c r="Y37" i="6"/>
  <c r="Z37" i="6"/>
  <c r="Z24" i="6" s="1"/>
  <c r="AA37" i="6"/>
  <c r="AA24" i="6" s="1"/>
  <c r="AC37" i="6"/>
  <c r="AD37" i="6"/>
  <c r="AD24" i="6" s="1"/>
  <c r="AC27" i="6"/>
  <c r="Y27" i="6"/>
  <c r="U27" i="6"/>
  <c r="AB37" i="6" l="1"/>
  <c r="X37" i="6"/>
  <c r="AB43" i="6"/>
  <c r="AB41" i="6" s="1"/>
  <c r="AC41" i="6"/>
  <c r="X43" i="6"/>
  <c r="Y41" i="6"/>
  <c r="T43" i="6"/>
  <c r="AB27" i="6"/>
  <c r="AB25" i="6" s="1"/>
  <c r="AC25" i="6"/>
  <c r="X27" i="6"/>
  <c r="X25" i="6" s="1"/>
  <c r="Y25" i="6"/>
  <c r="T27" i="6"/>
  <c r="U174" i="6" l="1"/>
  <c r="U135" i="6"/>
  <c r="U63" i="6"/>
  <c r="U49" i="6"/>
  <c r="U19" i="6"/>
  <c r="U17" i="6"/>
  <c r="U15" i="6"/>
  <c r="T15" i="6" s="1"/>
  <c r="T49" i="6" l="1"/>
  <c r="T48" i="6" s="1"/>
  <c r="U48" i="6"/>
  <c r="U173" i="6"/>
  <c r="T174" i="6"/>
  <c r="T173" i="6" s="1"/>
  <c r="U62" i="6"/>
  <c r="T17" i="6"/>
  <c r="T135" i="6"/>
  <c r="AE176" i="6" l="1"/>
  <c r="AE152" i="6" s="1"/>
  <c r="AD176" i="6"/>
  <c r="AD152" i="6" s="1"/>
  <c r="AC176" i="6"/>
  <c r="AC150" i="6"/>
  <c r="AB150" i="6" s="1"/>
  <c r="AC144" i="6"/>
  <c r="AC39" i="6"/>
  <c r="AB176" i="6" l="1"/>
  <c r="AB39" i="6"/>
  <c r="AB38" i="6" s="1"/>
  <c r="AC38" i="6"/>
  <c r="AB144" i="6"/>
  <c r="Y36" i="6" l="1"/>
  <c r="AC36" i="6"/>
  <c r="AC34" i="6" l="1"/>
  <c r="AC24" i="6" s="1"/>
  <c r="AB36" i="6"/>
  <c r="AB34" i="6" s="1"/>
  <c r="AB24" i="6" s="1"/>
  <c r="Y34" i="6"/>
  <c r="Y24" i="6" s="1"/>
  <c r="X36" i="6"/>
  <c r="X34" i="6" s="1"/>
  <c r="X24" i="6" s="1"/>
  <c r="AC18" i="6"/>
  <c r="AC15" i="6"/>
  <c r="AB15" i="6" s="1"/>
  <c r="AC13" i="6"/>
  <c r="AB18" i="6" l="1"/>
  <c r="AC11" i="6"/>
  <c r="AB13" i="6"/>
  <c r="AB11" i="6" s="1"/>
  <c r="Z176" i="6" l="1"/>
  <c r="Z152" i="6" s="1"/>
  <c r="AA176" i="6"/>
  <c r="AA152" i="6" s="1"/>
  <c r="Y176" i="6"/>
  <c r="X176" i="6" l="1"/>
  <c r="Y13" i="6" l="1"/>
  <c r="Y15" i="6"/>
  <c r="X15" i="6" s="1"/>
  <c r="Y18" i="6"/>
  <c r="Y150" i="6"/>
  <c r="Y144" i="6"/>
  <c r="Y39" i="6"/>
  <c r="X39" i="6" l="1"/>
  <c r="Y38" i="6"/>
  <c r="X18" i="6"/>
  <c r="X144" i="6"/>
  <c r="Y11" i="6"/>
  <c r="X13" i="6"/>
  <c r="X11" i="6" s="1"/>
  <c r="U21" i="6" l="1"/>
  <c r="T21" i="6" l="1"/>
  <c r="U73" i="6" l="1"/>
  <c r="T73" i="6" l="1"/>
  <c r="U71" i="6"/>
  <c r="U142" i="6" l="1"/>
  <c r="U75" i="6"/>
  <c r="T142" i="6" l="1"/>
  <c r="T75" i="6"/>
  <c r="T74" i="6" s="1"/>
  <c r="U74" i="6"/>
  <c r="AC75" i="6" l="1"/>
  <c r="AB75" i="6" l="1"/>
  <c r="Y75" i="6" l="1"/>
  <c r="X75" i="6" l="1"/>
  <c r="W181" i="6" l="1"/>
  <c r="W178" i="6" l="1"/>
  <c r="U147" i="6" l="1"/>
  <c r="U137" i="6"/>
  <c r="T137" i="6" s="1"/>
  <c r="U124" i="6"/>
  <c r="U89" i="6"/>
  <c r="T124" i="6" l="1"/>
  <c r="U87" i="6"/>
  <c r="U32" i="6" l="1"/>
  <c r="T32" i="6" l="1"/>
  <c r="U46" i="6" l="1"/>
  <c r="T46" i="6" l="1"/>
  <c r="Y73" i="6" l="1"/>
  <c r="AC64" i="6"/>
  <c r="Y64" i="6"/>
  <c r="Y71" i="6" l="1"/>
  <c r="X73" i="6"/>
  <c r="AB64" i="6"/>
  <c r="X64" i="6"/>
  <c r="AC165" i="6" l="1"/>
  <c r="Y165" i="6"/>
  <c r="AB165" i="6" l="1"/>
  <c r="AB162" i="6" s="1"/>
  <c r="AC162" i="6"/>
  <c r="X165" i="6"/>
  <c r="AC137" i="6" l="1"/>
  <c r="AB137" i="6" s="1"/>
  <c r="AC83" i="6"/>
  <c r="AB83" i="6" s="1"/>
  <c r="AC82" i="6"/>
  <c r="AC76" i="6"/>
  <c r="AC65" i="6"/>
  <c r="AC79" i="6" l="1"/>
  <c r="AB82" i="6"/>
  <c r="AB79" i="6" s="1"/>
  <c r="AB76" i="6"/>
  <c r="AB74" i="6" s="1"/>
  <c r="AC74" i="6"/>
  <c r="AB65" i="6"/>
  <c r="AC62" i="6"/>
  <c r="AC22" i="6" l="1"/>
  <c r="AB22" i="6" s="1"/>
  <c r="AC21" i="6"/>
  <c r="AB21" i="6" s="1"/>
  <c r="AC19" i="6"/>
  <c r="AB19" i="6" l="1"/>
  <c r="AB16" i="6" s="1"/>
  <c r="AB10" i="6" s="1"/>
  <c r="AC16" i="6"/>
  <c r="AC10" i="6" s="1"/>
  <c r="Y21" i="6"/>
  <c r="X21" i="6" s="1"/>
  <c r="Y19" i="6" l="1"/>
  <c r="Y22" i="6"/>
  <c r="X22" i="6" s="1"/>
  <c r="Y137" i="6"/>
  <c r="X137" i="6" s="1"/>
  <c r="Y83" i="6"/>
  <c r="X83" i="6" s="1"/>
  <c r="Y82" i="6"/>
  <c r="Y76" i="6"/>
  <c r="Y65" i="6"/>
  <c r="Y56" i="6"/>
  <c r="Y79" i="6" l="1"/>
  <c r="Y78" i="6" s="1"/>
  <c r="X82" i="6"/>
  <c r="X76" i="6"/>
  <c r="X74" i="6" s="1"/>
  <c r="Y74" i="6"/>
  <c r="Y70" i="6" s="1"/>
  <c r="X65" i="6"/>
  <c r="X56" i="6"/>
  <c r="X55" i="6" s="1"/>
  <c r="Y55" i="6"/>
  <c r="Y16" i="6"/>
  <c r="Y10" i="6" s="1"/>
  <c r="AC170" i="6" l="1"/>
  <c r="AB170" i="6" s="1"/>
  <c r="Y170" i="6"/>
  <c r="X170" i="6" s="1"/>
  <c r="AC161" i="6"/>
  <c r="AB161" i="6" s="1"/>
  <c r="Y161" i="6"/>
  <c r="X161" i="6" s="1"/>
  <c r="Y163" i="6"/>
  <c r="AC154" i="6"/>
  <c r="Y154" i="6"/>
  <c r="AC153" i="6" l="1"/>
  <c r="AB154" i="6"/>
  <c r="AB153" i="6" s="1"/>
  <c r="X163" i="6"/>
  <c r="X162" i="6" s="1"/>
  <c r="Y162" i="6"/>
  <c r="Y153" i="6"/>
  <c r="X154" i="6"/>
  <c r="X153" i="6" s="1"/>
  <c r="U164" i="6"/>
  <c r="T164" i="6" s="1"/>
  <c r="AC159" i="6"/>
  <c r="AB159" i="6" s="1"/>
  <c r="Y159" i="6"/>
  <c r="X159" i="6" s="1"/>
  <c r="AC169" i="6" l="1"/>
  <c r="AB169" i="6" s="1"/>
  <c r="AC168" i="6"/>
  <c r="AC158" i="6"/>
  <c r="AB168" i="6" l="1"/>
  <c r="AB167" i="6" s="1"/>
  <c r="AC167" i="6"/>
  <c r="AC157" i="6"/>
  <c r="AB158" i="6"/>
  <c r="AB157" i="6" s="1"/>
  <c r="AC152" i="6" l="1"/>
  <c r="AB152" i="6"/>
  <c r="Y169" i="6" l="1"/>
  <c r="X169" i="6" s="1"/>
  <c r="Y168" i="6"/>
  <c r="Y158" i="6"/>
  <c r="X168" i="6" l="1"/>
  <c r="X167" i="6" s="1"/>
  <c r="Y167" i="6"/>
  <c r="Y157" i="6"/>
  <c r="X158" i="6"/>
  <c r="X157" i="6" s="1"/>
  <c r="Y152" i="6" l="1"/>
  <c r="X152" i="6"/>
  <c r="Z110" i="6" l="1"/>
  <c r="Z108" i="6" l="1"/>
  <c r="X110" i="6"/>
  <c r="X108" i="6" s="1"/>
  <c r="Z147" i="6" l="1"/>
  <c r="Z72" i="6"/>
  <c r="Y63" i="6"/>
  <c r="Y62" i="6" s="1"/>
  <c r="Y54" i="6" s="1"/>
  <c r="X147" i="6" l="1"/>
  <c r="X72" i="6"/>
  <c r="X71" i="6" s="1"/>
  <c r="X70" i="6" s="1"/>
  <c r="Z71" i="6"/>
  <c r="Z70" i="6" s="1"/>
  <c r="M125" i="6" l="1"/>
  <c r="M113" i="6" l="1"/>
  <c r="L113" i="6" s="1"/>
  <c r="M112" i="6"/>
  <c r="L112" i="6" l="1"/>
  <c r="M64" i="6"/>
  <c r="L64" i="6" l="1"/>
  <c r="M27" i="6" l="1"/>
  <c r="L27" i="6" l="1"/>
  <c r="M135" i="6" l="1"/>
  <c r="M129" i="6"/>
  <c r="M98" i="6"/>
  <c r="M89" i="6"/>
  <c r="M84" i="6"/>
  <c r="L84" i="6" s="1"/>
  <c r="M65" i="6"/>
  <c r="M63" i="6"/>
  <c r="L63" i="6" s="1"/>
  <c r="M59" i="6"/>
  <c r="L59" i="6" s="1"/>
  <c r="M42" i="6"/>
  <c r="M39" i="6"/>
  <c r="L39" i="6" s="1"/>
  <c r="L98" i="6" l="1"/>
  <c r="L42" i="6"/>
  <c r="L135" i="6"/>
  <c r="L129" i="6"/>
  <c r="L65" i="6"/>
  <c r="L62" i="6" s="1"/>
  <c r="M62" i="6"/>
  <c r="L89" i="6"/>
  <c r="L87" i="6" s="1"/>
  <c r="M87" i="6"/>
  <c r="M181" i="6" l="1"/>
  <c r="L181" i="6" l="1"/>
  <c r="U166" i="6" l="1"/>
  <c r="T166" i="6" s="1"/>
  <c r="U171" i="6" l="1"/>
  <c r="T171" i="6" s="1"/>
  <c r="U170" i="6" l="1"/>
  <c r="T170" i="6" s="1"/>
  <c r="U163" i="6"/>
  <c r="U161" i="6"/>
  <c r="T161" i="6" s="1"/>
  <c r="U154" i="6"/>
  <c r="T163" i="6" l="1"/>
  <c r="T154" i="6"/>
  <c r="T153" i="6" s="1"/>
  <c r="U153" i="6"/>
  <c r="U159" i="6"/>
  <c r="T159" i="6" s="1"/>
  <c r="U176" i="6" l="1"/>
  <c r="T176" i="6" s="1"/>
  <c r="M45" i="6" l="1"/>
  <c r="L45" i="6" l="1"/>
  <c r="N19" i="6" l="1"/>
  <c r="N17" i="6"/>
  <c r="N16" i="6" l="1"/>
  <c r="N10" i="6" s="1"/>
  <c r="L19" i="6"/>
  <c r="U158" i="6" l="1"/>
  <c r="U168" i="6"/>
  <c r="U169" i="6"/>
  <c r="T169" i="6" s="1"/>
  <c r="U167" i="6" l="1"/>
  <c r="T168" i="6"/>
  <c r="T167" i="6" s="1"/>
  <c r="U157" i="6"/>
  <c r="T158" i="6"/>
  <c r="T157" i="6" s="1"/>
  <c r="V125" i="6" l="1"/>
  <c r="V110" i="6"/>
  <c r="V123" i="6" l="1"/>
  <c r="V121" i="6" s="1"/>
  <c r="V44" i="6" l="1"/>
  <c r="V41" i="6" l="1"/>
  <c r="V38" i="6" s="1"/>
  <c r="V81" i="6" l="1"/>
  <c r="T81" i="6" l="1"/>
  <c r="V79" i="6"/>
  <c r="N110" i="6" l="1"/>
  <c r="N114" i="6" l="1"/>
  <c r="L114" i="6" l="1"/>
  <c r="N108" i="6"/>
  <c r="N97" i="6" s="1"/>
  <c r="V113" i="6" l="1"/>
  <c r="U113" i="6"/>
  <c r="U112" i="6"/>
  <c r="T112" i="6" s="1"/>
  <c r="U110" i="6"/>
  <c r="T110" i="6" s="1"/>
  <c r="U109" i="6"/>
  <c r="T113" i="6" l="1"/>
  <c r="T109" i="6"/>
  <c r="N179" i="6" l="1"/>
  <c r="N136" i="6"/>
  <c r="N178" i="6" l="1"/>
  <c r="N133" i="6"/>
  <c r="N131" i="6" s="1"/>
  <c r="V63" i="6" l="1"/>
  <c r="U118" i="6"/>
  <c r="T118" i="6" s="1"/>
  <c r="U114" i="6"/>
  <c r="V114" i="6"/>
  <c r="V108" i="6" s="1"/>
  <c r="U105" i="6"/>
  <c r="T105" i="6" s="1"/>
  <c r="U102" i="6"/>
  <c r="V151" i="6"/>
  <c r="T151" i="6" s="1"/>
  <c r="U111" i="6"/>
  <c r="V62" i="6" l="1"/>
  <c r="T63" i="6"/>
  <c r="T62" i="6" s="1"/>
  <c r="T114" i="6"/>
  <c r="T111" i="6"/>
  <c r="U108" i="6"/>
  <c r="T102" i="6"/>
  <c r="T99" i="6" s="1"/>
  <c r="U99" i="6"/>
  <c r="T108" i="6" l="1"/>
  <c r="M127" i="6" l="1"/>
  <c r="U126" i="6"/>
  <c r="M110" i="6"/>
  <c r="T126" i="6" l="1"/>
  <c r="M108" i="6"/>
  <c r="M97" i="6" s="1"/>
  <c r="L110" i="6"/>
  <c r="L108" i="6" s="1"/>
  <c r="L97" i="6" s="1"/>
  <c r="L127" i="6"/>
  <c r="U136" i="6" l="1"/>
  <c r="U132" i="6"/>
  <c r="U122" i="6"/>
  <c r="U98" i="6"/>
  <c r="T136" i="6" l="1"/>
  <c r="T98" i="6"/>
  <c r="T132" i="6"/>
  <c r="T122" i="6"/>
  <c r="M147" i="6" l="1"/>
  <c r="M146" i="6"/>
  <c r="L146" i="6" s="1"/>
  <c r="M142" i="6"/>
  <c r="M138" i="6"/>
  <c r="L138" i="6" s="1"/>
  <c r="M132" i="6"/>
  <c r="L132" i="6" s="1"/>
  <c r="M83" i="6"/>
  <c r="M61" i="6"/>
  <c r="M77" i="6" l="1"/>
  <c r="L83" i="6"/>
  <c r="L79" i="6" s="1"/>
  <c r="L78" i="6" s="1"/>
  <c r="M79" i="6"/>
  <c r="M78" i="6" s="1"/>
  <c r="L142" i="6"/>
  <c r="L141" i="6" s="1"/>
  <c r="M141" i="6"/>
  <c r="M140" i="6" s="1"/>
  <c r="L61" i="6"/>
  <c r="L77" i="6" l="1"/>
  <c r="M15" i="6" l="1"/>
  <c r="L15" i="6" l="1"/>
  <c r="M20" i="6" l="1"/>
  <c r="L20" i="6" s="1"/>
  <c r="M13" i="6"/>
  <c r="L13" i="6" l="1"/>
  <c r="L11" i="6" s="1"/>
  <c r="M11" i="6"/>
  <c r="U18" i="6" l="1"/>
  <c r="U13" i="6"/>
  <c r="T18" i="6" l="1"/>
  <c r="U16" i="6"/>
  <c r="T13" i="6"/>
  <c r="T11" i="6" s="1"/>
  <c r="U11" i="6"/>
  <c r="U10" i="6" l="1"/>
  <c r="M73" i="6" l="1"/>
  <c r="L73" i="6" l="1"/>
  <c r="L71" i="6" s="1"/>
  <c r="L70" i="6" s="1"/>
  <c r="M71" i="6"/>
  <c r="M70" i="6" s="1"/>
  <c r="U44" i="6" l="1"/>
  <c r="T44" i="6" s="1"/>
  <c r="M37" i="6"/>
  <c r="L37" i="6" l="1"/>
  <c r="U134" i="6" l="1"/>
  <c r="U86" i="6"/>
  <c r="U77" i="6"/>
  <c r="U61" i="6"/>
  <c r="T61" i="6" s="1"/>
  <c r="U57" i="6"/>
  <c r="T57" i="6" s="1"/>
  <c r="U56" i="6"/>
  <c r="U28" i="6"/>
  <c r="T86" i="6" l="1"/>
  <c r="U70" i="6"/>
  <c r="T77" i="6"/>
  <c r="U55" i="6"/>
  <c r="U54" i="6" s="1"/>
  <c r="T134" i="6"/>
  <c r="T133" i="6" s="1"/>
  <c r="U133" i="6"/>
  <c r="T28" i="6"/>
  <c r="T25" i="6" s="1"/>
  <c r="T24" i="6" s="1"/>
  <c r="U25" i="6"/>
  <c r="U24" i="6" s="1"/>
  <c r="M179" i="6" l="1"/>
  <c r="M136" i="6"/>
  <c r="M57" i="6"/>
  <c r="L57" i="6" s="1"/>
  <c r="M56" i="6"/>
  <c r="M49" i="6"/>
  <c r="M46" i="6"/>
  <c r="L179" i="6" l="1"/>
  <c r="L178" i="6" s="1"/>
  <c r="M178" i="6"/>
  <c r="M133" i="6"/>
  <c r="M131" i="6" s="1"/>
  <c r="L136" i="6"/>
  <c r="L133" i="6" s="1"/>
  <c r="L131" i="6" s="1"/>
  <c r="L56" i="6"/>
  <c r="L55" i="6" s="1"/>
  <c r="L54" i="6" s="1"/>
  <c r="M55" i="6"/>
  <c r="M54" i="6" s="1"/>
  <c r="L49" i="6"/>
  <c r="L48" i="6" s="1"/>
  <c r="M48" i="6"/>
  <c r="L46" i="6"/>
  <c r="M28" i="6" l="1"/>
  <c r="L28" i="6" l="1"/>
  <c r="L25" i="6" s="1"/>
  <c r="L24" i="6" s="1"/>
  <c r="M25" i="6"/>
  <c r="M24" i="6" s="1"/>
  <c r="M17" i="6"/>
  <c r="M16" i="6" l="1"/>
  <c r="M10" i="6" s="1"/>
  <c r="L17" i="6"/>
  <c r="L16" i="6" s="1"/>
  <c r="L10" i="6" s="1"/>
  <c r="V56" i="6" l="1"/>
  <c r="V147" i="6"/>
  <c r="U45" i="6"/>
  <c r="V89" i="6"/>
  <c r="V55" i="6" l="1"/>
  <c r="V54" i="6" s="1"/>
  <c r="T56" i="6"/>
  <c r="T55" i="6" s="1"/>
  <c r="T54" i="6" s="1"/>
  <c r="V87" i="6"/>
  <c r="T89" i="6"/>
  <c r="T87" i="6" s="1"/>
  <c r="T147" i="6"/>
  <c r="T45" i="6"/>
  <c r="T41" i="6" s="1"/>
  <c r="U41" i="6"/>
  <c r="R120" i="6" l="1"/>
  <c r="Q120" i="6"/>
  <c r="R113" i="6"/>
  <c r="R110" i="6"/>
  <c r="Q105" i="6"/>
  <c r="P105" i="6" s="1"/>
  <c r="P120" i="6" l="1"/>
  <c r="U177" i="6" l="1"/>
  <c r="U150" i="6"/>
  <c r="U149" i="6"/>
  <c r="T149" i="6" s="1"/>
  <c r="U146" i="6"/>
  <c r="T146" i="6" s="1"/>
  <c r="U130" i="6"/>
  <c r="U84" i="6"/>
  <c r="T130" i="6" l="1"/>
  <c r="T84" i="6"/>
  <c r="T79" i="6" s="1"/>
  <c r="U79" i="6"/>
  <c r="U78" i="6" s="1"/>
  <c r="O125" i="6" l="1"/>
  <c r="O123" i="6" l="1"/>
  <c r="O121" i="6" s="1"/>
  <c r="O8" i="6" s="1"/>
  <c r="L125" i="6"/>
  <c r="D13" i="7" l="1"/>
  <c r="AE125" i="6"/>
  <c r="AE123" i="6" l="1"/>
  <c r="AE121" i="6" s="1"/>
  <c r="N34" i="7"/>
  <c r="D14" i="7"/>
  <c r="AA125" i="6" l="1"/>
  <c r="V150" i="6"/>
  <c r="I125" i="6"/>
  <c r="J125" i="6"/>
  <c r="J123" i="6" s="1"/>
  <c r="J121" i="6" s="1"/>
  <c r="J8" i="6" s="1"/>
  <c r="C9" i="7" s="1"/>
  <c r="K125" i="6"/>
  <c r="K123" i="6" s="1"/>
  <c r="K121" i="6" s="1"/>
  <c r="K8" i="6" s="1"/>
  <c r="C13" i="7" s="1"/>
  <c r="U144" i="6"/>
  <c r="U139" i="6"/>
  <c r="W125" i="6"/>
  <c r="U141" i="6" l="1"/>
  <c r="U140" i="6" s="1"/>
  <c r="T144" i="6"/>
  <c r="T141" i="6" s="1"/>
  <c r="T150" i="6"/>
  <c r="V140" i="6"/>
  <c r="T139" i="6"/>
  <c r="T131" i="6" s="1"/>
  <c r="U131" i="6"/>
  <c r="W123" i="6"/>
  <c r="W121" i="6" s="1"/>
  <c r="I123" i="6"/>
  <c r="I121" i="6" s="1"/>
  <c r="I8" i="6" s="1"/>
  <c r="H125" i="6"/>
  <c r="H123" i="6" s="1"/>
  <c r="H121" i="6" s="1"/>
  <c r="AA123" i="6"/>
  <c r="AA121" i="6" s="1"/>
  <c r="C14" i="7"/>
  <c r="M34" i="7"/>
  <c r="C10" i="7"/>
  <c r="M33" i="7"/>
  <c r="T140" i="6" l="1"/>
  <c r="H8" i="6"/>
  <c r="C5" i="7"/>
  <c r="C6" i="7" l="1"/>
  <c r="C17" i="7"/>
  <c r="C18" i="7" s="1"/>
  <c r="C22" i="7"/>
  <c r="C23" i="7" s="1"/>
  <c r="M32" i="7"/>
  <c r="M38" i="7" s="1"/>
  <c r="M39" i="7" s="1"/>
  <c r="Q151" i="6" l="1"/>
  <c r="P151" i="6" s="1"/>
  <c r="Q145" i="6" l="1"/>
  <c r="P145" i="6" l="1"/>
  <c r="P141" i="6" s="1"/>
  <c r="Q141" i="6"/>
  <c r="Q140" i="6" s="1"/>
  <c r="AC127" i="6" l="1"/>
  <c r="AB127" i="6" s="1"/>
  <c r="Y127" i="6"/>
  <c r="X127" i="6" s="1"/>
  <c r="AC126" i="6"/>
  <c r="AB126" i="6" s="1"/>
  <c r="Y126" i="6"/>
  <c r="X126" i="6" s="1"/>
  <c r="AC125" i="6"/>
  <c r="Y125" i="6"/>
  <c r="AC123" i="6" l="1"/>
  <c r="AB125" i="6"/>
  <c r="AB123" i="6" s="1"/>
  <c r="Y123" i="6"/>
  <c r="X125" i="6"/>
  <c r="AC73" i="6"/>
  <c r="AC71" i="6" l="1"/>
  <c r="AB73" i="6"/>
  <c r="AC179" i="6" l="1"/>
  <c r="AD151" i="6"/>
  <c r="AD147" i="6"/>
  <c r="AB147" i="6" s="1"/>
  <c r="AC142" i="6"/>
  <c r="AC139" i="6"/>
  <c r="AB139" i="6" s="1"/>
  <c r="AD136" i="6"/>
  <c r="AC136" i="6"/>
  <c r="AC135" i="6"/>
  <c r="AC134" i="6"/>
  <c r="AB134" i="6" s="1"/>
  <c r="AC130" i="6"/>
  <c r="AD120" i="6"/>
  <c r="AC94" i="6"/>
  <c r="AD89" i="6"/>
  <c r="AC89" i="6"/>
  <c r="AC87" i="6" s="1"/>
  <c r="AC78" i="6" s="1"/>
  <c r="AC77" i="6"/>
  <c r="AD72" i="6"/>
  <c r="AD63" i="6"/>
  <c r="AC59" i="6"/>
  <c r="AB59" i="6" s="1"/>
  <c r="AC58" i="6"/>
  <c r="AB58" i="6" s="1"/>
  <c r="AC57" i="6"/>
  <c r="AB57" i="6" s="1"/>
  <c r="AC56" i="6"/>
  <c r="AC141" i="6" l="1"/>
  <c r="AC140" i="6" s="1"/>
  <c r="AB142" i="6"/>
  <c r="AB141" i="6" s="1"/>
  <c r="AB135" i="6"/>
  <c r="AC133" i="6"/>
  <c r="AC131" i="6" s="1"/>
  <c r="AB130" i="6"/>
  <c r="AB121" i="6" s="1"/>
  <c r="AC121" i="6"/>
  <c r="AB94" i="6"/>
  <c r="AB93" i="6" s="1"/>
  <c r="AC93" i="6"/>
  <c r="AB77" i="6"/>
  <c r="AC70" i="6"/>
  <c r="AB56" i="6"/>
  <c r="AB55" i="6" s="1"/>
  <c r="AC55" i="6"/>
  <c r="AC54" i="6" s="1"/>
  <c r="AC178" i="6"/>
  <c r="AB151" i="6"/>
  <c r="AD140" i="6"/>
  <c r="AD133" i="6"/>
  <c r="AD131" i="6" s="1"/>
  <c r="AB136" i="6"/>
  <c r="AD97" i="6"/>
  <c r="AB120" i="6"/>
  <c r="AB97" i="6" s="1"/>
  <c r="AD87" i="6"/>
  <c r="AD78" i="6" s="1"/>
  <c r="AB89" i="6"/>
  <c r="AB87" i="6" s="1"/>
  <c r="AB78" i="6" s="1"/>
  <c r="AD71" i="6"/>
  <c r="AD70" i="6" s="1"/>
  <c r="AB72" i="6"/>
  <c r="AB71" i="6" s="1"/>
  <c r="AD62" i="6"/>
  <c r="AD54" i="6" s="1"/>
  <c r="AB63" i="6"/>
  <c r="AB62" i="6" s="1"/>
  <c r="AB140" i="6" l="1"/>
  <c r="AB133" i="6"/>
  <c r="AB131" i="6" s="1"/>
  <c r="AB70" i="6"/>
  <c r="AB54" i="6"/>
  <c r="Y135" i="6" l="1"/>
  <c r="Z19" i="6"/>
  <c r="Z179" i="6"/>
  <c r="Z178" i="6" s="1"/>
  <c r="Y179" i="6"/>
  <c r="Z151" i="6"/>
  <c r="X151" i="6" s="1"/>
  <c r="Z150" i="6"/>
  <c r="Y142" i="6"/>
  <c r="Y139" i="6"/>
  <c r="X139" i="6" s="1"/>
  <c r="Z136" i="6"/>
  <c r="Y136" i="6"/>
  <c r="Y134" i="6"/>
  <c r="X134" i="6" s="1"/>
  <c r="Y130" i="6"/>
  <c r="Z124" i="6"/>
  <c r="Z120" i="6"/>
  <c r="Y94" i="6"/>
  <c r="Z89" i="6"/>
  <c r="Z81" i="6"/>
  <c r="Z45" i="6"/>
  <c r="Y141" i="6" l="1"/>
  <c r="Y140" i="6" s="1"/>
  <c r="X142" i="6"/>
  <c r="X141" i="6" s="1"/>
  <c r="X135" i="6"/>
  <c r="Y133" i="6"/>
  <c r="Y131" i="6" s="1"/>
  <c r="X130" i="6"/>
  <c r="Y121" i="6"/>
  <c r="Y93" i="6"/>
  <c r="X94" i="6"/>
  <c r="X93" i="6" s="1"/>
  <c r="Y178" i="6"/>
  <c r="X179" i="6"/>
  <c r="X178" i="6" s="1"/>
  <c r="X150" i="6"/>
  <c r="Z140" i="6"/>
  <c r="X136" i="6"/>
  <c r="Z133" i="6"/>
  <c r="Z131" i="6" s="1"/>
  <c r="X124" i="6"/>
  <c r="X123" i="6" s="1"/>
  <c r="Z123" i="6"/>
  <c r="Z121" i="6" s="1"/>
  <c r="X120" i="6"/>
  <c r="X97" i="6" s="1"/>
  <c r="Z97" i="6"/>
  <c r="X89" i="6"/>
  <c r="X87" i="6" s="1"/>
  <c r="Z87" i="6"/>
  <c r="Z79" i="6"/>
  <c r="X81" i="6"/>
  <c r="X79" i="6" s="1"/>
  <c r="Z41" i="6"/>
  <c r="Z38" i="6" s="1"/>
  <c r="X45" i="6"/>
  <c r="X41" i="6" s="1"/>
  <c r="X38" i="6" s="1"/>
  <c r="Z16" i="6"/>
  <c r="Z10" i="6" s="1"/>
  <c r="X19" i="6"/>
  <c r="X16" i="6" s="1"/>
  <c r="X10" i="6" s="1"/>
  <c r="X121" i="6" l="1"/>
  <c r="X140" i="6"/>
  <c r="X78" i="6"/>
  <c r="Z78" i="6"/>
  <c r="X133" i="6"/>
  <c r="X131" i="6" s="1"/>
  <c r="V19" i="6" l="1"/>
  <c r="Z63" i="6"/>
  <c r="V72" i="6"/>
  <c r="Z62" i="6" l="1"/>
  <c r="Z54" i="6" s="1"/>
  <c r="X63" i="6"/>
  <c r="X62" i="6" s="1"/>
  <c r="X54" i="6" s="1"/>
  <c r="T19" i="6"/>
  <c r="T16" i="6" s="1"/>
  <c r="T10" i="6" s="1"/>
  <c r="V16" i="6"/>
  <c r="V10" i="6" s="1"/>
  <c r="T72" i="6"/>
  <c r="T71" i="6" s="1"/>
  <c r="T70" i="6" s="1"/>
  <c r="V71" i="6"/>
  <c r="V70" i="6" s="1"/>
  <c r="AD179" i="6" l="1"/>
  <c r="AE177" i="6"/>
  <c r="AD177" i="6"/>
  <c r="AC177" i="6"/>
  <c r="AC8" i="6" s="1"/>
  <c r="H5" i="7" s="1"/>
  <c r="AD178" i="6" l="1"/>
  <c r="AD8" i="6" s="1"/>
  <c r="H9" i="7" s="1"/>
  <c r="H22" i="7" s="1"/>
  <c r="H23" i="7" s="1"/>
  <c r="AB179" i="6"/>
  <c r="AB178" i="6" s="1"/>
  <c r="H6" i="7"/>
  <c r="R32" i="7"/>
  <c r="AE8" i="6"/>
  <c r="AB177" i="6"/>
  <c r="H10" i="7" l="1"/>
  <c r="R33" i="7"/>
  <c r="H13" i="7"/>
  <c r="AB8" i="6"/>
  <c r="R34" i="7" l="1"/>
  <c r="R38" i="7" s="1"/>
  <c r="R39" i="7" s="1"/>
  <c r="H14" i="7"/>
  <c r="H17" i="7"/>
  <c r="H18" i="7" s="1"/>
  <c r="AA177" i="6" l="1"/>
  <c r="AA8" i="6" s="1"/>
  <c r="G13" i="7" s="1"/>
  <c r="Z177" i="6"/>
  <c r="Y177" i="6"/>
  <c r="Y8" i="6" s="1"/>
  <c r="G5" i="7" s="1"/>
  <c r="G6" i="7" l="1"/>
  <c r="Q32" i="7"/>
  <c r="Q34" i="7"/>
  <c r="G14" i="7"/>
  <c r="Z8" i="6"/>
  <c r="X177" i="6"/>
  <c r="X8" i="6" l="1"/>
  <c r="G9" i="7"/>
  <c r="G17" i="7" l="1"/>
  <c r="G18" i="7" s="1"/>
  <c r="G22" i="7"/>
  <c r="G23" i="7" s="1"/>
  <c r="Q33" i="7"/>
  <c r="Q38" i="7" s="1"/>
  <c r="Q39" i="7" s="1"/>
  <c r="G10" i="7"/>
  <c r="Q176" i="6" l="1"/>
  <c r="P176" i="6" s="1"/>
  <c r="Q171" i="6"/>
  <c r="P171" i="6" s="1"/>
  <c r="Q170" i="6"/>
  <c r="P170" i="6" s="1"/>
  <c r="Q168" i="6"/>
  <c r="Q166" i="6"/>
  <c r="P166" i="6" s="1"/>
  <c r="Q164" i="6"/>
  <c r="Q163" i="6"/>
  <c r="P163" i="6" s="1"/>
  <c r="Q161" i="6"/>
  <c r="P161" i="6" s="1"/>
  <c r="Q159" i="6"/>
  <c r="P159" i="6" s="1"/>
  <c r="Q158" i="6"/>
  <c r="Q167" i="6" l="1"/>
  <c r="P168" i="6"/>
  <c r="P167" i="6" s="1"/>
  <c r="P164" i="6"/>
  <c r="P158" i="6"/>
  <c r="P157" i="6" s="1"/>
  <c r="Q157" i="6"/>
  <c r="R114" i="6" l="1"/>
  <c r="Q114" i="6"/>
  <c r="Q113" i="6"/>
  <c r="P113" i="6" s="1"/>
  <c r="Q112" i="6"/>
  <c r="P112" i="6" s="1"/>
  <c r="Q110" i="6"/>
  <c r="P110" i="6" s="1"/>
  <c r="Q109" i="6"/>
  <c r="Q102" i="6"/>
  <c r="P114" i="6" l="1"/>
  <c r="P109" i="6"/>
  <c r="P102" i="6"/>
  <c r="P99" i="6" s="1"/>
  <c r="Q99" i="6"/>
  <c r="U120" i="6" l="1"/>
  <c r="U97" i="6" l="1"/>
  <c r="U125" i="6"/>
  <c r="T125" i="6" l="1"/>
  <c r="V120" i="6" l="1"/>
  <c r="V97" i="6" l="1"/>
  <c r="T120" i="6"/>
  <c r="T97" i="6" s="1"/>
  <c r="Q118" i="6" l="1"/>
  <c r="P118" i="6" l="1"/>
  <c r="R136" i="6" l="1"/>
  <c r="R133" i="6" l="1"/>
  <c r="R131" i="6" s="1"/>
  <c r="P136" i="6"/>
  <c r="P133" i="6" s="1"/>
  <c r="P131" i="6" s="1"/>
  <c r="V179" i="6" l="1"/>
  <c r="V178" i="6" l="1"/>
  <c r="U127" i="6" l="1"/>
  <c r="T127" i="6" l="1"/>
  <c r="V91" i="6" l="1"/>
  <c r="V90" i="6" l="1"/>
  <c r="V78" i="6" s="1"/>
  <c r="V8" i="6" s="1"/>
  <c r="T91" i="6"/>
  <c r="T90" i="6" s="1"/>
  <c r="T78" i="6" s="1"/>
  <c r="F9" i="7" l="1"/>
  <c r="F10" i="7" l="1"/>
  <c r="P33" i="7"/>
  <c r="R91" i="6" l="1"/>
  <c r="P91" i="6" l="1"/>
  <c r="P90" i="6" s="1"/>
  <c r="R90" i="6"/>
  <c r="R78" i="6" s="1"/>
  <c r="R147" i="6" l="1"/>
  <c r="R127" i="6"/>
  <c r="P147" i="6" l="1"/>
  <c r="R123" i="6"/>
  <c r="R121" i="6" s="1"/>
  <c r="P127" i="6"/>
  <c r="P123" i="6" s="1"/>
  <c r="P121" i="6" s="1"/>
  <c r="Q89" i="6" l="1"/>
  <c r="Q83" i="6"/>
  <c r="Q64" i="6"/>
  <c r="P89" i="6" l="1"/>
  <c r="P87" i="6" s="1"/>
  <c r="Q87" i="6"/>
  <c r="P83" i="6"/>
  <c r="P79" i="6" s="1"/>
  <c r="Q79" i="6"/>
  <c r="P64" i="6"/>
  <c r="P62" i="6" s="1"/>
  <c r="P54" i="6" s="1"/>
  <c r="Q62" i="6"/>
  <c r="Q54" i="6" s="1"/>
  <c r="R19" i="6"/>
  <c r="P78" i="6" l="1"/>
  <c r="Q78" i="6"/>
  <c r="P19" i="6"/>
  <c r="P16" i="6" s="1"/>
  <c r="P10" i="6" s="1"/>
  <c r="R16" i="6"/>
  <c r="R10" i="6" s="1"/>
  <c r="R44" i="6" l="1"/>
  <c r="R41" i="6" s="1"/>
  <c r="R38" i="6" s="1"/>
  <c r="Q44" i="6"/>
  <c r="Q41" i="6" l="1"/>
  <c r="Q38" i="6" s="1"/>
  <c r="P44" i="6"/>
  <c r="P41" i="6" s="1"/>
  <c r="P38" i="6" s="1"/>
  <c r="M44" i="6" l="1"/>
  <c r="N44" i="6"/>
  <c r="N41" i="6" s="1"/>
  <c r="N38" i="6" s="1"/>
  <c r="L44" i="6" l="1"/>
  <c r="L41" i="6" s="1"/>
  <c r="L38" i="6" s="1"/>
  <c r="M41" i="6"/>
  <c r="M38" i="6" s="1"/>
  <c r="M177" i="6" l="1"/>
  <c r="L177" i="6" l="1"/>
  <c r="Q165" i="6" l="1"/>
  <c r="P165" i="6" l="1"/>
  <c r="P162" i="6" s="1"/>
  <c r="P152" i="6" s="1"/>
  <c r="Q162" i="6"/>
  <c r="Q152" i="6" s="1"/>
  <c r="R111" i="6" l="1"/>
  <c r="Q111" i="6"/>
  <c r="Q108" i="6" s="1"/>
  <c r="Q97" i="6" s="1"/>
  <c r="Q8" i="6" s="1"/>
  <c r="E5" i="7" s="1"/>
  <c r="E6" i="7" l="1"/>
  <c r="O32" i="7"/>
  <c r="P111" i="6"/>
  <c r="P108" i="6" s="1"/>
  <c r="P97" i="6" s="1"/>
  <c r="R108" i="6"/>
  <c r="R97" i="6" s="1"/>
  <c r="U181" i="6" l="1"/>
  <c r="T181" i="6" s="1"/>
  <c r="U128" i="6" l="1"/>
  <c r="M128" i="6"/>
  <c r="T128" i="6" l="1"/>
  <c r="T123" i="6" s="1"/>
  <c r="T121" i="6" s="1"/>
  <c r="U123" i="6"/>
  <c r="U121" i="6" s="1"/>
  <c r="L128" i="6"/>
  <c r="L123" i="6" s="1"/>
  <c r="L121" i="6" s="1"/>
  <c r="M123" i="6"/>
  <c r="M121" i="6" s="1"/>
  <c r="M8" i="6" s="1"/>
  <c r="D5" i="7" l="1"/>
  <c r="D6" i="7" l="1"/>
  <c r="N32" i="7"/>
  <c r="U165" i="6" l="1"/>
  <c r="T165" i="6" l="1"/>
  <c r="T162" i="6" s="1"/>
  <c r="T152" i="6" s="1"/>
  <c r="U162" i="6"/>
  <c r="U152" i="6" s="1"/>
  <c r="U179" i="6" l="1"/>
  <c r="U39" i="6"/>
  <c r="U178" i="6" l="1"/>
  <c r="T179" i="6"/>
  <c r="T178" i="6" s="1"/>
  <c r="T39" i="6"/>
  <c r="T38" i="6" s="1"/>
  <c r="U38" i="6"/>
  <c r="U8" i="6" l="1"/>
  <c r="F5" i="7" s="1"/>
  <c r="P32" i="7" l="1"/>
  <c r="F22" i="7"/>
  <c r="F23" i="7" s="1"/>
  <c r="F6" i="7"/>
  <c r="W177" i="6" l="1"/>
  <c r="T177" i="6" l="1"/>
  <c r="W8" i="6"/>
  <c r="F13" i="7" l="1"/>
  <c r="T8" i="6"/>
  <c r="F14" i="7" l="1"/>
  <c r="P34" i="7"/>
  <c r="P38" i="7" s="1"/>
  <c r="P39" i="7" s="1"/>
  <c r="F17" i="7"/>
  <c r="F18" i="7" s="1"/>
  <c r="R150" i="6" l="1"/>
  <c r="P150" i="6" l="1"/>
  <c r="P140" i="6" s="1"/>
  <c r="R140" i="6"/>
  <c r="R8" i="6" s="1"/>
  <c r="E9" i="7" l="1"/>
  <c r="P8" i="6"/>
  <c r="O33" i="7" l="1"/>
  <c r="O38" i="7" s="1"/>
  <c r="O39" i="7" s="1"/>
  <c r="E22" i="7"/>
  <c r="E23" i="7" s="1"/>
  <c r="E10" i="7"/>
  <c r="E17" i="7"/>
  <c r="E18" i="7" s="1"/>
  <c r="N150" i="6" l="1"/>
  <c r="L150" i="6" s="1"/>
  <c r="N147" i="6"/>
  <c r="N140" i="6" l="1"/>
  <c r="N8" i="6" s="1"/>
  <c r="L147" i="6"/>
  <c r="L140" i="6" s="1"/>
  <c r="D9" i="7" l="1"/>
  <c r="L8" i="6"/>
  <c r="N33" i="7" l="1"/>
  <c r="N38" i="7" s="1"/>
  <c r="N39" i="7" s="1"/>
  <c r="D10" i="7"/>
  <c r="D22" i="7"/>
  <c r="D23" i="7" s="1"/>
  <c r="D17" i="7"/>
  <c r="D18" i="7" s="1"/>
</calcChain>
</file>

<file path=xl/comments1.xml><?xml version="1.0" encoding="utf-8"?>
<comments xmlns="http://schemas.openxmlformats.org/spreadsheetml/2006/main">
  <authors>
    <author>kurti</author>
    <author>kovacikova</author>
    <author>tb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daň za FO 9 000
Daň za PO 15 000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trhy SNP 1000
Trhy Hollého 500
jarmok 10 000
vianočné trhy 1 500
večianske slávnosti 1000
ostat prílež trhy 200</t>
        </r>
      </text>
    </comment>
    <comment ref="F28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+ 6000 nájomné z Krízového centra po presťahovaní útulkiu z Jazernej bude uhrádzať OSS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nájomné na ZŠ 2000 EUR
prenájom ŠH 1000 EUR
príležitostný prenájom DK  5000 EUR
prilež prenajom 300 EUR
nájom športoviska zdr 3100 EUR
vstupné športoviská ZŠ 5 000 EUR
2016
športoviská zdravotné  7 500 EUR
prenájom DK 6 000 EUR
najomné zS 2 000 EUR
prenájom športovísk 5 000 EUR
prenájom SH 1 000 EUR
vstupné športoiská ZŠ 3000 EUR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športoviská zdravotné 8 500EUR
prenájom DK 4 000 EUR
najomné ZS 4 000 EUR
prenájom športovísk0 EUR
prenájom SH 1 000 EUR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
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pokuty MsP  11 000 EUR
pokuty stav urad 2000 EUR 
pokuty stavebný úrad delikty 40 000 EUR 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kurti:
</t>
        </r>
        <r>
          <rPr>
            <sz val="8"/>
            <color indexed="81"/>
            <rFont val="Tahoma"/>
            <family val="2"/>
            <charset val="238"/>
          </rPr>
          <t xml:space="preserve">deň učiteľov 500 EUR
prop mat 200 EUR
markering tričká 300 EUR
pred kihy 500 EUR
pes 100 EUR
kultúrne leto 250
WC 1 200 EUR
</t>
        </r>
        <r>
          <rPr>
            <sz val="8"/>
            <color indexed="81"/>
            <rFont val="Tahoma"/>
            <family val="2"/>
            <charset val="238"/>
          </rPr>
          <t xml:space="preserve">
2016 
poplatok pes 100 EUR
kultúrne leto 200 EUR
propag materiál 1 000 EUR</t>
        </r>
      </text>
    </comment>
    <comment ref="F44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20 000
50 000 Elán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  <charset val="238"/>
          </rPr>
          <t>kuti
poistné udalosti</t>
        </r>
        <r>
          <rPr>
            <sz val="8"/>
            <color indexed="81"/>
            <rFont val="Tahoma"/>
            <family val="2"/>
            <charset val="238"/>
          </rPr>
          <t xml:space="preserve"> 2000 EUR
stavkove kancel 7000 EUR
videohry  120 000 EUR
rulety 2000 EUR
vecné bremená 2 000 EUR
2016 
poistné udalosti 1 000 EUR
vecné bremená 2 000 EUR
stávkové kancelárie 7 000 EUR
rulety 2 000 EUR
videohry 110 000 EUR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poistné udalosti 3000 EUR
stavkove kancel 7000 EUR
videohry  125 000 EUR
rulety 2000 EUR
vecné bremená 3 000 EUR
</t>
        </r>
      </text>
    </comment>
    <comment ref="C61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kolky narcisová 660 EUR
ostatný príjem 5000 EUR
Nemečeková 4 002 EUR PP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 o 941,- EUR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PP o 2 600,- EUR</t>
        </r>
      </text>
    </comment>
    <comment ref="C120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byt na ul Narcisova prevod  500 EUR/byt -5 bytov
byt Šafárika 1 izb OVS 15 000 EUR
byt Hollého predaj OVS 30 000 EUR- OSS
narcisová ulica 2 iz byt ? (20 000 EUR)</t>
        </r>
      </text>
    </comment>
    <comment ref="C121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predaj automobilov</t>
        </r>
      </text>
    </comment>
    <comment ref="C122" authorId="2" shapeId="0">
      <text>
        <r>
          <rPr>
            <b/>
            <sz val="9"/>
            <color indexed="81"/>
            <rFont val="Tahoma"/>
            <family val="2"/>
            <charset val="238"/>
          </rPr>
          <t>tb:</t>
        </r>
        <r>
          <rPr>
            <sz val="9"/>
            <color indexed="81"/>
            <rFont val="Tahoma"/>
            <family val="2"/>
            <charset val="238"/>
          </rPr>
          <t xml:space="preserve">
60 000 príjem pozemky náhodilé
50 000 predaj záhradiek jesenského</t>
        </r>
      </text>
    </comment>
    <comment ref="D122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34 tis. predaje do augusta 2015
20 tis. LONA
55 tis. pozemky zahradky kupalisko</t>
        </r>
      </text>
    </comment>
    <comment ref="F122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z toho 2 000 EUR pozemky pod bytmi</t>
        </r>
      </text>
    </comment>
    <comment ref="C141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výdavky stavba</t>
        </r>
      </text>
    </comment>
    <comment ref="C144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inerierové vybavenie a prevádzkové stroje </t>
        </r>
      </text>
    </comment>
    <comment ref="C146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z toho 111 455,58 EUR výstavba chodníkov 
35 000 školy
31 000 OSS</t>
        </r>
      </text>
    </comment>
    <comment ref="C151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142 782,90 DD
36 632,17 OPŽP
141 137,93 DD ešte sa vyčerpá do konca roka 2015
79 447,- EUR na DD sa čerpalo v roku 2014
Celková výška úveru 400 000,- 
r. 2014 79 447,- 
r. 2015 320 553,-</t>
        </r>
      </text>
    </comment>
    <comment ref="C152" authorId="1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schválený 15 883 498,- EUR
PP 21 573,-  EUR
</t>
        </r>
        <r>
          <rPr>
            <sz val="9"/>
            <color indexed="81"/>
            <rFont val="Tahoma"/>
            <family val="2"/>
            <charset val="238"/>
          </rPr>
          <t>(Zlatá Priadka 3 700,- EUR,Zlatá Priadka 2 600,- EUR MŠ Bernoláková 1 400,- EUR, Nemečková 1 902,- EUR, Terra Wag 1 030,- EUR, chránená dielňa 941,- EUR, dar Duslo 10 000,-EUR)</t>
        </r>
      </text>
    </comment>
  </commentList>
</comments>
</file>

<file path=xl/comments2.xml><?xml version="1.0" encoding="utf-8"?>
<comments xmlns="http://schemas.openxmlformats.org/spreadsheetml/2006/main">
  <authors>
    <author>kurti</author>
  </authors>
  <commentList>
    <comment ref="E111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úroky 24 636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cestovné 19 595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<sst xmlns="http://schemas.openxmlformats.org/spreadsheetml/2006/main" count="1140" uniqueCount="744">
  <si>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</si>
  <si>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</si>
  <si>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</si>
  <si>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</si>
  <si>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</si>
  <si>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</si>
  <si>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</si>
  <si>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</si>
  <si>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</si>
  <si>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</si>
  <si>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</si>
  <si>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</si>
  <si>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</si>
  <si>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</si>
  <si>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</si>
  <si>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</si>
  <si>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</si>
  <si>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</si>
  <si>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</si>
  <si>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</si>
  <si>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</si>
  <si>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</si>
  <si>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</si>
  <si>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</si>
  <si>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</si>
  <si>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</si>
  <si>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</si>
  <si>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</si>
  <si>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</si>
  <si>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</si>
  <si>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</si>
  <si>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</si>
  <si>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</si>
  <si>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</si>
  <si>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</si>
  <si>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</si>
  <si>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</si>
  <si>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</si>
  <si>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</si>
  <si>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</si>
  <si>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</si>
  <si>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</si>
  <si>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</si>
  <si>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</si>
  <si>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</si>
  <si>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</si>
  <si>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</si>
  <si>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</si>
  <si>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</si>
  <si>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</si>
  <si>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</si>
  <si>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</si>
  <si>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</si>
  <si>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</si>
  <si>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</si>
  <si>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</si>
  <si>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</si>
  <si>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</si>
  <si>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</si>
  <si>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</si>
  <si>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</si>
  <si>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</si>
  <si>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</si>
  <si>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</si>
  <si>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</si>
  <si>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</si>
  <si>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</si>
  <si>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</si>
  <si>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</si>
  <si>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</si>
  <si>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</si>
  <si>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</si>
  <si>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</si>
  <si>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</si>
  <si>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</si>
  <si>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</si>
  <si>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</si>
  <si>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</si>
  <si>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</si>
  <si>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</si>
  <si>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</si>
  <si>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</si>
  <si>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</si>
  <si>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</si>
  <si>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</si>
  <si>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</si>
  <si>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</si>
  <si>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</si>
  <si>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</si>
  <si>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</si>
  <si>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</si>
  <si>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</si>
  <si>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</si>
  <si>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</si>
  <si>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</si>
  <si>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</si>
  <si>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</si>
  <si>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</si>
  <si>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</si>
  <si>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</si>
  <si>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</si>
  <si>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</si>
  <si>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</si>
  <si>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</si>
  <si>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</si>
  <si>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</si>
  <si>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</si>
  <si>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</si>
  <si>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</si>
  <si>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</si>
  <si>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</si>
  <si>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</si>
  <si>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</si>
  <si>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</si>
  <si>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</si>
  <si>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</si>
  <si>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</si>
  <si>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</si>
  <si>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</si>
  <si>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</si>
  <si>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</si>
  <si>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</si>
  <si>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</si>
  <si>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</si>
  <si>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</si>
  <si>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</si>
  <si>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</si>
  <si>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</si>
  <si>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</si>
  <si>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</si>
  <si>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</si>
  <si>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</si>
  <si>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</si>
  <si>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</si>
  <si>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</si>
  <si>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</si>
  <si>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</si>
  <si>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</si>
  <si>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</si>
  <si>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</si>
  <si>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</si>
  <si>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</si>
  <si>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</si>
  <si>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</si>
  <si>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</si>
  <si>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</si>
  <si>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</si>
  <si>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</si>
  <si>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</si>
  <si>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</si>
  <si>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</si>
  <si>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</si>
  <si>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</si>
  <si>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</si>
  <si>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</si>
  <si>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</si>
  <si>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</si>
  <si>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</si>
  <si>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</si>
  <si>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</si>
  <si>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</si>
  <si>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</si>
  <si>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</si>
  <si>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</si>
  <si>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</si>
  <si>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</si>
  <si>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</si>
  <si>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</si>
  <si>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</si>
  <si>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</si>
  <si>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</si>
  <si>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</si>
  <si>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</si>
  <si>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</si>
  <si>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</si>
  <si>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</si>
  <si>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</si>
  <si>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</si>
  <si>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</si>
  <si>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</si>
  <si>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</si>
  <si>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</si>
  <si>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</si>
  <si>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</si>
  <si>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</si>
  <si>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</si>
  <si>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</si>
  <si>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</si>
  <si>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</si>
  <si>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</si>
  <si>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</si>
  <si>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</si>
  <si>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</si>
  <si>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</si>
  <si>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</si>
  <si>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</si>
  <si>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</si>
  <si>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</si>
  <si>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</si>
  <si>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</si>
  <si>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</si>
  <si>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</si>
  <si>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</si>
  <si>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</si>
  <si>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</si>
  <si>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</si>
  <si>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</si>
  <si>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</si>
  <si>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</si>
  <si>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</si>
  <si>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</si>
  <si>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</si>
  <si>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</si>
  <si>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</si>
  <si>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</si>
  <si>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</si>
  <si>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</si>
  <si>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</si>
  <si>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</si>
  <si>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</si>
  <si>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</si>
  <si>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</si>
  <si>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</si>
  <si>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</si>
  <si>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</si>
  <si>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</si>
  <si>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</si>
  <si>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</si>
  <si>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</si>
  <si>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</si>
  <si>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</si>
  <si>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</si>
  <si>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</si>
  <si>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</si>
  <si>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</si>
  <si>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</si>
  <si>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</si>
  <si>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</si>
  <si>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</si>
  <si>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</si>
  <si>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</si>
  <si>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</si>
  <si>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</si>
  <si>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</si>
  <si>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</si>
  <si>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</si>
  <si>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</si>
  <si>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</si>
  <si>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</si>
  <si>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</si>
  <si>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</si>
  <si>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</si>
  <si>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</si>
  <si>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</si>
  <si>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</si>
  <si>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</si>
  <si>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</si>
  <si>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</si>
  <si>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</si>
  <si>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</si>
  <si>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</si>
  <si>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</si>
  <si>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</si>
  <si>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</si>
  <si>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</si>
  <si>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</si>
  <si>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</si>
  <si>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</si>
  <si>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</si>
  <si>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</si>
  <si>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</si>
  <si>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</si>
  <si>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</si>
  <si>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</si>
  <si>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</si>
  <si>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</si>
  <si>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</si>
  <si>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</si>
  <si>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</si>
  <si>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</si>
  <si>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</si>
  <si>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</si>
  <si>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</si>
  <si>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</si>
  <si>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</si>
  <si>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</si>
  <si>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</si>
  <si>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</si>
  <si>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</si>
  <si>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</si>
  <si>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</si>
  <si>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</si>
  <si>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</si>
  <si>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</si>
  <si>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</si>
  <si>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</si>
  <si>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</si>
  <si>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</si>
  <si>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</si>
  <si>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</si>
  <si>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</si>
  <si>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</si>
  <si>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</si>
  <si>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</si>
  <si>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</si>
  <si>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</si>
  <si>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</si>
  <si>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</si>
  <si>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</si>
  <si>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</si>
  <si>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</si>
  <si>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</si>
  <si>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</si>
  <si>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</si>
  <si>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</si>
  <si>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</si>
  <si>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</si>
  <si>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</si>
  <si>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</si>
  <si>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</si>
  <si>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</si>
  <si>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</si>
  <si>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</si>
  <si>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</si>
  <si>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</si>
  <si>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</si>
  <si>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</si>
  <si>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</si>
  <si>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</si>
  <si>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</si>
  <si>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</si>
  <si>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</si>
  <si>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</si>
  <si>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</si>
  <si>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</si>
  <si>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</si>
  <si>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</si>
  <si>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</si>
  <si>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</si>
  <si>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</si>
  <si>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</si>
  <si>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</si>
  <si>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</si>
  <si>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</si>
  <si>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</si>
  <si>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</si>
  <si>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</si>
  <si>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</si>
  <si>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</si>
  <si>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</si>
  <si>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</si>
  <si>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</si>
  <si>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</si>
  <si>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</si>
  <si>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</si>
  <si>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</si>
  <si>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</si>
  <si>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</si>
  <si>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</si>
  <si>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</si>
  <si>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</si>
  <si>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</si>
  <si>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</si>
  <si>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</si>
  <si>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</si>
  <si>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</si>
  <si>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</si>
  <si>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</si>
  <si>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</si>
  <si>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</si>
  <si>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</si>
  <si>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</si>
  <si>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</si>
  <si>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</si>
  <si>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</si>
  <si>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</si>
  <si>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</si>
  <si>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</si>
  <si>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</si>
  <si>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</si>
  <si>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</si>
  <si>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</si>
  <si>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</si>
  <si>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</si>
  <si>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</si>
  <si>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</si>
  <si>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</si>
  <si>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</si>
  <si>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</si>
  <si>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</si>
  <si>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</si>
  <si>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</si>
  <si>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</si>
  <si>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</si>
  <si>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</si>
  <si>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</si>
  <si>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</si>
  <si>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</si>
  <si>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</si>
  <si>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212003 nájomné, fond opráv a údržby Hlavná, Rímska</t>
  </si>
  <si>
    <t>Spolu</t>
  </si>
  <si>
    <t>311 stojiská kontajnerov</t>
  </si>
  <si>
    <t>311 grant artézske studne</t>
  </si>
  <si>
    <t>311 grant stop čiernym skládkam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</si>
  <si>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</si>
  <si>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</si>
  <si>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</si>
  <si>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</si>
  <si>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</si>
  <si>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</si>
  <si>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</si>
  <si>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</si>
  <si>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</si>
  <si>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</si>
  <si>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</si>
  <si>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</si>
  <si>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</si>
  <si>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</si>
  <si>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</si>
  <si>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</si>
  <si>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>311 grant pontis fit priestor</t>
  </si>
  <si>
    <t>návrh rozpočtu 2017</t>
  </si>
  <si>
    <t>návrh 
rozpočtu 2017</t>
  </si>
  <si>
    <t xml:space="preserve">Rozdiel </t>
  </si>
  <si>
    <t>292 športové a kultúrne podujatia V4</t>
  </si>
  <si>
    <t>212002 prenájom VP</t>
  </si>
  <si>
    <t>311 grant Cena Jána Johanidesa</t>
  </si>
  <si>
    <t>311 Sponzorstvo Reiffeisen</t>
  </si>
  <si>
    <t xml:space="preserve">311 grant PRINED </t>
  </si>
  <si>
    <t>skutočnosť 
2014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</si>
  <si>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</si>
  <si>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</si>
  <si>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</si>
  <si>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</si>
  <si>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</si>
  <si>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</si>
  <si>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</si>
  <si>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</si>
  <si>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</si>
  <si>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</si>
  <si>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návrh rozpočtu
2017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</si>
  <si>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</si>
  <si>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</si>
  <si>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</si>
  <si>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</si>
  <si>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</si>
  <si>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</si>
  <si>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</si>
  <si>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</si>
  <si>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</si>
  <si>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</si>
  <si>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</si>
  <si>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</si>
  <si>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</si>
  <si>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</si>
  <si>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plnenie 2014</t>
  </si>
  <si>
    <t>čerpanie 2014</t>
  </si>
  <si>
    <t>Bežné a kapitálové príjmy</t>
  </si>
  <si>
    <t>Bežné a kapitálové výdavky</t>
  </si>
  <si>
    <t>311 Grant pontis Naše mesto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</si>
  <si>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</si>
  <si>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</si>
  <si>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</si>
  <si>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</si>
  <si>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</si>
  <si>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292 vratka SAD</t>
  </si>
  <si>
    <t>223 Terra Wag</t>
  </si>
  <si>
    <t>133006 daň z ubytovania</t>
  </si>
  <si>
    <t>223 príjem domov dôchodcov</t>
  </si>
  <si>
    <t xml:space="preserve">MŠ Súkromná </t>
  </si>
  <si>
    <t>návrh rozpočtu 2018</t>
  </si>
  <si>
    <t>návrh 
rozpočtu 2018</t>
  </si>
  <si>
    <t xml:space="preserve"> návrh rozpočtu 2018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</si>
  <si>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</si>
  <si>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</si>
  <si>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</si>
  <si>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</si>
  <si>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</si>
  <si>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</si>
  <si>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500 úver na DD</t>
  </si>
  <si>
    <t>500 preklenovací úver na VO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</si>
  <si>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</si>
  <si>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</si>
  <si>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</si>
  <si>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</si>
  <si>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321 Dotácia z úradu vlády na DD</t>
  </si>
  <si>
    <t>Príjmy 100-500</t>
  </si>
  <si>
    <t>Výdavky 600-800</t>
  </si>
  <si>
    <t>1.</t>
  </si>
  <si>
    <t>04.4.3. 716</t>
  </si>
  <si>
    <t>3.</t>
  </si>
  <si>
    <t>01.1.1. 717 002</t>
  </si>
  <si>
    <t>Klienské centrum</t>
  </si>
  <si>
    <t>5.</t>
  </si>
  <si>
    <t>06.4.0. 717 002</t>
  </si>
  <si>
    <t>Modernizácia VO</t>
  </si>
  <si>
    <t>7.</t>
  </si>
  <si>
    <t>04.5.1. 717 002</t>
  </si>
  <si>
    <t>9.</t>
  </si>
  <si>
    <t>09.</t>
  </si>
  <si>
    <t>11.</t>
  </si>
  <si>
    <t>MsKS - kopírka</t>
  </si>
  <si>
    <t>MsKS - výmena sedadiel</t>
  </si>
  <si>
    <t xml:space="preserve">MsKS - prenosné zastrešenie </t>
  </si>
  <si>
    <t>08.2.0. 713 001</t>
  </si>
  <si>
    <t>06.2.0. 717 001</t>
  </si>
  <si>
    <t>12.</t>
  </si>
  <si>
    <t>15.</t>
  </si>
  <si>
    <t>5 % spoluúčasť mesta na projektoch EÚ</t>
  </si>
  <si>
    <t>autá</t>
  </si>
  <si>
    <t>ŠFRB</t>
  </si>
  <si>
    <t>ostatné splátky úverov</t>
  </si>
  <si>
    <t>Rozpočet</t>
  </si>
  <si>
    <t>Finančné operácie</t>
  </si>
  <si>
    <t>Výdavky</t>
  </si>
  <si>
    <t>Rozpočet spolu</t>
  </si>
  <si>
    <t>Príjmy</t>
  </si>
  <si>
    <t>Kapitálové výdavky spolu</t>
  </si>
  <si>
    <t>Kapitálové príjmy</t>
  </si>
  <si>
    <t xml:space="preserve">Príjmové fin. op. </t>
  </si>
  <si>
    <t>Finančné operácie spolu</t>
  </si>
  <si>
    <t>granty</t>
  </si>
  <si>
    <t>predaje</t>
  </si>
  <si>
    <t>prebytok</t>
  </si>
  <si>
    <t>PRÍJMY</t>
  </si>
  <si>
    <t>VÝDAVKY</t>
  </si>
  <si>
    <t>rozpočet 2016</t>
  </si>
  <si>
    <t>návrh 2018</t>
  </si>
  <si>
    <t>06.2.0. 711 001</t>
  </si>
  <si>
    <t>Výkup pozemkov (cyklotrasa a iné)</t>
  </si>
  <si>
    <t>6.</t>
  </si>
  <si>
    <t>Stanovištia kontajnerov</t>
  </si>
  <si>
    <t xml:space="preserve">Projektová dokumentácia </t>
  </si>
  <si>
    <t>kapitálové výdavky školstvo podľa aktuálnej potreby</t>
  </si>
  <si>
    <t>10.</t>
  </si>
  <si>
    <t>08.1.0. 713 005</t>
  </si>
  <si>
    <t>Zimný štadión - monitoring čpavku</t>
  </si>
  <si>
    <t>MsKS - klimatizácia</t>
  </si>
  <si>
    <t>MsKS - zastrešenie hľadiska</t>
  </si>
  <si>
    <t>08.2.0. 713 004</t>
  </si>
  <si>
    <t>rekonštrukcia budovy SD Veča</t>
  </si>
  <si>
    <t>program hrobových miest, mapa</t>
  </si>
  <si>
    <t>08.2.0. 717 003</t>
  </si>
  <si>
    <t>08.2.0. 717 002</t>
  </si>
  <si>
    <t>Tabuľka č. 5 Zdroje krytia výdavkov</t>
  </si>
  <si>
    <t>08.4.0. 700</t>
  </si>
  <si>
    <t>Nový cintorín, oplotenie, chodníky</t>
  </si>
  <si>
    <t>Domov dôchodcov - rozpočtová org.</t>
  </si>
  <si>
    <t>Zariadenie pre seniorov</t>
  </si>
  <si>
    <t>14.</t>
  </si>
  <si>
    <t>06.6.0. 717 001</t>
  </si>
  <si>
    <t>Výstavba bytov _ bytový dom A - 116 b.j.zo ŠFRB</t>
  </si>
  <si>
    <t>Výstavba bytov _ bytový domB1 a B2 - 2*17 b.j.zo ŠFRB</t>
  </si>
  <si>
    <t>Výstavba bytov _ bytový domB1 a B2 - 2*17 b.j.z dotácie</t>
  </si>
  <si>
    <t>Technická vybavenosť k bytom - dotácia</t>
  </si>
  <si>
    <t>Technická vybavenosť k bytom - vlastné zdroje</t>
  </si>
  <si>
    <t>úver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</si>
  <si>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</si>
  <si>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</si>
  <si>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</si>
  <si>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</si>
  <si>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</si>
  <si>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</si>
  <si>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</si>
  <si>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</si>
  <si>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</si>
  <si>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</si>
  <si>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</si>
  <si>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</si>
  <si>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</si>
  <si>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</si>
  <si>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2016</t>
  </si>
  <si>
    <t>2016</t>
  </si>
  <si>
    <t>9</t>
  </si>
  <si>
    <t>9.1.</t>
  </si>
  <si>
    <t>Š k o l s k ý  ú r a d</t>
  </si>
  <si>
    <t>9.2.</t>
  </si>
  <si>
    <t>M a t e r s k é  š k o l y</t>
  </si>
  <si>
    <t>9.2.1.</t>
  </si>
  <si>
    <t>9.2.2.</t>
  </si>
  <si>
    <t>9.2.3.</t>
  </si>
  <si>
    <t>9.2.5.</t>
  </si>
  <si>
    <t>9.2.6.</t>
  </si>
  <si>
    <t>9.2.7.</t>
  </si>
  <si>
    <t>9.2.8.</t>
  </si>
  <si>
    <t>MŠ súkromná</t>
  </si>
  <si>
    <t>9.3.</t>
  </si>
  <si>
    <t>Z á k l a d n é   š k o l y</t>
  </si>
  <si>
    <t>9.3.1.</t>
  </si>
  <si>
    <t>9.3.2.</t>
  </si>
  <si>
    <t>9.3.3.</t>
  </si>
  <si>
    <t>9.3.4.</t>
  </si>
  <si>
    <t>9.3.5.</t>
  </si>
  <si>
    <t>9.3.6.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</si>
  <si>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</si>
  <si>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</si>
  <si>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</si>
  <si>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</si>
  <si>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</si>
  <si>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</si>
  <si>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</si>
  <si>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</si>
  <si>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</si>
  <si>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</si>
  <si>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</si>
  <si>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</si>
  <si>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</si>
  <si>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</si>
  <si>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</si>
  <si>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</si>
  <si>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jazykové učebnice</t>
  </si>
  <si>
    <t>sociálne znevýhodnený</t>
  </si>
  <si>
    <t>9.6.</t>
  </si>
  <si>
    <t>9.7.</t>
  </si>
  <si>
    <t>Školy</t>
  </si>
  <si>
    <t>Rozpočet na školy</t>
  </si>
  <si>
    <t>Rozpočet celkom</t>
  </si>
  <si>
    <t>plnenie 2015</t>
  </si>
  <si>
    <t xml:space="preserve"> návrh rozpočtu 
2017</t>
  </si>
  <si>
    <t xml:space="preserve"> návrh rozpočtu 2019</t>
  </si>
  <si>
    <t>čerpanie 2015</t>
  </si>
  <si>
    <t>návrh rozpočtu 2019</t>
  </si>
  <si>
    <t>skutočnosť     2015</t>
  </si>
  <si>
    <t>návrh 
rozpočtu 2019</t>
  </si>
  <si>
    <t xml:space="preserve">  Tabuľka č. 2 Návrh rozpočtu výdavkov na rok 2017 s výhľadom na roky 2018 a 2019</t>
  </si>
  <si>
    <t>Tabuľka č. 3 Sumár príjmov a výdavkov  na rok 2017 s výhľadom na roky 2018 a 2019</t>
  </si>
  <si>
    <t>312 rekonštrukcia sociálnych zariadení</t>
  </si>
  <si>
    <t>312 dotácia MPSVaR na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</si>
  <si>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</si>
  <si>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</si>
  <si>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</si>
  <si>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</si>
  <si>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</si>
  <si>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</si>
  <si>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</t>
  </si>
  <si>
    <t>312 dotácia na spoloč. školský úrad</t>
  </si>
  <si>
    <t>312 dotácia cest., stravné, UP, vzd. pouk., štip.</t>
  </si>
  <si>
    <t>312 aktivačný príspevok</t>
  </si>
  <si>
    <t xml:space="preserve">312 dobrovolnícka služba </t>
  </si>
  <si>
    <t>312 dotácia chránená dielňa</t>
  </si>
  <si>
    <t>312 výkon osobitného príjemcu</t>
  </si>
  <si>
    <t>312 Zlatá Priadka</t>
  </si>
  <si>
    <t xml:space="preserve">312 NSK ľudové tradície </t>
  </si>
  <si>
    <t>312 dotácie voľby, referendum</t>
  </si>
  <si>
    <t>312 dotácie na opravu ciest</t>
  </si>
  <si>
    <t>312 NSK večianske slávnosti</t>
  </si>
  <si>
    <t>312 NSK Šalianske reminiscencie</t>
  </si>
  <si>
    <t>31 NSK medzinárodný futbalový zápas</t>
  </si>
  <si>
    <t>312 NSK športový deň</t>
  </si>
  <si>
    <t xml:space="preserve">312 NSK Kultúrne leto </t>
  </si>
  <si>
    <t>311 grant MŠ Bernolákova</t>
  </si>
  <si>
    <t>321 ZŠ Hollého - grant na výmenu strechy</t>
  </si>
  <si>
    <t>311 grant - vybavenie telocviční</t>
  </si>
  <si>
    <t>311 grant - syntetická DNA</t>
  </si>
  <si>
    <t>321 grant syntetická DNA</t>
  </si>
  <si>
    <t>321 grant ZŠ Ľ. Štúra - rekonštrukcia telocvične</t>
  </si>
  <si>
    <t>321 grant Envirofond - výmena okien ZŠ Hollého</t>
  </si>
  <si>
    <t>450 zostatok prostr. z min. roku účel viaz., prevod do RF</t>
  </si>
  <si>
    <t>223 vlastné príjmy škôl a školských zariadení</t>
  </si>
  <si>
    <t>očakávaná skutočnosť 2016</t>
  </si>
  <si>
    <t>311 sponzorsto MsKS</t>
  </si>
  <si>
    <t>311 grant dobrovoľný požiarny zbor</t>
  </si>
  <si>
    <t>311 grant MPSVaR SR na vybavenie útulku</t>
  </si>
  <si>
    <t>311 grant Duslo</t>
  </si>
  <si>
    <t>311 grant ZVaK</t>
  </si>
  <si>
    <t>311 grant COOP Jednota</t>
  </si>
  <si>
    <t>311 grant cirkev, SLSP - kaplnka</t>
  </si>
  <si>
    <t>311 grant OZ Spectra - hokej</t>
  </si>
  <si>
    <t>312 audiovizuálny fond</t>
  </si>
  <si>
    <t>rozpočet 2017</t>
  </si>
  <si>
    <t>návrh 2019</t>
  </si>
  <si>
    <t>Zníženie energtickej náročnosti MsÚ</t>
  </si>
  <si>
    <t>03.1.0. 711 003</t>
  </si>
  <si>
    <t>Software MsP</t>
  </si>
  <si>
    <t xml:space="preserve">Rekonštrukcia ciest </t>
  </si>
  <si>
    <t>Rekonštrukcia chodníkov</t>
  </si>
  <si>
    <t>08.1.0. 718 004</t>
  </si>
  <si>
    <t>FŠ - kotolňa</t>
  </si>
  <si>
    <t>08.1.0. 717 001</t>
  </si>
  <si>
    <t>Kolkáreň - výmena dráhy</t>
  </si>
  <si>
    <t>08.1.0. 713 004</t>
  </si>
  <si>
    <t>Zimný štadión - rolba</t>
  </si>
  <si>
    <t>plot - nemocničný park</t>
  </si>
  <si>
    <t>Ihriská</t>
  </si>
  <si>
    <t>08.4.0. 711 003</t>
  </si>
  <si>
    <t>Tabuľka č. 4 Investície 2017 - 2019</t>
  </si>
  <si>
    <t>skutočnosť 2015</t>
  </si>
  <si>
    <t>návrh rozpočtu
2018</t>
  </si>
  <si>
    <t>návrh rozpočtu
2019</t>
  </si>
  <si>
    <t>Tabuľka č. 1 Návrh rozpočtu príjmov na rok 2017 s výhľadom na roky 2018 a 2019</t>
  </si>
  <si>
    <t>500 úver ŠFRB bytový dom A 116 b.j.</t>
  </si>
  <si>
    <t>500 úver ŠFRB bytový dom B1 a B2 2*17 b.j.</t>
  </si>
  <si>
    <t>321 dotácia MDVaRR SR na bytový dom B1 a B2 2*17 b.j.</t>
  </si>
  <si>
    <t>321 dotácia MDVaRR SR na technickú vybavenosť</t>
  </si>
  <si>
    <t>312 dotácia MPSVaR SR na poskytovanie soc. služieb pre OSS</t>
  </si>
  <si>
    <t>Klienstke centrum</t>
  </si>
  <si>
    <t>ZUŠ - výmena hliníkových káblov za medené</t>
  </si>
  <si>
    <t>321 grant OZ Spectra - nákup audiotechniky MsKS</t>
  </si>
  <si>
    <t>Rekonštrukcia parkoviska</t>
  </si>
  <si>
    <t>MŠ Budovateľská so ŠJ</t>
  </si>
  <si>
    <t>MŠ Družstená so ŠJ</t>
  </si>
  <si>
    <t>MŠ Hollého so ŠJ</t>
  </si>
  <si>
    <t>MŠ Okružná  so ŠJ</t>
  </si>
  <si>
    <t>MŠ  8. mája  so ŠJ</t>
  </si>
  <si>
    <t>MŠ P.J. Šafárika so ŠJ</t>
  </si>
  <si>
    <t>ZŠ s MŠ Bernolákova  so ŠJ a ŠKD</t>
  </si>
  <si>
    <t>ZŠ J. Hollého ul.  so ŠJ a ŠKD</t>
  </si>
  <si>
    <t>ZŠ s MŠ J. Murgaša so ŠJ a ŠKD</t>
  </si>
  <si>
    <t>ZŠ J. C. Hronského so ŠJ a ŠKD</t>
  </si>
  <si>
    <t>ZŠ Ľ. Štúra so ŠJ a ŠKD</t>
  </si>
  <si>
    <t>ZŠ s MŠ P. Pázmaňa s VJM s VŠJ a ŠKD</t>
  </si>
  <si>
    <t>MŠ Družstevná so ŠJ - rekonštrukcia soc. zariadení</t>
  </si>
  <si>
    <t>Rekonštrukcia fasády ZŠ J. Hollého so ŠJ a ŠKD</t>
  </si>
  <si>
    <t>ZŠ Ľ. Štúra so ŠJ a ŠKD- rekonšt. soc. zariadení a kanaliz.</t>
  </si>
  <si>
    <t>ZŠ s MŠ P. Pázmaňa s VJM s VŠJ a ŠKD- rekonšt. soc. zar.</t>
  </si>
  <si>
    <t>Zníženie energetickej náročnosti MsÚ</t>
  </si>
  <si>
    <t>Rekonštrukcia chodníka Lúčna ulica</t>
  </si>
  <si>
    <t>Rekonštrukcia parkovísk</t>
  </si>
  <si>
    <t>MŠ Družstevná - rekonštrukcia soc. zariadení</t>
  </si>
  <si>
    <t>ZŠ J. Hollého so ŠJ a ŠKD - rekonštrukcia fasády</t>
  </si>
  <si>
    <t>ZŠ Ľ. Štúra so ŠJ a ŠKD - rekonšt. soc. zar. a kanaliz.</t>
  </si>
  <si>
    <t xml:space="preserve">ZŠ s MŠ P. Pázmaňa s VJM s VŠJ a ŠKD - rekonšt. soc. zar. </t>
  </si>
  <si>
    <t>kapitálové výdavky podľa potreby - školstvo</t>
  </si>
  <si>
    <t>Futbalový štadión Šaľa - kotolňa</t>
  </si>
  <si>
    <t>Nemocničný park - plot</t>
  </si>
  <si>
    <t>Ihrisko Ul. 8. mája</t>
  </si>
  <si>
    <t>Nový cintorín - oplotenie, chodníky</t>
  </si>
  <si>
    <t>Mapa hrobových miest</t>
  </si>
  <si>
    <t>MŠ Družstevná so ŠJ</t>
  </si>
  <si>
    <t>MŠ Okružná so ŠJ.</t>
  </si>
  <si>
    <t>MŠ  8.mája so ŠJ</t>
  </si>
  <si>
    <t>MŠ P. J.  Šafárika so ŠJ</t>
  </si>
  <si>
    <t>ZŠ s MŠ  Bernolákova so ŠJ a ŠKD</t>
  </si>
  <si>
    <t>ZŠ J. Hollého so ŠJ a ŠKD</t>
  </si>
  <si>
    <t>ZŠ s MŠ J. Murgaša so ŠJ a ŠKD</t>
  </si>
  <si>
    <t>ZŠ J. C. Hronského so ŠJ a ŠKD</t>
  </si>
  <si>
    <t>ZŠ Ľ. Štúra so ŠJ a ŠKD</t>
  </si>
  <si>
    <t>ZŠ s MŠ P. Pázmaňa s VJM a VŠJ a ŠKD</t>
  </si>
  <si>
    <t xml:space="preserve">Spojená škola </t>
  </si>
  <si>
    <t>škola v prírode</t>
  </si>
  <si>
    <t>lyžiarsky výcvik</t>
  </si>
  <si>
    <t>prvouka</t>
  </si>
  <si>
    <t>Spolu rozpis na školy</t>
  </si>
  <si>
    <t xml:space="preserve">Tabuľka č. 6  Návrh rozpočtu na rok 2017  program 9. Vzdelávanie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</si>
</sst>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Times New Roman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6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5" fillId="0" borderId="0"/>
  </cellStyleXfs>
  <cellXfs count="97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60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5" xfId="1" applyNumberFormat="1" applyFont="1" applyFill="1" applyBorder="1" applyAlignment="1">
      <alignment horizontal="center" vertical="center" wrapText="1"/>
    </xf>
    <xf numFmtId="3" fontId="21" fillId="7" borderId="57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3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53" xfId="1" applyNumberFormat="1" applyFont="1" applyFill="1" applyBorder="1" applyAlignment="1">
      <alignment horizontal="right"/>
    </xf>
    <xf numFmtId="3" fontId="6" fillId="8" borderId="46" xfId="1" applyNumberFormat="1" applyFont="1" applyFill="1" applyBorder="1" applyAlignment="1">
      <alignment horizontal="right"/>
    </xf>
    <xf numFmtId="0" fontId="22" fillId="9" borderId="55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5" xfId="1" applyNumberFormat="1" applyFont="1" applyFill="1" applyBorder="1"/>
    <xf numFmtId="3" fontId="7" fillId="9" borderId="52" xfId="1" applyNumberFormat="1" applyFont="1" applyFill="1" applyBorder="1"/>
    <xf numFmtId="3" fontId="7" fillId="9" borderId="37" xfId="1" applyNumberFormat="1" applyFont="1" applyFill="1" applyBorder="1"/>
    <xf numFmtId="3" fontId="7" fillId="9" borderId="56" xfId="1" applyNumberFormat="1" applyFont="1" applyFill="1" applyBorder="1"/>
    <xf numFmtId="3" fontId="7" fillId="9" borderId="57" xfId="1" applyNumberFormat="1" applyFont="1" applyFill="1" applyBorder="1"/>
    <xf numFmtId="0" fontId="22" fillId="9" borderId="55" xfId="1" applyFont="1" applyFill="1" applyBorder="1"/>
    <xf numFmtId="0" fontId="23" fillId="9" borderId="56" xfId="1" applyFont="1" applyFill="1" applyBorder="1"/>
    <xf numFmtId="0" fontId="22" fillId="9" borderId="47" xfId="1" applyFont="1" applyFill="1" applyBorder="1"/>
    <xf numFmtId="0" fontId="25" fillId="9" borderId="62" xfId="1" applyFont="1" applyFill="1" applyBorder="1" applyAlignment="1"/>
    <xf numFmtId="0" fontId="25" fillId="9" borderId="56" xfId="1" applyFont="1" applyFill="1" applyBorder="1"/>
    <xf numFmtId="0" fontId="25" fillId="9" borderId="56" xfId="1" applyFont="1" applyFill="1" applyBorder="1" applyAlignment="1"/>
    <xf numFmtId="0" fontId="22" fillId="9" borderId="59" xfId="1" applyFont="1" applyFill="1" applyBorder="1"/>
    <xf numFmtId="0" fontId="22" fillId="9" borderId="56" xfId="1" applyFont="1" applyFill="1" applyBorder="1"/>
    <xf numFmtId="0" fontId="22" fillId="9" borderId="36" xfId="1" applyFont="1" applyFill="1" applyBorder="1"/>
    <xf numFmtId="0" fontId="32" fillId="9" borderId="53" xfId="1" applyFont="1" applyFill="1" applyBorder="1"/>
    <xf numFmtId="3" fontId="7" fillId="9" borderId="43" xfId="1" applyNumberFormat="1" applyFont="1" applyFill="1" applyBorder="1"/>
    <xf numFmtId="3" fontId="7" fillId="9" borderId="41" xfId="1" applyNumberFormat="1" applyFont="1" applyFill="1" applyBorder="1"/>
    <xf numFmtId="3" fontId="7" fillId="9" borderId="40" xfId="1" applyNumberFormat="1" applyFont="1" applyFill="1" applyBorder="1"/>
    <xf numFmtId="3" fontId="7" fillId="9" borderId="63" xfId="1" applyNumberFormat="1" applyFont="1" applyFill="1" applyBorder="1"/>
    <xf numFmtId="3" fontId="7" fillId="9" borderId="64" xfId="1" applyNumberFormat="1" applyFont="1" applyFill="1" applyBorder="1"/>
    <xf numFmtId="3" fontId="7" fillId="9" borderId="54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8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9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9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8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5" xfId="1" applyNumberFormat="1" applyFont="1" applyFill="1" applyBorder="1"/>
    <xf numFmtId="3" fontId="40" fillId="11" borderId="66" xfId="1" applyNumberFormat="1" applyFont="1" applyFill="1" applyBorder="1"/>
    <xf numFmtId="3" fontId="40" fillId="11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1" xfId="1" applyNumberFormat="1" applyFont="1" applyFill="1" applyBorder="1"/>
    <xf numFmtId="3" fontId="1" fillId="12" borderId="69" xfId="1" applyNumberFormat="1" applyFont="1" applyFill="1" applyBorder="1"/>
    <xf numFmtId="3" fontId="1" fillId="0" borderId="61" xfId="1" applyNumberFormat="1" applyFont="1" applyFill="1" applyBorder="1"/>
    <xf numFmtId="3" fontId="1" fillId="0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5" xfId="1" applyNumberFormat="1" applyFont="1" applyFill="1" applyBorder="1"/>
    <xf numFmtId="3" fontId="7" fillId="11" borderId="66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7" fillId="11" borderId="67" xfId="1" applyNumberFormat="1" applyFont="1" applyFill="1" applyBorder="1"/>
    <xf numFmtId="3" fontId="41" fillId="0" borderId="61" xfId="1" applyNumberFormat="1" applyFont="1" applyFill="1" applyBorder="1"/>
    <xf numFmtId="3" fontId="41" fillId="0" borderId="69" xfId="1" applyNumberFormat="1" applyFont="1" applyFill="1" applyBorder="1"/>
    <xf numFmtId="3" fontId="41" fillId="12" borderId="74" xfId="1" applyNumberFormat="1" applyFont="1" applyFill="1" applyBorder="1"/>
    <xf numFmtId="3" fontId="41" fillId="12" borderId="75" xfId="1" applyNumberFormat="1" applyFont="1" applyFill="1" applyBorder="1"/>
    <xf numFmtId="3" fontId="1" fillId="0" borderId="74" xfId="1" applyNumberFormat="1" applyFont="1" applyFill="1" applyBorder="1"/>
    <xf numFmtId="3" fontId="1" fillId="0" borderId="75" xfId="1" applyNumberFormat="1" applyFont="1" applyFill="1" applyBorder="1"/>
    <xf numFmtId="3" fontId="1" fillId="13" borderId="61" xfId="1" applyNumberFormat="1" applyFont="1" applyFill="1" applyBorder="1"/>
    <xf numFmtId="3" fontId="1" fillId="13" borderId="69" xfId="1" applyNumberFormat="1" applyFont="1" applyFill="1" applyBorder="1"/>
    <xf numFmtId="3" fontId="42" fillId="0" borderId="69" xfId="1" applyNumberFormat="1" applyFont="1" applyFill="1" applyBorder="1"/>
    <xf numFmtId="3" fontId="42" fillId="0" borderId="61" xfId="1" applyNumberFormat="1" applyFont="1" applyFill="1" applyBorder="1"/>
    <xf numFmtId="3" fontId="42" fillId="12" borderId="61" xfId="1" applyNumberFormat="1" applyFont="1" applyFill="1" applyBorder="1"/>
    <xf numFmtId="3" fontId="7" fillId="11" borderId="76" xfId="1" applyNumberFormat="1" applyFont="1" applyFill="1" applyBorder="1"/>
    <xf numFmtId="3" fontId="1" fillId="12" borderId="77" xfId="1" applyNumberFormat="1" applyFont="1" applyFill="1" applyBorder="1"/>
    <xf numFmtId="3" fontId="1" fillId="12" borderId="78" xfId="1" applyNumberFormat="1" applyFont="1" applyFill="1" applyBorder="1"/>
    <xf numFmtId="3" fontId="43" fillId="12" borderId="75" xfId="1" applyNumberFormat="1" applyFont="1" applyFill="1" applyBorder="1" applyAlignment="1">
      <alignment horizontal="right"/>
    </xf>
    <xf numFmtId="3" fontId="7" fillId="11" borderId="79" xfId="1" applyNumberFormat="1" applyFont="1" applyFill="1" applyBorder="1"/>
    <xf numFmtId="3" fontId="7" fillId="11" borderId="80" xfId="1" applyNumberFormat="1" applyFont="1" applyFill="1" applyBorder="1"/>
    <xf numFmtId="3" fontId="1" fillId="0" borderId="68" xfId="1" applyNumberFormat="1" applyFont="1" applyFill="1" applyBorder="1"/>
    <xf numFmtId="3" fontId="1" fillId="0" borderId="73" xfId="1" applyNumberFormat="1" applyFont="1" applyFill="1" applyBorder="1"/>
    <xf numFmtId="3" fontId="1" fillId="6" borderId="48" xfId="1" applyNumberFormat="1" applyFont="1" applyFill="1" applyBorder="1"/>
    <xf numFmtId="3" fontId="43" fillId="0" borderId="81" xfId="1" applyNumberFormat="1" applyFont="1" applyFill="1" applyBorder="1"/>
    <xf numFmtId="3" fontId="1" fillId="0" borderId="82" xfId="1" applyNumberFormat="1" applyFont="1" applyFill="1" applyBorder="1"/>
    <xf numFmtId="3" fontId="11" fillId="0" borderId="82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3" fontId="21" fillId="0" borderId="23" xfId="1" applyNumberFormat="1" applyFont="1" applyFill="1" applyBorder="1" applyAlignment="1">
      <alignment horizontal="center" vertical="center" wrapText="1"/>
    </xf>
    <xf numFmtId="3" fontId="21" fillId="0" borderId="27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8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6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  <xf numFmtId="3" fontId="2" fillId="0" borderId="53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52" xfId="1" applyNumberFormat="1" applyFont="1" applyFill="1" applyBorder="1"/>
    <xf numFmtId="3" fontId="47" fillId="0" borderId="56" xfId="1" applyNumberFormat="1" applyFont="1" applyFill="1" applyBorder="1"/>
    <xf numFmtId="3" fontId="47" fillId="0" borderId="57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61" xfId="1" applyNumberFormat="1" applyFont="1" applyFill="1" applyBorder="1"/>
    <xf numFmtId="3" fontId="54" fillId="0" borderId="69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8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7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47" fillId="0" borderId="88" xfId="1" applyNumberFormat="1" applyFont="1" applyFill="1" applyBorder="1"/>
    <xf numFmtId="3" fontId="54" fillId="0" borderId="89" xfId="1" applyNumberFormat="1" applyFont="1" applyFill="1" applyBorder="1"/>
    <xf numFmtId="3" fontId="54" fillId="0" borderId="90" xfId="1" applyNumberFormat="1" applyFont="1" applyFill="1" applyBorder="1"/>
    <xf numFmtId="3" fontId="54" fillId="0" borderId="92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108" xfId="2" applyFont="1" applyBorder="1" applyAlignment="1">
      <alignment horizontal="center" wrapText="1"/>
    </xf>
    <xf numFmtId="3" fontId="14" fillId="0" borderId="111" xfId="1" applyNumberFormat="1" applyFont="1" applyBorder="1" applyAlignment="1">
      <alignment horizontal="center"/>
    </xf>
    <xf numFmtId="3" fontId="14" fillId="0" borderId="77" xfId="1" applyNumberFormat="1" applyFont="1" applyBorder="1" applyAlignment="1">
      <alignment horizontal="center"/>
    </xf>
    <xf numFmtId="3" fontId="14" fillId="0" borderId="78" xfId="1" applyNumberFormat="1" applyFont="1" applyBorder="1" applyAlignment="1">
      <alignment horizontal="center"/>
    </xf>
    <xf numFmtId="3" fontId="54" fillId="0" borderId="18" xfId="1" applyNumberFormat="1" applyFont="1" applyFill="1" applyBorder="1"/>
    <xf numFmtId="0" fontId="53" fillId="0" borderId="0" xfId="1" applyFont="1" applyFill="1" applyBorder="1" applyAlignment="1"/>
    <xf numFmtId="3" fontId="2" fillId="0" borderId="44" xfId="1" applyNumberFormat="1" applyFont="1" applyFill="1" applyBorder="1" applyAlignment="1">
      <alignment horizontal="right"/>
    </xf>
    <xf numFmtId="3" fontId="21" fillId="0" borderId="25" xfId="1" applyNumberFormat="1" applyFont="1" applyFill="1" applyBorder="1" applyAlignment="1">
      <alignment horizontal="center" vertical="center" wrapText="1"/>
    </xf>
    <xf numFmtId="3" fontId="2" fillId="0" borderId="108" xfId="1" applyNumberFormat="1" applyFont="1" applyFill="1" applyBorder="1" applyAlignment="1">
      <alignment horizontal="right"/>
    </xf>
    <xf numFmtId="3" fontId="54" fillId="0" borderId="30" xfId="1" applyNumberFormat="1" applyFont="1" applyFill="1" applyBorder="1"/>
    <xf numFmtId="3" fontId="54" fillId="0" borderId="78" xfId="1" applyNumberFormat="1" applyFont="1" applyFill="1" applyBorder="1"/>
    <xf numFmtId="3" fontId="54" fillId="0" borderId="74" xfId="1" applyNumberFormat="1" applyFont="1" applyFill="1" applyBorder="1"/>
    <xf numFmtId="3" fontId="54" fillId="0" borderId="75" xfId="1" applyNumberFormat="1" applyFont="1" applyFill="1" applyBorder="1"/>
    <xf numFmtId="3" fontId="47" fillId="0" borderId="37" xfId="1" applyNumberFormat="1" applyFont="1" applyFill="1" applyBorder="1"/>
    <xf numFmtId="3" fontId="47" fillId="0" borderId="76" xfId="1" applyNumberFormat="1" applyFont="1" applyFill="1" applyBorder="1"/>
    <xf numFmtId="3" fontId="47" fillId="0" borderId="66" xfId="1" applyNumberFormat="1" applyFont="1" applyFill="1" applyBorder="1"/>
    <xf numFmtId="3" fontId="47" fillId="0" borderId="67" xfId="1" applyNumberFormat="1" applyFont="1" applyFill="1" applyBorder="1"/>
    <xf numFmtId="3" fontId="54" fillId="0" borderId="113" xfId="1" applyNumberFormat="1" applyFont="1" applyFill="1" applyBorder="1"/>
    <xf numFmtId="3" fontId="54" fillId="0" borderId="71" xfId="1" applyNumberFormat="1" applyFont="1" applyFill="1" applyBorder="1"/>
    <xf numFmtId="3" fontId="47" fillId="0" borderId="114" xfId="1" applyNumberFormat="1" applyFont="1" applyFill="1" applyBorder="1"/>
    <xf numFmtId="3" fontId="54" fillId="0" borderId="87" xfId="1" applyNumberFormat="1" applyFont="1" applyFill="1" applyBorder="1"/>
    <xf numFmtId="3" fontId="54" fillId="0" borderId="68" xfId="1" applyNumberFormat="1" applyFont="1" applyFill="1" applyBorder="1"/>
    <xf numFmtId="3" fontId="1" fillId="0" borderId="58" xfId="1" applyNumberFormat="1" applyFont="1" applyFill="1" applyBorder="1"/>
    <xf numFmtId="3" fontId="11" fillId="0" borderId="34" xfId="1" applyNumberFormat="1" applyFont="1" applyFill="1" applyBorder="1"/>
    <xf numFmtId="3" fontId="1" fillId="0" borderId="115" xfId="1" applyNumberFormat="1" applyFont="1" applyFill="1" applyBorder="1"/>
    <xf numFmtId="3" fontId="1" fillId="0" borderId="116" xfId="1" applyNumberFormat="1" applyFont="1" applyFill="1" applyBorder="1"/>
    <xf numFmtId="3" fontId="21" fillId="0" borderId="29" xfId="1" applyNumberFormat="1" applyFont="1" applyFill="1" applyBorder="1" applyAlignment="1">
      <alignment horizontal="center" vertical="center" wrapText="1"/>
    </xf>
    <xf numFmtId="0" fontId="6" fillId="0" borderId="39" xfId="1" applyFont="1" applyFill="1" applyBorder="1"/>
    <xf numFmtId="0" fontId="6" fillId="0" borderId="40" xfId="1" applyFont="1" applyFill="1" applyBorder="1"/>
    <xf numFmtId="3" fontId="47" fillId="0" borderId="38" xfId="1" applyNumberFormat="1" applyFont="1" applyFill="1" applyBorder="1"/>
    <xf numFmtId="0" fontId="51" fillId="0" borderId="88" xfId="1" applyFont="1" applyFill="1" applyBorder="1" applyAlignment="1">
      <alignment horizontal="left"/>
    </xf>
    <xf numFmtId="0" fontId="23" fillId="0" borderId="120" xfId="1" applyFont="1" applyFill="1" applyBorder="1" applyAlignment="1">
      <alignment horizontal="left"/>
    </xf>
    <xf numFmtId="0" fontId="23" fillId="0" borderId="89" xfId="1" applyFont="1" applyFill="1" applyBorder="1" applyAlignment="1">
      <alignment horizontal="left"/>
    </xf>
    <xf numFmtId="0" fontId="24" fillId="0" borderId="90" xfId="1" applyFont="1" applyFill="1" applyBorder="1" applyAlignment="1"/>
    <xf numFmtId="0" fontId="24" fillId="0" borderId="90" xfId="1" applyFont="1" applyFill="1" applyBorder="1"/>
    <xf numFmtId="0" fontId="23" fillId="0" borderId="121" xfId="1" applyFont="1" applyFill="1" applyBorder="1" applyAlignment="1">
      <alignment horizontal="left"/>
    </xf>
    <xf numFmtId="0" fontId="24" fillId="0" borderId="122" xfId="1" applyFont="1" applyFill="1" applyBorder="1"/>
    <xf numFmtId="0" fontId="51" fillId="0" borderId="123" xfId="1" applyFont="1" applyFill="1" applyBorder="1"/>
    <xf numFmtId="0" fontId="23" fillId="0" borderId="124" xfId="1" applyFont="1" applyFill="1" applyBorder="1"/>
    <xf numFmtId="0" fontId="24" fillId="0" borderId="103" xfId="1" applyFont="1" applyFill="1" applyBorder="1"/>
    <xf numFmtId="0" fontId="26" fillId="0" borderId="90" xfId="1" applyFont="1" applyFill="1" applyBorder="1"/>
    <xf numFmtId="0" fontId="23" fillId="0" borderId="121" xfId="1" applyFont="1" applyFill="1" applyBorder="1"/>
    <xf numFmtId="0" fontId="26" fillId="0" borderId="122" xfId="1" applyFont="1" applyFill="1" applyBorder="1"/>
    <xf numFmtId="0" fontId="51" fillId="0" borderId="125" xfId="1" applyFont="1" applyFill="1" applyBorder="1"/>
    <xf numFmtId="0" fontId="25" fillId="0" borderId="126" xfId="1" applyFont="1" applyFill="1" applyBorder="1" applyAlignment="1"/>
    <xf numFmtId="0" fontId="23" fillId="0" borderId="127" xfId="1" applyFont="1" applyFill="1" applyBorder="1" applyAlignment="1">
      <alignment horizontal="left"/>
    </xf>
    <xf numFmtId="0" fontId="25" fillId="0" borderId="124" xfId="1" applyFont="1" applyFill="1" applyBorder="1"/>
    <xf numFmtId="0" fontId="23" fillId="0" borderId="89" xfId="1" applyFont="1" applyFill="1" applyBorder="1"/>
    <xf numFmtId="0" fontId="27" fillId="0" borderId="90" xfId="1" applyFont="1" applyFill="1" applyBorder="1"/>
    <xf numFmtId="0" fontId="28" fillId="0" borderId="122" xfId="1" applyFont="1" applyFill="1" applyBorder="1"/>
    <xf numFmtId="0" fontId="23" fillId="0" borderId="127" xfId="1" applyFont="1" applyFill="1" applyBorder="1"/>
    <xf numFmtId="0" fontId="24" fillId="0" borderId="102" xfId="1" applyFont="1" applyFill="1" applyBorder="1"/>
    <xf numFmtId="0" fontId="29" fillId="0" borderId="89" xfId="1" applyFont="1" applyFill="1" applyBorder="1"/>
    <xf numFmtId="0" fontId="30" fillId="0" borderId="90" xfId="1" applyFont="1" applyFill="1" applyBorder="1"/>
    <xf numFmtId="0" fontId="29" fillId="0" borderId="128" xfId="1" applyFont="1" applyFill="1" applyBorder="1"/>
    <xf numFmtId="0" fontId="30" fillId="0" borderId="101" xfId="1" applyFont="1" applyFill="1" applyBorder="1"/>
    <xf numFmtId="0" fontId="25" fillId="0" borderId="124" xfId="1" applyFont="1" applyFill="1" applyBorder="1" applyAlignment="1"/>
    <xf numFmtId="0" fontId="23" fillId="0" borderId="91" xfId="1" applyFont="1" applyFill="1" applyBorder="1" applyAlignment="1">
      <alignment horizontal="left"/>
    </xf>
    <xf numFmtId="0" fontId="24" fillId="0" borderId="92" xfId="1" applyFont="1" applyFill="1" applyBorder="1"/>
    <xf numFmtId="0" fontId="31" fillId="0" borderId="89" xfId="1" applyFont="1" applyFill="1" applyBorder="1"/>
    <xf numFmtId="0" fontId="31" fillId="0" borderId="91" xfId="1" applyFont="1" applyFill="1" applyBorder="1"/>
    <xf numFmtId="0" fontId="26" fillId="0" borderId="92" xfId="1" applyFont="1" applyFill="1" applyBorder="1"/>
    <xf numFmtId="0" fontId="31" fillId="0" borderId="121" xfId="1" applyFont="1" applyFill="1" applyBorder="1"/>
    <xf numFmtId="0" fontId="51" fillId="0" borderId="129" xfId="1" applyFont="1" applyFill="1" applyBorder="1"/>
    <xf numFmtId="0" fontId="23" fillId="0" borderId="91" xfId="1" applyFont="1" applyFill="1" applyBorder="1"/>
    <xf numFmtId="0" fontId="23" fillId="0" borderId="77" xfId="1" applyFont="1" applyFill="1" applyBorder="1" applyAlignment="1">
      <alignment horizontal="left"/>
    </xf>
    <xf numFmtId="0" fontId="23" fillId="0" borderId="77" xfId="1" applyFont="1" applyFill="1" applyBorder="1"/>
    <xf numFmtId="0" fontId="51" fillId="0" borderId="130" xfId="1" applyFont="1" applyFill="1" applyBorder="1"/>
    <xf numFmtId="0" fontId="32" fillId="0" borderId="131" xfId="1" applyFont="1" applyFill="1" applyBorder="1"/>
    <xf numFmtId="0" fontId="23" fillId="0" borderId="78" xfId="1" applyFont="1" applyFill="1" applyBorder="1"/>
    <xf numFmtId="3" fontId="47" fillId="0" borderId="133" xfId="1" applyNumberFormat="1" applyFont="1" applyFill="1" applyBorder="1"/>
    <xf numFmtId="3" fontId="47" fillId="0" borderId="134" xfId="1" applyNumberFormat="1" applyFont="1" applyFill="1" applyBorder="1"/>
    <xf numFmtId="3" fontId="47" fillId="0" borderId="117" xfId="1" applyNumberFormat="1" applyFont="1" applyFill="1" applyBorder="1"/>
    <xf numFmtId="3" fontId="47" fillId="0" borderId="135" xfId="1" applyNumberFormat="1" applyFont="1" applyFill="1" applyBorder="1"/>
    <xf numFmtId="3" fontId="47" fillId="0" borderId="136" xfId="1" applyNumberFormat="1" applyFont="1" applyFill="1" applyBorder="1"/>
    <xf numFmtId="3" fontId="47" fillId="0" borderId="62" xfId="1" applyNumberFormat="1" applyFont="1" applyFill="1" applyBorder="1"/>
    <xf numFmtId="3" fontId="47" fillId="0" borderId="137" xfId="1" applyNumberFormat="1" applyFont="1" applyFill="1" applyBorder="1"/>
    <xf numFmtId="3" fontId="47" fillId="0" borderId="120" xfId="1" applyNumberFormat="1" applyFont="1" applyFill="1" applyBorder="1"/>
    <xf numFmtId="3" fontId="54" fillId="0" borderId="72" xfId="1" applyNumberFormat="1" applyFont="1" applyFill="1" applyBorder="1"/>
    <xf numFmtId="3" fontId="50" fillId="0" borderId="74" xfId="1" applyNumberFormat="1" applyFont="1" applyFill="1" applyBorder="1" applyAlignment="1">
      <alignment horizontal="right"/>
    </xf>
    <xf numFmtId="3" fontId="50" fillId="0" borderId="75" xfId="1" applyNumberFormat="1" applyFont="1" applyFill="1" applyBorder="1" applyAlignment="1">
      <alignment horizontal="right"/>
    </xf>
    <xf numFmtId="0" fontId="58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2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3" fontId="14" fillId="15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9" fillId="0" borderId="5" xfId="0" applyFont="1" applyFill="1" applyBorder="1"/>
    <xf numFmtId="3" fontId="59" fillId="0" borderId="7" xfId="0" applyNumberFormat="1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3" fontId="59" fillId="0" borderId="5" xfId="0" applyNumberFormat="1" applyFont="1" applyFill="1" applyBorder="1"/>
    <xf numFmtId="0" fontId="52" fillId="0" borderId="10" xfId="0" applyFont="1" applyFill="1" applyBorder="1"/>
    <xf numFmtId="3" fontId="47" fillId="0" borderId="11" xfId="0" applyNumberFormat="1" applyFont="1" applyFill="1" applyBorder="1" applyAlignment="1">
      <alignment horizontal="right"/>
    </xf>
    <xf numFmtId="3" fontId="47" fillId="15" borderId="11" xfId="0" applyNumberFormat="1" applyFont="1" applyFill="1" applyBorder="1" applyAlignment="1">
      <alignment horizontal="right"/>
    </xf>
    <xf numFmtId="3" fontId="34" fillId="0" borderId="7" xfId="0" applyNumberFormat="1" applyFont="1" applyFill="1" applyBorder="1"/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3" fontId="59" fillId="0" borderId="13" xfId="0" applyNumberFormat="1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3" fontId="20" fillId="15" borderId="35" xfId="0" applyNumberFormat="1" applyFont="1" applyFill="1" applyBorder="1" applyAlignment="1">
      <alignment horizontal="right"/>
    </xf>
    <xf numFmtId="3" fontId="59" fillId="0" borderId="93" xfId="0" applyNumberFormat="1" applyFont="1" applyFill="1" applyBorder="1"/>
    <xf numFmtId="3" fontId="34" fillId="0" borderId="103" xfId="0" applyNumberFormat="1" applyFont="1" applyFill="1" applyBorder="1"/>
    <xf numFmtId="0" fontId="61" fillId="0" borderId="0" xfId="0" applyFont="1" applyFill="1"/>
    <xf numFmtId="0" fontId="59" fillId="0" borderId="93" xfId="0" applyFont="1" applyFill="1" applyBorder="1" applyAlignment="1">
      <alignment horizontal="left"/>
    </xf>
    <xf numFmtId="3" fontId="52" fillId="0" borderId="94" xfId="0" applyNumberFormat="1" applyFont="1" applyFill="1" applyBorder="1" applyAlignment="1">
      <alignment horizontal="left"/>
    </xf>
    <xf numFmtId="3" fontId="14" fillId="0" borderId="94" xfId="0" applyNumberFormat="1" applyFont="1" applyFill="1" applyBorder="1" applyAlignment="1">
      <alignment horizontal="right"/>
    </xf>
    <xf numFmtId="3" fontId="60" fillId="15" borderId="13" xfId="0" applyNumberFormat="1" applyFont="1" applyFill="1" applyBorder="1"/>
    <xf numFmtId="0" fontId="62" fillId="0" borderId="1" xfId="0" applyFont="1" applyFill="1" applyBorder="1" applyAlignment="1">
      <alignment horizontal="left"/>
    </xf>
    <xf numFmtId="3" fontId="62" fillId="0" borderId="2" xfId="0" applyNumberFormat="1" applyFont="1" applyFill="1" applyBorder="1" applyAlignment="1">
      <alignment horizontal="right"/>
    </xf>
    <xf numFmtId="3" fontId="62" fillId="15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3" fontId="34" fillId="0" borderId="0" xfId="0" applyNumberFormat="1" applyFont="1" applyFill="1" applyBorder="1"/>
    <xf numFmtId="0" fontId="48" fillId="0" borderId="139" xfId="1" applyFont="1" applyBorder="1"/>
    <xf numFmtId="3" fontId="55" fillId="0" borderId="140" xfId="1" applyNumberFormat="1" applyFont="1" applyFill="1" applyBorder="1"/>
    <xf numFmtId="3" fontId="55" fillId="0" borderId="141" xfId="1" applyNumberFormat="1" applyFont="1" applyFill="1" applyBorder="1"/>
    <xf numFmtId="0" fontId="48" fillId="0" borderId="142" xfId="1" applyFont="1" applyBorder="1"/>
    <xf numFmtId="3" fontId="55" fillId="0" borderId="99" xfId="1" applyNumberFormat="1" applyFont="1" applyFill="1" applyBorder="1"/>
    <xf numFmtId="0" fontId="48" fillId="0" borderId="143" xfId="1" applyFont="1" applyBorder="1"/>
    <xf numFmtId="3" fontId="55" fillId="0" borderId="106" xfId="1" applyNumberFormat="1" applyFont="1" applyFill="1" applyBorder="1"/>
    <xf numFmtId="3" fontId="55" fillId="0" borderId="98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44" xfId="1" applyFont="1" applyBorder="1"/>
    <xf numFmtId="3" fontId="55" fillId="0" borderId="110" xfId="1" applyNumberFormat="1" applyFont="1" applyFill="1" applyBorder="1"/>
    <xf numFmtId="3" fontId="55" fillId="0" borderId="107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44" xfId="1" applyFont="1" applyBorder="1"/>
    <xf numFmtId="3" fontId="20" fillId="0" borderId="110" xfId="1" applyNumberFormat="1" applyFont="1" applyFill="1" applyBorder="1" applyAlignment="1">
      <alignment horizontal="center" wrapText="1"/>
    </xf>
    <xf numFmtId="3" fontId="20" fillId="0" borderId="107" xfId="1" applyNumberFormat="1" applyFont="1" applyFill="1" applyBorder="1" applyAlignment="1">
      <alignment horizontal="center" wrapText="1"/>
    </xf>
    <xf numFmtId="3" fontId="52" fillId="0" borderId="95" xfId="0" applyNumberFormat="1" applyFont="1" applyFill="1" applyBorder="1" applyAlignment="1"/>
    <xf numFmtId="3" fontId="14" fillId="0" borderId="95" xfId="0" applyNumberFormat="1" applyFont="1" applyFill="1" applyBorder="1" applyAlignment="1">
      <alignment horizontal="right"/>
    </xf>
    <xf numFmtId="3" fontId="14" fillId="15" borderId="96" xfId="0" applyNumberFormat="1" applyFont="1" applyFill="1" applyBorder="1" applyAlignment="1">
      <alignment horizontal="right"/>
    </xf>
    <xf numFmtId="3" fontId="14" fillId="15" borderId="95" xfId="0" applyNumberFormat="1" applyFont="1" applyFill="1" applyBorder="1" applyAlignment="1">
      <alignment horizontal="right"/>
    </xf>
    <xf numFmtId="0" fontId="59" fillId="0" borderId="94" xfId="0" applyFont="1" applyFill="1" applyBorder="1" applyAlignment="1">
      <alignment horizontal="left"/>
    </xf>
    <xf numFmtId="3" fontId="34" fillId="0" borderId="94" xfId="0" applyNumberFormat="1" applyFont="1" applyFill="1" applyBorder="1"/>
    <xf numFmtId="3" fontId="34" fillId="0" borderId="97" xfId="0" applyNumberFormat="1" applyFont="1" applyFill="1" applyBorder="1"/>
    <xf numFmtId="3" fontId="59" fillId="0" borderId="60" xfId="0" applyNumberFormat="1" applyFont="1" applyFill="1" applyBorder="1"/>
    <xf numFmtId="3" fontId="59" fillId="0" borderId="145" xfId="0" applyNumberFormat="1" applyFont="1" applyFill="1" applyBorder="1"/>
    <xf numFmtId="3" fontId="59" fillId="0" borderId="146" xfId="0" applyNumberFormat="1" applyFont="1" applyFill="1" applyBorder="1"/>
    <xf numFmtId="3" fontId="34" fillId="15" borderId="60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60" fillId="0" borderId="5" xfId="0" applyNumberFormat="1" applyFont="1" applyFill="1" applyBorder="1"/>
    <xf numFmtId="3" fontId="34" fillId="0" borderId="93" xfId="0" applyNumberFormat="1" applyFont="1" applyFill="1" applyBorder="1"/>
    <xf numFmtId="3" fontId="34" fillId="0" borderId="138" xfId="0" applyNumberFormat="1" applyFont="1" applyFill="1" applyBorder="1"/>
    <xf numFmtId="0" fontId="14" fillId="0" borderId="147" xfId="0" applyFont="1" applyFill="1" applyBorder="1" applyAlignment="1">
      <alignment horizontal="left"/>
    </xf>
    <xf numFmtId="3" fontId="14" fillId="0" borderId="147" xfId="0" applyNumberFormat="1" applyFont="1" applyFill="1" applyBorder="1"/>
    <xf numFmtId="3" fontId="59" fillId="0" borderId="148" xfId="0" applyNumberFormat="1" applyFont="1" applyFill="1" applyBorder="1"/>
    <xf numFmtId="3" fontId="34" fillId="0" borderId="148" xfId="0" applyNumberFormat="1" applyFont="1" applyFill="1" applyBorder="1"/>
    <xf numFmtId="3" fontId="63" fillId="0" borderId="5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15" borderId="100" xfId="0" applyNumberFormat="1" applyFont="1" applyFill="1" applyBorder="1" applyAlignment="1">
      <alignment horizontal="right"/>
    </xf>
    <xf numFmtId="3" fontId="14" fillId="0" borderId="60" xfId="0" applyNumberFormat="1" applyFont="1" applyFill="1" applyBorder="1"/>
    <xf numFmtId="3" fontId="59" fillId="0" borderId="149" xfId="0" applyNumberFormat="1" applyFont="1" applyFill="1" applyBorder="1"/>
    <xf numFmtId="3" fontId="34" fillId="0" borderId="60" xfId="0" applyNumberFormat="1" applyFont="1" applyFill="1" applyBorder="1"/>
    <xf numFmtId="3" fontId="47" fillId="15" borderId="50" xfId="0" applyNumberFormat="1" applyFont="1" applyFill="1" applyBorder="1" applyAlignment="1">
      <alignment horizontal="right"/>
    </xf>
    <xf numFmtId="3" fontId="34" fillId="0" borderId="149" xfId="0" applyNumberFormat="1" applyFont="1" applyFill="1" applyBorder="1"/>
    <xf numFmtId="3" fontId="1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6" xfId="0" applyNumberFormat="1" applyFont="1" applyFill="1" applyBorder="1"/>
    <xf numFmtId="3" fontId="60" fillId="0" borderId="6" xfId="0" applyNumberFormat="1" applyFont="1" applyFill="1" applyBorder="1"/>
    <xf numFmtId="3" fontId="14" fillId="0" borderId="150" xfId="0" applyNumberFormat="1" applyFont="1" applyFill="1" applyBorder="1"/>
    <xf numFmtId="3" fontId="14" fillId="15" borderId="151" xfId="0" applyNumberFormat="1" applyFont="1" applyFill="1" applyBorder="1" applyAlignment="1">
      <alignment horizontal="right"/>
    </xf>
    <xf numFmtId="3" fontId="14" fillId="0" borderId="93" xfId="0" applyNumberFormat="1" applyFont="1" applyFill="1" applyBorder="1"/>
    <xf numFmtId="3" fontId="59" fillId="0" borderId="138" xfId="0" applyNumberFormat="1" applyFont="1" applyFill="1" applyBorder="1"/>
    <xf numFmtId="3" fontId="47" fillId="15" borderId="152" xfId="0" applyNumberFormat="1" applyFont="1" applyFill="1" applyBorder="1" applyAlignment="1">
      <alignment horizontal="right"/>
    </xf>
    <xf numFmtId="3" fontId="63" fillId="0" borderId="93" xfId="0" applyNumberFormat="1" applyFont="1" applyFill="1" applyBorder="1"/>
    <xf numFmtId="3" fontId="20" fillId="15" borderId="83" xfId="0" applyNumberFormat="1" applyFont="1" applyFill="1" applyBorder="1" applyAlignment="1">
      <alignment horizontal="right"/>
    </xf>
    <xf numFmtId="3" fontId="63" fillId="0" borderId="95" xfId="0" applyNumberFormat="1" applyFont="1" applyFill="1" applyBorder="1"/>
    <xf numFmtId="3" fontId="65" fillId="0" borderId="95" xfId="0" applyNumberFormat="1" applyFont="1" applyFill="1" applyBorder="1"/>
    <xf numFmtId="3" fontId="14" fillId="0" borderId="97" xfId="0" applyNumberFormat="1" applyFont="1" applyFill="1" applyBorder="1" applyAlignment="1">
      <alignment horizontal="right"/>
    </xf>
    <xf numFmtId="3" fontId="14" fillId="0" borderId="95" xfId="0" applyNumberFormat="1" applyFont="1" applyFill="1" applyBorder="1"/>
    <xf numFmtId="3" fontId="20" fillId="15" borderId="95" xfId="0" applyNumberFormat="1" applyFont="1" applyFill="1" applyBorder="1" applyAlignment="1">
      <alignment horizontal="right"/>
    </xf>
    <xf numFmtId="3" fontId="20" fillId="15" borderId="42" xfId="0" applyNumberFormat="1" applyFont="1" applyFill="1" applyBorder="1" applyAlignment="1">
      <alignment horizontal="right"/>
    </xf>
    <xf numFmtId="3" fontId="20" fillId="0" borderId="95" xfId="0" applyNumberFormat="1" applyFont="1" applyFill="1" applyBorder="1"/>
    <xf numFmtId="0" fontId="59" fillId="0" borderId="0" xfId="0" applyFont="1" applyFill="1" applyBorder="1"/>
    <xf numFmtId="3" fontId="47" fillId="0" borderId="153" xfId="1" applyNumberFormat="1" applyFont="1" applyFill="1" applyBorder="1"/>
    <xf numFmtId="3" fontId="54" fillId="0" borderId="154" xfId="1" applyNumberFormat="1" applyFont="1" applyFill="1" applyBorder="1"/>
    <xf numFmtId="3" fontId="47" fillId="0" borderId="84" xfId="1" applyNumberFormat="1" applyFont="1" applyFill="1" applyBorder="1"/>
    <xf numFmtId="3" fontId="47" fillId="0" borderId="85" xfId="1" applyNumberFormat="1" applyFont="1" applyFill="1" applyBorder="1"/>
    <xf numFmtId="3" fontId="47" fillId="0" borderId="86" xfId="1" applyNumberFormat="1" applyFont="1" applyFill="1" applyBorder="1"/>
    <xf numFmtId="3" fontId="14" fillId="0" borderId="95" xfId="1" applyNumberFormat="1" applyFont="1" applyFill="1" applyBorder="1" applyAlignment="1">
      <alignment horizontal="center" wrapText="1"/>
    </xf>
    <xf numFmtId="3" fontId="37" fillId="0" borderId="138" xfId="1" applyNumberFormat="1" applyFont="1" applyFill="1" applyBorder="1"/>
    <xf numFmtId="3" fontId="37" fillId="0" borderId="156" xfId="1" applyNumberFormat="1" applyFont="1" applyFill="1" applyBorder="1"/>
    <xf numFmtId="3" fontId="37" fillId="0" borderId="157" xfId="1" applyNumberFormat="1" applyFont="1" applyFill="1" applyBorder="1"/>
    <xf numFmtId="0" fontId="37" fillId="0" borderId="0" xfId="1" applyFont="1"/>
    <xf numFmtId="3" fontId="37" fillId="0" borderId="158" xfId="1" applyNumberFormat="1" applyFont="1" applyBorder="1"/>
    <xf numFmtId="3" fontId="37" fillId="0" borderId="156" xfId="1" applyNumberFormat="1" applyFont="1" applyBorder="1"/>
    <xf numFmtId="3" fontId="37" fillId="0" borderId="157" xfId="1" applyNumberFormat="1" applyFont="1" applyBorder="1"/>
    <xf numFmtId="0" fontId="68" fillId="0" borderId="0" xfId="0" applyFont="1"/>
    <xf numFmtId="0" fontId="0" fillId="0" borderId="61" xfId="0" applyBorder="1"/>
    <xf numFmtId="3" fontId="0" fillId="0" borderId="67" xfId="0" applyNumberFormat="1" applyBorder="1"/>
    <xf numFmtId="3" fontId="0" fillId="0" borderId="69" xfId="0" applyNumberFormat="1" applyBorder="1"/>
    <xf numFmtId="3" fontId="68" fillId="16" borderId="160" xfId="0" applyNumberFormat="1" applyFont="1" applyFill="1" applyBorder="1"/>
    <xf numFmtId="0" fontId="46" fillId="0" borderId="0" xfId="0" applyFont="1"/>
    <xf numFmtId="0" fontId="69" fillId="0" borderId="0" xfId="0" applyFont="1"/>
    <xf numFmtId="0" fontId="69" fillId="0" borderId="119" xfId="0" applyFont="1" applyBorder="1"/>
    <xf numFmtId="0" fontId="69" fillId="0" borderId="161" xfId="0" applyFont="1" applyBorder="1"/>
    <xf numFmtId="0" fontId="0" fillId="0" borderId="69" xfId="0" applyBorder="1"/>
    <xf numFmtId="3" fontId="69" fillId="0" borderId="0" xfId="0" applyNumberFormat="1" applyFont="1" applyBorder="1"/>
    <xf numFmtId="3" fontId="0" fillId="0" borderId="156" xfId="0" applyNumberFormat="1" applyBorder="1"/>
    <xf numFmtId="3" fontId="68" fillId="16" borderId="95" xfId="0" applyNumberFormat="1" applyFont="1" applyFill="1" applyBorder="1"/>
    <xf numFmtId="3" fontId="69" fillId="0" borderId="94" xfId="0" applyNumberFormat="1" applyFont="1" applyBorder="1"/>
    <xf numFmtId="3" fontId="0" fillId="0" borderId="77" xfId="0" applyNumberFormat="1" applyBorder="1"/>
    <xf numFmtId="0" fontId="0" fillId="0" borderId="113" xfId="0" applyBorder="1"/>
    <xf numFmtId="0" fontId="0" fillId="0" borderId="71" xfId="0" applyBorder="1"/>
    <xf numFmtId="0" fontId="0" fillId="0" borderId="72" xfId="0" applyBorder="1"/>
    <xf numFmtId="3" fontId="0" fillId="0" borderId="167" xfId="0" applyNumberFormat="1" applyBorder="1"/>
    <xf numFmtId="3" fontId="0" fillId="0" borderId="113" xfId="0" applyNumberFormat="1" applyBorder="1"/>
    <xf numFmtId="3" fontId="0" fillId="0" borderId="72" xfId="0" applyNumberFormat="1" applyBorder="1"/>
    <xf numFmtId="3" fontId="68" fillId="16" borderId="108" xfId="0" applyNumberFormat="1" applyFont="1" applyFill="1" applyBorder="1"/>
    <xf numFmtId="3" fontId="69" fillId="0" borderId="168" xfId="0" applyNumberFormat="1" applyFont="1" applyBorder="1"/>
    <xf numFmtId="3" fontId="69" fillId="0" borderId="169" xfId="0" applyNumberFormat="1" applyFont="1" applyBorder="1"/>
    <xf numFmtId="0" fontId="0" fillId="0" borderId="113" xfId="0" applyBorder="1" applyAlignment="1">
      <alignment horizontal="center"/>
    </xf>
    <xf numFmtId="0" fontId="0" fillId="0" borderId="72" xfId="0" applyBorder="1" applyAlignment="1">
      <alignment horizontal="center"/>
    </xf>
    <xf numFmtId="3" fontId="46" fillId="16" borderId="108" xfId="0" applyNumberFormat="1" applyFont="1" applyFill="1" applyBorder="1"/>
    <xf numFmtId="3" fontId="46" fillId="16" borderId="160" xfId="0" applyNumberFormat="1" applyFont="1" applyFill="1" applyBorder="1"/>
    <xf numFmtId="3" fontId="0" fillId="0" borderId="157" xfId="0" applyNumberFormat="1" applyBorder="1"/>
    <xf numFmtId="3" fontId="0" fillId="0" borderId="158" xfId="0" applyNumberFormat="1" applyBorder="1"/>
    <xf numFmtId="3" fontId="0" fillId="0" borderId="76" xfId="0" applyNumberFormat="1" applyBorder="1"/>
    <xf numFmtId="3" fontId="46" fillId="0" borderId="165" xfId="0" applyNumberFormat="1" applyFont="1" applyBorder="1"/>
    <xf numFmtId="3" fontId="46" fillId="0" borderId="166" xfId="0" applyNumberFormat="1" applyFont="1" applyBorder="1"/>
    <xf numFmtId="3" fontId="46" fillId="0" borderId="164" xfId="0" applyNumberFormat="1" applyFont="1" applyBorder="1"/>
    <xf numFmtId="3" fontId="68" fillId="0" borderId="95" xfId="0" applyNumberFormat="1" applyFont="1" applyBorder="1"/>
    <xf numFmtId="3" fontId="68" fillId="0" borderId="108" xfId="0" applyNumberFormat="1" applyFont="1" applyBorder="1"/>
    <xf numFmtId="3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45" xfId="0" applyFont="1" applyBorder="1" applyAlignment="1">
      <alignment horizontal="center"/>
    </xf>
    <xf numFmtId="3" fontId="69" fillId="0" borderId="95" xfId="0" applyNumberFormat="1" applyFont="1" applyBorder="1"/>
    <xf numFmtId="3" fontId="0" fillId="0" borderId="170" xfId="0" applyNumberFormat="1" applyBorder="1"/>
    <xf numFmtId="3" fontId="0" fillId="0" borderId="171" xfId="0" applyNumberFormat="1" applyBorder="1"/>
    <xf numFmtId="3" fontId="68" fillId="16" borderId="133" xfId="0" applyNumberFormat="1" applyFont="1" applyFill="1" applyBorder="1"/>
    <xf numFmtId="3" fontId="69" fillId="0" borderId="95" xfId="0" applyNumberFormat="1" applyFont="1" applyBorder="1" applyAlignment="1">
      <alignment horizontal="center"/>
    </xf>
    <xf numFmtId="0" fontId="0" fillId="0" borderId="171" xfId="0" applyBorder="1" applyAlignment="1">
      <alignment horizontal="center"/>
    </xf>
    <xf numFmtId="3" fontId="46" fillId="16" borderId="133" xfId="0" applyNumberFormat="1" applyFont="1" applyFill="1" applyBorder="1"/>
    <xf numFmtId="3" fontId="69" fillId="0" borderId="119" xfId="0" applyNumberFormat="1" applyFont="1" applyBorder="1"/>
    <xf numFmtId="0" fontId="0" fillId="0" borderId="72" xfId="0" applyFill="1" applyBorder="1" applyAlignment="1">
      <alignment horizontal="center"/>
    </xf>
    <xf numFmtId="0" fontId="46" fillId="16" borderId="160" xfId="0" applyFont="1" applyFill="1" applyBorder="1"/>
    <xf numFmtId="3" fontId="0" fillId="0" borderId="178" xfId="0" applyNumberFormat="1" applyBorder="1"/>
    <xf numFmtId="0" fontId="0" fillId="0" borderId="155" xfId="0" applyBorder="1"/>
    <xf numFmtId="3" fontId="46" fillId="0" borderId="133" xfId="0" applyNumberFormat="1" applyFont="1" applyBorder="1"/>
    <xf numFmtId="0" fontId="46" fillId="0" borderId="160" xfId="0" applyFont="1" applyBorder="1"/>
    <xf numFmtId="3" fontId="68" fillId="0" borderId="109" xfId="0" applyNumberFormat="1" applyFont="1" applyBorder="1"/>
    <xf numFmtId="3" fontId="68" fillId="16" borderId="118" xfId="0" applyNumberFormat="1" applyFont="1" applyFill="1" applyBorder="1"/>
    <xf numFmtId="3" fontId="68" fillId="16" borderId="164" xfId="0" applyNumberFormat="1" applyFont="1" applyFill="1" applyBorder="1"/>
    <xf numFmtId="0" fontId="68" fillId="0" borderId="160" xfId="0" applyFont="1" applyBorder="1"/>
    <xf numFmtId="0" fontId="69" fillId="0" borderId="0" xfId="0" applyFont="1" applyBorder="1"/>
    <xf numFmtId="3" fontId="69" fillId="0" borderId="94" xfId="0" applyNumberFormat="1" applyFont="1" applyBorder="1" applyAlignment="1">
      <alignment horizontal="center"/>
    </xf>
    <xf numFmtId="3" fontId="1" fillId="0" borderId="112" xfId="5" applyNumberFormat="1" applyFont="1" applyFill="1" applyBorder="1"/>
    <xf numFmtId="3" fontId="1" fillId="0" borderId="155" xfId="5" applyNumberFormat="1" applyFont="1" applyFill="1" applyBorder="1"/>
    <xf numFmtId="3" fontId="1" fillId="0" borderId="61" xfId="5" applyNumberFormat="1" applyFont="1" applyFill="1" applyBorder="1"/>
    <xf numFmtId="3" fontId="1" fillId="0" borderId="69" xfId="5" applyNumberFormat="1" applyFont="1" applyFill="1" applyBorder="1"/>
    <xf numFmtId="3" fontId="1" fillId="0" borderId="71" xfId="5" applyNumberFormat="1" applyFont="1" applyFill="1" applyBorder="1"/>
    <xf numFmtId="3" fontId="1" fillId="0" borderId="72" xfId="5" applyNumberFormat="1" applyFont="1" applyFill="1" applyBorder="1"/>
    <xf numFmtId="0" fontId="1" fillId="0" borderId="72" xfId="5" applyFont="1" applyFill="1" applyBorder="1"/>
    <xf numFmtId="0" fontId="31" fillId="0" borderId="180" xfId="3" applyFont="1" applyFill="1" applyBorder="1" applyAlignment="1">
      <alignment horizontal="center" vertical="center" wrapText="1"/>
    </xf>
    <xf numFmtId="0" fontId="31" fillId="0" borderId="164" xfId="3" applyFont="1" applyFill="1" applyBorder="1" applyAlignment="1">
      <alignment horizontal="center" vertical="center" wrapText="1"/>
    </xf>
    <xf numFmtId="49" fontId="70" fillId="0" borderId="118" xfId="5" applyNumberFormat="1" applyFont="1" applyFill="1" applyBorder="1" applyAlignment="1">
      <alignment vertical="center" wrapText="1"/>
    </xf>
    <xf numFmtId="49" fontId="70" fillId="0" borderId="163" xfId="5" applyNumberFormat="1" applyFont="1" applyFill="1" applyBorder="1" applyAlignment="1">
      <alignment vertical="center" wrapText="1"/>
    </xf>
    <xf numFmtId="49" fontId="70" fillId="0" borderId="105" xfId="5" applyNumberFormat="1" applyFont="1" applyFill="1" applyBorder="1" applyAlignment="1">
      <alignment vertical="center" wrapText="1"/>
    </xf>
    <xf numFmtId="0" fontId="31" fillId="0" borderId="71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vertical="center"/>
    </xf>
    <xf numFmtId="0" fontId="31" fillId="0" borderId="82" xfId="3" applyFont="1" applyFill="1" applyBorder="1" applyAlignment="1">
      <alignment horizontal="center" vertical="center" wrapText="1"/>
    </xf>
    <xf numFmtId="0" fontId="31" fillId="0" borderId="175" xfId="3" applyFont="1" applyFill="1" applyBorder="1" applyAlignment="1">
      <alignment horizontal="center" vertical="center" wrapText="1"/>
    </xf>
    <xf numFmtId="49" fontId="70" fillId="0" borderId="0" xfId="5" applyNumberFormat="1" applyFont="1" applyFill="1" applyBorder="1" applyAlignment="1">
      <alignment vertical="center" wrapText="1"/>
    </xf>
    <xf numFmtId="49" fontId="70" fillId="0" borderId="103" xfId="5" applyNumberFormat="1" applyFont="1" applyFill="1" applyBorder="1" applyAlignment="1">
      <alignment vertical="center" wrapText="1"/>
    </xf>
    <xf numFmtId="0" fontId="31" fillId="0" borderId="82" xfId="3" applyFont="1" applyFill="1" applyBorder="1" applyAlignment="1">
      <alignment horizontal="center" vertical="center"/>
    </xf>
    <xf numFmtId="49" fontId="70" fillId="0" borderId="178" xfId="5" applyNumberFormat="1" applyFont="1" applyFill="1" applyBorder="1" applyAlignment="1">
      <alignment vertical="center" wrapText="1"/>
    </xf>
    <xf numFmtId="49" fontId="70" fillId="0" borderId="182" xfId="5" applyNumberFormat="1" applyFont="1" applyFill="1" applyBorder="1" applyAlignment="1">
      <alignment vertical="center" wrapText="1"/>
    </xf>
    <xf numFmtId="49" fontId="70" fillId="0" borderId="183" xfId="5" applyNumberFormat="1" applyFont="1" applyFill="1" applyBorder="1" applyAlignment="1">
      <alignment vertical="center" wrapText="1"/>
    </xf>
    <xf numFmtId="49" fontId="70" fillId="0" borderId="111" xfId="5" applyNumberFormat="1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80" xfId="3" applyFont="1" applyFill="1" applyBorder="1" applyAlignment="1">
      <alignment horizontal="center" vertical="center" wrapText="1"/>
    </xf>
    <xf numFmtId="0" fontId="31" fillId="0" borderId="169" xfId="3" applyFont="1" applyFill="1" applyBorder="1" applyAlignment="1">
      <alignment horizontal="center" vertical="center" wrapText="1"/>
    </xf>
    <xf numFmtId="49" fontId="70" fillId="0" borderId="78" xfId="5" applyNumberFormat="1" applyFont="1" applyFill="1" applyBorder="1" applyAlignment="1">
      <alignment horizontal="center" vertical="center" wrapText="1"/>
    </xf>
    <xf numFmtId="49" fontId="21" fillId="0" borderId="74" xfId="5" applyNumberFormat="1" applyFont="1" applyFill="1" applyBorder="1" applyAlignment="1">
      <alignment vertical="center" wrapText="1"/>
    </xf>
    <xf numFmtId="49" fontId="21" fillId="0" borderId="74" xfId="5" applyNumberFormat="1" applyFont="1" applyFill="1" applyBorder="1" applyAlignment="1">
      <alignment horizontal="center" vertical="center" wrapText="1"/>
    </xf>
    <xf numFmtId="49" fontId="21" fillId="0" borderId="75" xfId="5" applyNumberFormat="1" applyFont="1" applyFill="1" applyBorder="1" applyAlignment="1">
      <alignment horizontal="center" vertical="center" wrapText="1"/>
    </xf>
    <xf numFmtId="49" fontId="71" fillId="0" borderId="108" xfId="3" applyNumberFormat="1" applyFont="1" applyFill="1" applyBorder="1"/>
    <xf numFmtId="3" fontId="73" fillId="0" borderId="159" xfId="3" applyNumberFormat="1" applyFont="1" applyFill="1" applyBorder="1" applyAlignment="1"/>
    <xf numFmtId="3" fontId="73" fillId="0" borderId="160" xfId="3" applyNumberFormat="1" applyFont="1" applyFill="1" applyBorder="1" applyAlignment="1"/>
    <xf numFmtId="3" fontId="7" fillId="0" borderId="108" xfId="5" applyNumberFormat="1" applyFont="1" applyFill="1" applyBorder="1"/>
    <xf numFmtId="3" fontId="7" fillId="0" borderId="159" xfId="5" applyNumberFormat="1" applyFont="1" applyFill="1" applyBorder="1"/>
    <xf numFmtId="3" fontId="7" fillId="0" borderId="160" xfId="5" applyNumberFormat="1" applyFont="1" applyFill="1" applyBorder="1"/>
    <xf numFmtId="49" fontId="74" fillId="0" borderId="111" xfId="3" applyNumberFormat="1" applyFont="1" applyFill="1" applyBorder="1"/>
    <xf numFmtId="3" fontId="71" fillId="0" borderId="112" xfId="3" applyNumberFormat="1" applyFont="1" applyFill="1" applyBorder="1"/>
    <xf numFmtId="3" fontId="71" fillId="0" borderId="155" xfId="3" applyNumberFormat="1" applyFont="1" applyFill="1" applyBorder="1"/>
    <xf numFmtId="49" fontId="74" fillId="0" borderId="77" xfId="3" applyNumberFormat="1" applyFont="1" applyFill="1" applyBorder="1"/>
    <xf numFmtId="3" fontId="71" fillId="0" borderId="61" xfId="3" applyNumberFormat="1" applyFont="1" applyFill="1" applyBorder="1"/>
    <xf numFmtId="3" fontId="71" fillId="0" borderId="69" xfId="3" applyNumberFormat="1" applyFont="1" applyFill="1" applyBorder="1"/>
    <xf numFmtId="49" fontId="74" fillId="0" borderId="113" xfId="3" applyNumberFormat="1" applyFont="1" applyFill="1" applyBorder="1"/>
    <xf numFmtId="3" fontId="71" fillId="0" borderId="71" xfId="3" applyNumberFormat="1" applyFont="1" applyFill="1" applyBorder="1"/>
    <xf numFmtId="3" fontId="71" fillId="0" borderId="72" xfId="3" applyNumberFormat="1" applyFont="1" applyFill="1" applyBorder="1"/>
    <xf numFmtId="3" fontId="71" fillId="0" borderId="179" xfId="3" applyNumberFormat="1" applyFont="1" applyFill="1" applyBorder="1"/>
    <xf numFmtId="49" fontId="72" fillId="0" borderId="108" xfId="3" applyNumberFormat="1" applyFont="1" applyFill="1" applyBorder="1"/>
    <xf numFmtId="49" fontId="74" fillId="0" borderId="108" xfId="3" applyNumberFormat="1" applyFont="1" applyFill="1" applyBorder="1"/>
    <xf numFmtId="0" fontId="31" fillId="0" borderId="111" xfId="3" applyFont="1" applyFill="1" applyBorder="1"/>
    <xf numFmtId="0" fontId="31" fillId="0" borderId="113" xfId="3" applyFont="1" applyFill="1" applyBorder="1"/>
    <xf numFmtId="0" fontId="76" fillId="0" borderId="133" xfId="5" applyFont="1" applyFill="1" applyBorder="1" applyAlignment="1">
      <alignment vertical="center" wrapText="1"/>
    </xf>
    <xf numFmtId="3" fontId="71" fillId="0" borderId="159" xfId="3" applyNumberFormat="1" applyFont="1" applyFill="1" applyBorder="1"/>
    <xf numFmtId="3" fontId="71" fillId="0" borderId="160" xfId="3" applyNumberFormat="1" applyFont="1" applyFill="1" applyBorder="1"/>
    <xf numFmtId="3" fontId="1" fillId="0" borderId="159" xfId="5" applyNumberFormat="1" applyFont="1" applyFill="1" applyBorder="1"/>
    <xf numFmtId="0" fontId="1" fillId="0" borderId="160" xfId="5" applyFont="1" applyFill="1" applyBorder="1"/>
    <xf numFmtId="0" fontId="76" fillId="0" borderId="111" xfId="5" applyFont="1" applyFill="1" applyBorder="1" applyAlignment="1">
      <alignment vertical="center" wrapText="1"/>
    </xf>
    <xf numFmtId="3" fontId="77" fillId="0" borderId="186" xfId="5" applyNumberFormat="1" applyFont="1" applyFill="1" applyBorder="1"/>
    <xf numFmtId="0" fontId="1" fillId="0" borderId="155" xfId="5" applyFont="1" applyFill="1" applyBorder="1"/>
    <xf numFmtId="0" fontId="76" fillId="0" borderId="77" xfId="5" applyFont="1" applyFill="1" applyBorder="1" applyAlignment="1">
      <alignment vertical="center" wrapText="1"/>
    </xf>
    <xf numFmtId="3" fontId="77" fillId="0" borderId="68" xfId="5" applyNumberFormat="1" applyFont="1" applyFill="1" applyBorder="1"/>
    <xf numFmtId="0" fontId="1" fillId="0" borderId="69" xfId="5" applyFont="1" applyFill="1" applyBorder="1"/>
    <xf numFmtId="0" fontId="76" fillId="0" borderId="113" xfId="5" applyFont="1" applyFill="1" applyBorder="1" applyAlignment="1">
      <alignment vertical="center" wrapText="1"/>
    </xf>
    <xf numFmtId="3" fontId="77" fillId="0" borderId="70" xfId="5" applyNumberFormat="1" applyFont="1" applyFill="1" applyBorder="1"/>
    <xf numFmtId="0" fontId="76" fillId="0" borderId="145" xfId="5" applyFont="1" applyFill="1" applyBorder="1" applyAlignment="1">
      <alignment vertical="center" wrapText="1"/>
    </xf>
    <xf numFmtId="3" fontId="71" fillId="0" borderId="82" xfId="3" applyNumberFormat="1" applyFont="1" applyFill="1" applyBorder="1"/>
    <xf numFmtId="3" fontId="71" fillId="0" borderId="175" xfId="3" applyNumberFormat="1" applyFont="1" applyFill="1" applyBorder="1"/>
    <xf numFmtId="3" fontId="7" fillId="0" borderId="82" xfId="5" applyNumberFormat="1" applyFont="1" applyFill="1" applyBorder="1"/>
    <xf numFmtId="3" fontId="1" fillId="0" borderId="82" xfId="5" applyNumberFormat="1" applyFont="1" applyFill="1" applyBorder="1"/>
    <xf numFmtId="0" fontId="1" fillId="0" borderId="175" xfId="5" applyFont="1" applyFill="1" applyBorder="1"/>
    <xf numFmtId="0" fontId="76" fillId="0" borderId="78" xfId="5" applyFont="1" applyFill="1" applyBorder="1" applyAlignment="1">
      <alignment vertical="center" wrapText="1"/>
    </xf>
    <xf numFmtId="3" fontId="71" fillId="0" borderId="74" xfId="3" applyNumberFormat="1" applyFont="1" applyFill="1" applyBorder="1"/>
    <xf numFmtId="3" fontId="1" fillId="0" borderId="74" xfId="5" applyNumberFormat="1" applyFont="1" applyFill="1" applyBorder="1"/>
    <xf numFmtId="0" fontId="1" fillId="0" borderId="75" xfId="5" applyFont="1" applyFill="1" applyBorder="1"/>
    <xf numFmtId="0" fontId="31" fillId="0" borderId="187" xfId="3" applyFont="1" applyFill="1" applyBorder="1" applyAlignment="1">
      <alignment horizontal="center" vertical="center" wrapText="1"/>
    </xf>
    <xf numFmtId="3" fontId="71" fillId="0" borderId="82" xfId="5" applyNumberFormat="1" applyFont="1" applyFill="1" applyBorder="1" applyAlignment="1">
      <alignment horizontal="right" vertical="center"/>
    </xf>
    <xf numFmtId="3" fontId="31" fillId="0" borderId="82" xfId="5" applyNumberFormat="1" applyFont="1" applyFill="1" applyBorder="1" applyAlignment="1">
      <alignment horizontal="right" vertical="center" wrapText="1"/>
    </xf>
    <xf numFmtId="3" fontId="31" fillId="0" borderId="82" xfId="3" applyNumberFormat="1" applyFont="1" applyFill="1" applyBorder="1" applyAlignment="1">
      <alignment horizontal="right" vertical="center" wrapText="1"/>
    </xf>
    <xf numFmtId="3" fontId="31" fillId="0" borderId="175" xfId="3" applyNumberFormat="1" applyFont="1" applyFill="1" applyBorder="1" applyAlignment="1">
      <alignment horizontal="right" vertical="center" wrapText="1"/>
    </xf>
    <xf numFmtId="3" fontId="1" fillId="0" borderId="175" xfId="5" applyNumberFormat="1" applyFont="1" applyFill="1" applyBorder="1"/>
    <xf numFmtId="3" fontId="7" fillId="0" borderId="184" xfId="5" applyNumberFormat="1" applyFont="1" applyFill="1" applyBorder="1"/>
    <xf numFmtId="3" fontId="71" fillId="0" borderId="68" xfId="3" applyNumberFormat="1" applyFont="1" applyFill="1" applyBorder="1"/>
    <xf numFmtId="3" fontId="71" fillId="0" borderId="185" xfId="3" applyNumberFormat="1" applyFont="1" applyFill="1" applyBorder="1"/>
    <xf numFmtId="3" fontId="71" fillId="0" borderId="73" xfId="3" applyNumberFormat="1" applyFont="1" applyFill="1" applyBorder="1"/>
    <xf numFmtId="0" fontId="29" fillId="0" borderId="175" xfId="3" applyFont="1" applyFill="1" applyBorder="1" applyAlignment="1">
      <alignment horizontal="left" vertical="center"/>
    </xf>
    <xf numFmtId="3" fontId="72" fillId="0" borderId="160" xfId="3" applyNumberFormat="1" applyFont="1" applyFill="1" applyBorder="1" applyAlignment="1"/>
    <xf numFmtId="0" fontId="31" fillId="0" borderId="155" xfId="3" applyFont="1" applyFill="1" applyBorder="1"/>
    <xf numFmtId="0" fontId="31" fillId="0" borderId="69" xfId="3" applyFont="1" applyFill="1" applyBorder="1"/>
    <xf numFmtId="0" fontId="31" fillId="0" borderId="72" xfId="3" applyFont="1" applyFill="1" applyBorder="1"/>
    <xf numFmtId="0" fontId="78" fillId="0" borderId="160" xfId="6" applyFont="1" applyFill="1" applyBorder="1"/>
    <xf numFmtId="0" fontId="79" fillId="0" borderId="160" xfId="6" applyFont="1" applyFill="1" applyBorder="1"/>
    <xf numFmtId="0" fontId="31" fillId="0" borderId="96" xfId="5" applyFont="1" applyFill="1" applyBorder="1" applyAlignment="1"/>
    <xf numFmtId="0" fontId="74" fillId="0" borderId="103" xfId="5" applyFont="1" applyFill="1" applyBorder="1" applyAlignment="1"/>
    <xf numFmtId="0" fontId="74" fillId="0" borderId="188" xfId="5" applyFont="1" applyFill="1" applyBorder="1" applyAlignment="1"/>
    <xf numFmtId="0" fontId="31" fillId="0" borderId="175" xfId="5" applyFont="1" applyFill="1" applyBorder="1" applyAlignment="1"/>
    <xf numFmtId="0" fontId="31" fillId="0" borderId="69" xfId="5" applyFont="1" applyFill="1" applyBorder="1" applyAlignment="1"/>
    <xf numFmtId="0" fontId="31" fillId="0" borderId="75" xfId="5" applyFont="1" applyFill="1" applyBorder="1" applyAlignment="1"/>
    <xf numFmtId="3" fontId="31" fillId="0" borderId="177" xfId="3" applyNumberFormat="1" applyFont="1" applyFill="1" applyBorder="1" applyAlignment="1">
      <alignment horizontal="right" vertical="center"/>
    </xf>
    <xf numFmtId="3" fontId="71" fillId="0" borderId="175" xfId="5" applyNumberFormat="1" applyFont="1" applyFill="1" applyBorder="1" applyAlignment="1">
      <alignment horizontal="right" vertical="center" wrapText="1"/>
    </xf>
    <xf numFmtId="3" fontId="73" fillId="0" borderId="108" xfId="3" applyNumberFormat="1" applyFont="1" applyFill="1" applyBorder="1" applyAlignment="1"/>
    <xf numFmtId="0" fontId="31" fillId="0" borderId="77" xfId="3" applyFont="1" applyFill="1" applyBorder="1"/>
    <xf numFmtId="3" fontId="71" fillId="0" borderId="111" xfId="3" applyNumberFormat="1" applyFont="1" applyFill="1" applyBorder="1"/>
    <xf numFmtId="3" fontId="71" fillId="0" borderId="77" xfId="3" applyNumberFormat="1" applyFont="1" applyFill="1" applyBorder="1"/>
    <xf numFmtId="3" fontId="71" fillId="0" borderId="113" xfId="3" applyNumberFormat="1" applyFont="1" applyFill="1" applyBorder="1"/>
    <xf numFmtId="3" fontId="71" fillId="0" borderId="108" xfId="3" applyNumberFormat="1" applyFont="1" applyFill="1" applyBorder="1"/>
    <xf numFmtId="3" fontId="74" fillId="0" borderId="155" xfId="3" applyNumberFormat="1" applyFont="1" applyFill="1" applyBorder="1"/>
    <xf numFmtId="3" fontId="74" fillId="0" borderId="69" xfId="3" applyNumberFormat="1" applyFont="1" applyFill="1" applyBorder="1"/>
    <xf numFmtId="3" fontId="74" fillId="0" borderId="72" xfId="3" applyNumberFormat="1" applyFont="1" applyFill="1" applyBorder="1"/>
    <xf numFmtId="3" fontId="71" fillId="0" borderId="177" xfId="3" applyNumberFormat="1" applyFont="1" applyFill="1" applyBorder="1"/>
    <xf numFmtId="3" fontId="71" fillId="0" borderId="78" xfId="3" applyNumberFormat="1" applyFont="1" applyFill="1" applyBorder="1"/>
    <xf numFmtId="3" fontId="71" fillId="0" borderId="75" xfId="3" applyNumberFormat="1" applyFont="1" applyFill="1" applyBorder="1"/>
    <xf numFmtId="3" fontId="31" fillId="0" borderId="177" xfId="5" applyNumberFormat="1" applyFont="1" applyFill="1" applyBorder="1" applyAlignment="1">
      <alignment horizontal="right" vertical="center" wrapText="1"/>
    </xf>
    <xf numFmtId="3" fontId="7" fillId="0" borderId="187" xfId="5" applyNumberFormat="1" applyFont="1" applyFill="1" applyBorder="1" applyAlignment="1">
      <alignment horizontal="right" vertical="center" wrapText="1"/>
    </xf>
    <xf numFmtId="3" fontId="73" fillId="0" borderId="109" xfId="3" applyNumberFormat="1" applyFont="1" applyFill="1" applyBorder="1" applyAlignment="1"/>
    <xf numFmtId="3" fontId="71" fillId="0" borderId="189" xfId="3" applyNumberFormat="1" applyFont="1" applyFill="1" applyBorder="1"/>
    <xf numFmtId="3" fontId="71" fillId="0" borderId="87" xfId="3" applyNumberFormat="1" applyFont="1" applyFill="1" applyBorder="1"/>
    <xf numFmtId="3" fontId="7" fillId="0" borderId="109" xfId="5" applyNumberFormat="1" applyFont="1" applyFill="1" applyBorder="1"/>
    <xf numFmtId="3" fontId="71" fillId="0" borderId="109" xfId="3" applyNumberFormat="1" applyFont="1" applyFill="1" applyBorder="1"/>
    <xf numFmtId="3" fontId="71" fillId="0" borderId="187" xfId="3" applyNumberFormat="1" applyFont="1" applyFill="1" applyBorder="1"/>
    <xf numFmtId="3" fontId="71" fillId="0" borderId="154" xfId="3" applyNumberFormat="1" applyFont="1" applyFill="1" applyBorder="1"/>
    <xf numFmtId="3" fontId="1" fillId="0" borderId="185" xfId="5" applyNumberFormat="1" applyFont="1" applyFill="1" applyBorder="1"/>
    <xf numFmtId="3" fontId="1" fillId="0" borderId="186" xfId="5" applyNumberFormat="1" applyFont="1" applyFill="1" applyBorder="1"/>
    <xf numFmtId="3" fontId="1" fillId="0" borderId="68" xfId="5" applyNumberFormat="1" applyFont="1" applyFill="1" applyBorder="1"/>
    <xf numFmtId="3" fontId="1" fillId="0" borderId="70" xfId="5" applyNumberFormat="1" applyFont="1" applyFill="1" applyBorder="1"/>
    <xf numFmtId="3" fontId="7" fillId="0" borderId="185" xfId="5" applyNumberFormat="1" applyFont="1" applyFill="1" applyBorder="1"/>
    <xf numFmtId="3" fontId="1" fillId="0" borderId="73" xfId="5" applyNumberFormat="1" applyFont="1" applyFill="1" applyBorder="1"/>
    <xf numFmtId="3" fontId="1" fillId="0" borderId="177" xfId="5" applyNumberFormat="1" applyFill="1" applyBorder="1" applyAlignment="1">
      <alignment horizontal="right" vertical="center"/>
    </xf>
    <xf numFmtId="3" fontId="73" fillId="0" borderId="166" xfId="3" applyNumberFormat="1" applyFont="1" applyFill="1" applyBorder="1" applyAlignment="1"/>
    <xf numFmtId="3" fontId="73" fillId="0" borderId="180" xfId="3" applyNumberFormat="1" applyFont="1" applyFill="1" applyBorder="1" applyAlignment="1"/>
    <xf numFmtId="3" fontId="73" fillId="0" borderId="164" xfId="3" applyNumberFormat="1" applyFont="1" applyFill="1" applyBorder="1" applyAlignment="1"/>
    <xf numFmtId="3" fontId="7" fillId="0" borderId="168" xfId="5" applyNumberFormat="1" applyFont="1" applyFill="1" applyBorder="1"/>
    <xf numFmtId="3" fontId="7" fillId="0" borderId="80" xfId="5" applyNumberFormat="1" applyFont="1" applyFill="1" applyBorder="1"/>
    <xf numFmtId="3" fontId="7" fillId="0" borderId="169" xfId="5" applyNumberFormat="1" applyFont="1" applyFill="1" applyBorder="1"/>
    <xf numFmtId="3" fontId="71" fillId="0" borderId="76" xfId="3" applyNumberFormat="1" applyFont="1" applyFill="1" applyBorder="1"/>
    <xf numFmtId="3" fontId="71" fillId="0" borderId="66" xfId="3" applyNumberFormat="1" applyFont="1" applyFill="1" applyBorder="1"/>
    <xf numFmtId="3" fontId="71" fillId="0" borderId="67" xfId="3" applyNumberFormat="1" applyFont="1" applyFill="1" applyBorder="1"/>
    <xf numFmtId="3" fontId="71" fillId="0" borderId="166" xfId="3" applyNumberFormat="1" applyFont="1" applyFill="1" applyBorder="1"/>
    <xf numFmtId="3" fontId="71" fillId="0" borderId="190" xfId="3" applyNumberFormat="1" applyFont="1" applyFill="1" applyBorder="1"/>
    <xf numFmtId="3" fontId="47" fillId="0" borderId="191" xfId="1" applyNumberFormat="1" applyFont="1" applyFill="1" applyBorder="1"/>
    <xf numFmtId="3" fontId="54" fillId="0" borderId="192" xfId="1" applyNumberFormat="1" applyFont="1" applyFill="1" applyBorder="1"/>
    <xf numFmtId="3" fontId="54" fillId="0" borderId="193" xfId="1" applyNumberFormat="1" applyFont="1" applyFill="1" applyBorder="1"/>
    <xf numFmtId="3" fontId="54" fillId="0" borderId="132" xfId="1" applyNumberFormat="1" applyFont="1" applyFill="1" applyBorder="1"/>
    <xf numFmtId="3" fontId="54" fillId="0" borderId="50" xfId="1" applyNumberFormat="1" applyFont="1" applyFill="1" applyBorder="1"/>
    <xf numFmtId="3" fontId="2" fillId="0" borderId="116" xfId="1" applyNumberFormat="1" applyFont="1" applyFill="1" applyBorder="1" applyAlignment="1">
      <alignment horizontal="right"/>
    </xf>
    <xf numFmtId="3" fontId="2" fillId="0" borderId="117" xfId="1" applyNumberFormat="1" applyFont="1" applyFill="1" applyBorder="1" applyAlignment="1">
      <alignment horizontal="right"/>
    </xf>
    <xf numFmtId="3" fontId="47" fillId="0" borderId="65" xfId="1" applyNumberFormat="1" applyFont="1" applyFill="1" applyBorder="1"/>
    <xf numFmtId="3" fontId="54" fillId="0" borderId="73" xfId="1" applyNumberFormat="1" applyFont="1" applyFill="1" applyBorder="1"/>
    <xf numFmtId="0" fontId="22" fillId="0" borderId="37" xfId="1" applyFont="1" applyFill="1" applyBorder="1"/>
    <xf numFmtId="0" fontId="24" fillId="0" borderId="18" xfId="1" applyFont="1" applyFill="1" applyBorder="1"/>
    <xf numFmtId="0" fontId="26" fillId="0" borderId="18" xfId="1" applyFont="1" applyFill="1" applyBorder="1"/>
    <xf numFmtId="0" fontId="24" fillId="0" borderId="30" xfId="1" applyFont="1" applyFill="1" applyBorder="1"/>
    <xf numFmtId="0" fontId="24" fillId="0" borderId="87" xfId="1" applyFont="1" applyFill="1" applyBorder="1"/>
    <xf numFmtId="0" fontId="26" fillId="0" borderId="87" xfId="1" applyFont="1" applyFill="1" applyBorder="1"/>
    <xf numFmtId="0" fontId="26" fillId="0" borderId="40" xfId="1" applyFont="1" applyFill="1" applyBorder="1"/>
    <xf numFmtId="3" fontId="20" fillId="0" borderId="83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center" wrapText="1"/>
    </xf>
    <xf numFmtId="3" fontId="20" fillId="0" borderId="95" xfId="0" applyNumberFormat="1" applyFont="1" applyFill="1" applyBorder="1" applyAlignment="1">
      <alignment horizontal="right"/>
    </xf>
    <xf numFmtId="3" fontId="14" fillId="15" borderId="114" xfId="0" applyNumberFormat="1" applyFont="1" applyFill="1" applyBorder="1" applyAlignment="1">
      <alignment horizontal="right"/>
    </xf>
    <xf numFmtId="3" fontId="14" fillId="0" borderId="145" xfId="0" applyNumberFormat="1" applyFont="1" applyFill="1" applyBorder="1"/>
    <xf numFmtId="3" fontId="59" fillId="0" borderId="178" xfId="0" applyNumberFormat="1" applyFont="1" applyFill="1" applyBorder="1"/>
    <xf numFmtId="3" fontId="34" fillId="0" borderId="145" xfId="0" applyNumberFormat="1" applyFont="1" applyFill="1" applyBorder="1"/>
    <xf numFmtId="3" fontId="47" fillId="15" borderId="194" xfId="0" applyNumberFormat="1" applyFont="1" applyFill="1" applyBorder="1" applyAlignment="1">
      <alignment horizontal="right"/>
    </xf>
    <xf numFmtId="3" fontId="34" fillId="0" borderId="178" xfId="0" applyNumberFormat="1" applyFont="1" applyFill="1" applyBorder="1"/>
    <xf numFmtId="3" fontId="63" fillId="0" borderId="145" xfId="0" applyNumberFormat="1" applyFont="1" applyFill="1" applyBorder="1"/>
    <xf numFmtId="3" fontId="59" fillId="0" borderId="119" xfId="0" applyNumberFormat="1" applyFont="1" applyFill="1" applyBorder="1"/>
    <xf numFmtId="3" fontId="65" fillId="0" borderId="133" xfId="0" applyNumberFormat="1" applyFont="1" applyFill="1" applyBorder="1"/>
    <xf numFmtId="3" fontId="63" fillId="0" borderId="133" xfId="0" applyNumberFormat="1" applyFont="1" applyFill="1" applyBorder="1"/>
    <xf numFmtId="3" fontId="20" fillId="0" borderId="133" xfId="0" applyNumberFormat="1" applyFont="1" applyFill="1" applyBorder="1"/>
    <xf numFmtId="3" fontId="60" fillId="15" borderId="195" xfId="0" applyNumberFormat="1" applyFont="1" applyFill="1" applyBorder="1"/>
    <xf numFmtId="3" fontId="62" fillId="15" borderId="49" xfId="0" applyNumberFormat="1" applyFont="1" applyFill="1" applyBorder="1" applyAlignment="1">
      <alignment horizontal="right"/>
    </xf>
    <xf numFmtId="3" fontId="14" fillId="0" borderId="96" xfId="0" applyNumberFormat="1" applyFont="1" applyFill="1" applyBorder="1" applyAlignment="1">
      <alignment horizontal="right"/>
    </xf>
    <xf numFmtId="3" fontId="59" fillId="0" borderId="14" xfId="0" applyNumberFormat="1" applyFont="1" applyFill="1" applyBorder="1"/>
    <xf numFmtId="3" fontId="21" fillId="0" borderId="30" xfId="1" applyNumberFormat="1" applyFont="1" applyFill="1" applyBorder="1" applyAlignment="1">
      <alignment horizontal="center" vertical="center" wrapText="1"/>
    </xf>
    <xf numFmtId="3" fontId="2" fillId="0" borderId="134" xfId="1" applyNumberFormat="1" applyFont="1" applyFill="1" applyBorder="1" applyAlignment="1">
      <alignment horizontal="right"/>
    </xf>
    <xf numFmtId="3" fontId="1" fillId="0" borderId="134" xfId="1" applyNumberFormat="1" applyFont="1" applyFill="1" applyBorder="1"/>
    <xf numFmtId="3" fontId="54" fillId="0" borderId="179" xfId="1" applyNumberFormat="1" applyFont="1" applyFill="1" applyBorder="1"/>
    <xf numFmtId="3" fontId="50" fillId="0" borderId="154" xfId="1" applyNumberFormat="1" applyFont="1" applyFill="1" applyBorder="1" applyAlignment="1">
      <alignment horizontal="right"/>
    </xf>
    <xf numFmtId="3" fontId="47" fillId="0" borderId="196" xfId="1" applyNumberFormat="1" applyFont="1" applyFill="1" applyBorder="1"/>
    <xf numFmtId="3" fontId="54" fillId="0" borderId="197" xfId="1" applyNumberFormat="1" applyFont="1" applyFill="1" applyBorder="1"/>
    <xf numFmtId="3" fontId="47" fillId="0" borderId="198" xfId="1" applyNumberFormat="1" applyFont="1" applyFill="1" applyBorder="1"/>
    <xf numFmtId="3" fontId="21" fillId="0" borderId="92" xfId="1" applyNumberFormat="1" applyFont="1" applyFill="1" applyBorder="1" applyAlignment="1">
      <alignment horizontal="center" vertical="center" wrapText="1"/>
    </xf>
    <xf numFmtId="3" fontId="47" fillId="0" borderId="173" xfId="1" applyNumberFormat="1" applyFont="1" applyFill="1" applyBorder="1"/>
    <xf numFmtId="3" fontId="54" fillId="0" borderId="170" xfId="1" applyNumberFormat="1" applyFont="1" applyFill="1" applyBorder="1"/>
    <xf numFmtId="3" fontId="54" fillId="0" borderId="174" xfId="1" applyNumberFormat="1" applyFont="1" applyFill="1" applyBorder="1"/>
    <xf numFmtId="3" fontId="21" fillId="0" borderId="91" xfId="1" applyNumberFormat="1" applyFont="1" applyFill="1" applyBorder="1" applyAlignment="1">
      <alignment horizontal="center" vertical="center" wrapText="1"/>
    </xf>
    <xf numFmtId="3" fontId="1" fillId="0" borderId="108" xfId="1" applyNumberFormat="1" applyFont="1" applyFill="1" applyBorder="1"/>
    <xf numFmtId="3" fontId="1" fillId="0" borderId="159" xfId="1" applyNumberFormat="1" applyFont="1" applyFill="1" applyBorder="1"/>
    <xf numFmtId="3" fontId="1" fillId="0" borderId="160" xfId="1" applyNumberFormat="1" applyFont="1" applyFill="1" applyBorder="1"/>
    <xf numFmtId="3" fontId="54" fillId="0" borderId="171" xfId="1" applyNumberFormat="1" applyFont="1" applyFill="1" applyBorder="1"/>
    <xf numFmtId="3" fontId="60" fillId="15" borderId="93" xfId="0" applyNumberFormat="1" applyFont="1" applyFill="1" applyBorder="1"/>
    <xf numFmtId="3" fontId="62" fillId="15" borderId="95" xfId="0" applyNumberFormat="1" applyFont="1" applyFill="1" applyBorder="1" applyAlignment="1">
      <alignment horizontal="right"/>
    </xf>
    <xf numFmtId="3" fontId="2" fillId="0" borderId="133" xfId="1" applyNumberFormat="1" applyFont="1" applyFill="1" applyBorder="1" applyAlignment="1">
      <alignment horizontal="right"/>
    </xf>
    <xf numFmtId="0" fontId="68" fillId="0" borderId="16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3" xfId="0" applyBorder="1"/>
    <xf numFmtId="0" fontId="68" fillId="0" borderId="95" xfId="0" applyFont="1" applyBorder="1" applyAlignment="1">
      <alignment horizontal="center"/>
    </xf>
    <xf numFmtId="3" fontId="0" fillId="0" borderId="0" xfId="0" applyNumberFormat="1" applyBorder="1"/>
    <xf numFmtId="0" fontId="0" fillId="0" borderId="77" xfId="0" applyBorder="1" applyAlignment="1">
      <alignment horizontal="left"/>
    </xf>
    <xf numFmtId="3" fontId="0" fillId="0" borderId="181" xfId="0" applyNumberFormat="1" applyBorder="1"/>
    <xf numFmtId="3" fontId="0" fillId="0" borderId="176" xfId="0" applyNumberFormat="1" applyBorder="1"/>
    <xf numFmtId="3" fontId="0" fillId="0" borderId="201" xfId="0" applyNumberFormat="1" applyBorder="1"/>
    <xf numFmtId="3" fontId="0" fillId="0" borderId="202" xfId="0" applyNumberFormat="1" applyBorder="1"/>
    <xf numFmtId="0" fontId="0" fillId="0" borderId="111" xfId="0" applyBorder="1"/>
    <xf numFmtId="0" fontId="68" fillId="0" borderId="108" xfId="0" applyFont="1" applyFill="1" applyBorder="1" applyAlignment="1"/>
    <xf numFmtId="3" fontId="68" fillId="0" borderId="162" xfId="0" applyNumberFormat="1" applyFont="1" applyFill="1" applyBorder="1"/>
    <xf numFmtId="3" fontId="68" fillId="0" borderId="94" xfId="0" applyNumberFormat="1" applyFont="1" applyFill="1" applyBorder="1"/>
    <xf numFmtId="0" fontId="68" fillId="0" borderId="109" xfId="0" applyFont="1" applyFill="1" applyBorder="1" applyAlignment="1"/>
    <xf numFmtId="0" fontId="0" fillId="0" borderId="189" xfId="0" applyBorder="1"/>
    <xf numFmtId="0" fontId="0" fillId="0" borderId="87" xfId="0" applyBorder="1"/>
    <xf numFmtId="0" fontId="0" fillId="0" borderId="87" xfId="0" applyFill="1" applyBorder="1"/>
    <xf numFmtId="0" fontId="0" fillId="0" borderId="179" xfId="0" applyBorder="1"/>
    <xf numFmtId="0" fontId="68" fillId="0" borderId="95" xfId="0" applyFont="1" applyFill="1" applyBorder="1" applyAlignment="1"/>
    <xf numFmtId="0" fontId="0" fillId="0" borderId="138" xfId="0" applyBorder="1"/>
    <xf numFmtId="0" fontId="0" fillId="0" borderId="156" xfId="0" applyBorder="1"/>
    <xf numFmtId="0" fontId="0" fillId="0" borderId="156" xfId="0" applyFill="1" applyBorder="1"/>
    <xf numFmtId="0" fontId="0" fillId="0" borderId="167" xfId="0" applyBorder="1"/>
    <xf numFmtId="0" fontId="0" fillId="0" borderId="77" xfId="0" applyBorder="1" applyAlignment="1">
      <alignment horizontal="center"/>
    </xf>
    <xf numFmtId="3" fontId="68" fillId="0" borderId="0" xfId="0" applyNumberFormat="1" applyFont="1"/>
    <xf numFmtId="3" fontId="46" fillId="0" borderId="0" xfId="0" applyNumberFormat="1" applyFont="1"/>
    <xf numFmtId="0" fontId="31" fillId="0" borderId="103" xfId="3" applyFont="1" applyFill="1" applyBorder="1"/>
    <xf numFmtId="0" fontId="31" fillId="0" borderId="183" xfId="3" applyFont="1" applyFill="1" applyBorder="1"/>
    <xf numFmtId="0" fontId="31" fillId="0" borderId="172" xfId="3" applyFont="1" applyFill="1" applyBorder="1"/>
    <xf numFmtId="49" fontId="74" fillId="0" borderId="76" xfId="3" applyNumberFormat="1" applyFont="1" applyFill="1" applyBorder="1"/>
    <xf numFmtId="49" fontId="74" fillId="0" borderId="168" xfId="3" applyNumberFormat="1" applyFont="1" applyFill="1" applyBorder="1"/>
    <xf numFmtId="0" fontId="76" fillId="0" borderId="108" xfId="5" applyFont="1" applyFill="1" applyBorder="1" applyAlignment="1">
      <alignment vertical="center" wrapText="1"/>
    </xf>
    <xf numFmtId="49" fontId="31" fillId="0" borderId="108" xfId="3" applyNumberFormat="1" applyFont="1" applyFill="1" applyBorder="1" applyAlignment="1">
      <alignment horizontal="right" wrapText="1"/>
    </xf>
    <xf numFmtId="0" fontId="31" fillId="0" borderId="160" xfId="3" applyFont="1" applyFill="1" applyBorder="1" applyAlignment="1">
      <alignment horizontal="right" vertical="center"/>
    </xf>
    <xf numFmtId="3" fontId="31" fillId="0" borderId="108" xfId="3" applyNumberFormat="1" applyFont="1" applyFill="1" applyBorder="1" applyAlignment="1">
      <alignment horizontal="right" vertical="center"/>
    </xf>
    <xf numFmtId="3" fontId="31" fillId="0" borderId="159" xfId="3" applyNumberFormat="1" applyFont="1" applyFill="1" applyBorder="1" applyAlignment="1">
      <alignment horizontal="right" vertical="center"/>
    </xf>
    <xf numFmtId="3" fontId="31" fillId="0" borderId="160" xfId="3" applyNumberFormat="1" applyFont="1" applyFill="1" applyBorder="1" applyAlignment="1">
      <alignment horizontal="right" vertical="center"/>
    </xf>
    <xf numFmtId="3" fontId="31" fillId="0" borderId="109" xfId="3" applyNumberFormat="1" applyFont="1" applyFill="1" applyBorder="1" applyAlignment="1">
      <alignment horizontal="right" vertical="center"/>
    </xf>
    <xf numFmtId="3" fontId="7" fillId="0" borderId="184" xfId="5" applyNumberFormat="1" applyFont="1" applyFill="1" applyBorder="1" applyAlignment="1">
      <alignment horizontal="right"/>
    </xf>
    <xf numFmtId="3" fontId="7" fillId="0" borderId="159" xfId="5" applyNumberFormat="1" applyFont="1" applyFill="1" applyBorder="1" applyAlignment="1">
      <alignment horizontal="right"/>
    </xf>
    <xf numFmtId="3" fontId="1" fillId="0" borderId="160" xfId="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71" fillId="0" borderId="204" xfId="3" applyNumberFormat="1" applyFont="1" applyFill="1" applyBorder="1"/>
    <xf numFmtId="3" fontId="71" fillId="0" borderId="80" xfId="3" applyNumberFormat="1" applyFont="1" applyFill="1" applyBorder="1"/>
    <xf numFmtId="3" fontId="71" fillId="0" borderId="65" xfId="3" applyNumberFormat="1" applyFont="1" applyFill="1" applyBorder="1"/>
    <xf numFmtId="2" fontId="71" fillId="0" borderId="177" xfId="3" applyNumberFormat="1" applyFont="1" applyFill="1" applyBorder="1" applyAlignment="1">
      <alignment horizontal="left" wrapText="1"/>
    </xf>
    <xf numFmtId="2" fontId="71" fillId="0" borderId="76" xfId="3" applyNumberFormat="1" applyFont="1" applyFill="1" applyBorder="1" applyAlignment="1">
      <alignment horizontal="left" wrapText="1"/>
    </xf>
    <xf numFmtId="0" fontId="29" fillId="0" borderId="67" xfId="3" applyFont="1" applyFill="1" applyBorder="1" applyAlignment="1">
      <alignment horizontal="left" vertical="center"/>
    </xf>
    <xf numFmtId="3" fontId="31" fillId="0" borderId="76" xfId="3" applyNumberFormat="1" applyFont="1" applyFill="1" applyBorder="1" applyAlignment="1">
      <alignment horizontal="right" vertical="center"/>
    </xf>
    <xf numFmtId="3" fontId="71" fillId="0" borderId="66" xfId="5" applyNumberFormat="1" applyFont="1" applyFill="1" applyBorder="1" applyAlignment="1">
      <alignment horizontal="right" vertical="center"/>
    </xf>
    <xf numFmtId="3" fontId="71" fillId="0" borderId="67" xfId="5" applyNumberFormat="1" applyFont="1" applyFill="1" applyBorder="1" applyAlignment="1">
      <alignment horizontal="right" vertical="center" wrapText="1"/>
    </xf>
    <xf numFmtId="3" fontId="31" fillId="0" borderId="76" xfId="5" applyNumberFormat="1" applyFont="1" applyFill="1" applyBorder="1" applyAlignment="1">
      <alignment horizontal="right" vertical="center" wrapText="1"/>
    </xf>
    <xf numFmtId="3" fontId="7" fillId="0" borderId="153" xfId="5" applyNumberFormat="1" applyFont="1" applyFill="1" applyBorder="1" applyAlignment="1">
      <alignment horizontal="right" vertical="center" wrapText="1"/>
    </xf>
    <xf numFmtId="3" fontId="31" fillId="0" borderId="66" xfId="5" applyNumberFormat="1" applyFont="1" applyFill="1" applyBorder="1" applyAlignment="1">
      <alignment horizontal="right" vertical="center" wrapText="1"/>
    </xf>
    <xf numFmtId="3" fontId="31" fillId="0" borderId="66" xfId="3" applyNumberFormat="1" applyFont="1" applyFill="1" applyBorder="1" applyAlignment="1">
      <alignment horizontal="right" vertical="center" wrapText="1"/>
    </xf>
    <xf numFmtId="3" fontId="31" fillId="0" borderId="67" xfId="3" applyNumberFormat="1" applyFont="1" applyFill="1" applyBorder="1" applyAlignment="1">
      <alignment horizontal="right" vertical="center" wrapText="1"/>
    </xf>
    <xf numFmtId="3" fontId="1" fillId="0" borderId="65" xfId="5" applyNumberFormat="1" applyFont="1" applyFill="1" applyBorder="1"/>
    <xf numFmtId="3" fontId="1" fillId="0" borderId="66" xfId="5" applyNumberFormat="1" applyFont="1" applyFill="1" applyBorder="1"/>
    <xf numFmtId="3" fontId="1" fillId="0" borderId="67" xfId="5" applyNumberFormat="1" applyFont="1" applyFill="1" applyBorder="1"/>
    <xf numFmtId="0" fontId="53" fillId="0" borderId="42" xfId="0" applyFont="1" applyFill="1" applyBorder="1" applyAlignment="1">
      <alignment horizontal="center" wrapText="1"/>
    </xf>
    <xf numFmtId="0" fontId="14" fillId="0" borderId="118" xfId="1" applyFont="1" applyFill="1" applyBorder="1" applyAlignment="1">
      <alignment horizontal="left" vertical="center"/>
    </xf>
    <xf numFmtId="0" fontId="14" fillId="0" borderId="105" xfId="1" applyFont="1" applyFill="1" applyBorder="1" applyAlignment="1">
      <alignment horizontal="left" vertical="center"/>
    </xf>
    <xf numFmtId="0" fontId="14" fillId="0" borderId="119" xfId="1" applyFont="1" applyFill="1" applyBorder="1" applyAlignment="1">
      <alignment horizontal="left" vertical="center"/>
    </xf>
    <xf numFmtId="0" fontId="14" fillId="0" borderId="97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83" xfId="1" applyNumberFormat="1" applyFont="1" applyFill="1" applyBorder="1" applyAlignment="1">
      <alignment horizontal="center"/>
    </xf>
    <xf numFmtId="3" fontId="49" fillId="0" borderId="35" xfId="1" applyNumberFormat="1" applyFont="1" applyFill="1" applyBorder="1" applyAlignment="1">
      <alignment horizontal="center"/>
    </xf>
    <xf numFmtId="3" fontId="49" fillId="0" borderId="104" xfId="1" applyNumberFormat="1" applyFont="1" applyFill="1" applyBorder="1" applyAlignment="1">
      <alignment horizontal="center"/>
    </xf>
    <xf numFmtId="3" fontId="49" fillId="0" borderId="51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49" fillId="0" borderId="118" xfId="1" applyNumberFormat="1" applyFont="1" applyFill="1" applyBorder="1" applyAlignment="1">
      <alignment horizontal="center"/>
    </xf>
    <xf numFmtId="3" fontId="49" fillId="0" borderId="163" xfId="1" applyNumberFormat="1" applyFont="1" applyFill="1" applyBorder="1" applyAlignment="1">
      <alignment horizontal="center"/>
    </xf>
    <xf numFmtId="3" fontId="49" fillId="0" borderId="105" xfId="1" applyNumberFormat="1" applyFont="1" applyFill="1" applyBorder="1" applyAlignment="1">
      <alignment horizontal="center"/>
    </xf>
    <xf numFmtId="3" fontId="49" fillId="0" borderId="199" xfId="1" applyNumberFormat="1" applyFont="1" applyFill="1" applyBorder="1" applyAlignment="1">
      <alignment horizontal="center"/>
    </xf>
    <xf numFmtId="3" fontId="49" fillId="0" borderId="200" xfId="1" applyNumberFormat="1" applyFont="1" applyFill="1" applyBorder="1" applyAlignment="1">
      <alignment horizontal="center"/>
    </xf>
    <xf numFmtId="3" fontId="37" fillId="0" borderId="162" xfId="1" applyNumberFormat="1" applyFont="1" applyFill="1" applyBorder="1" applyAlignment="1">
      <alignment horizontal="center"/>
    </xf>
    <xf numFmtId="0" fontId="20" fillId="0" borderId="76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67" xfId="1" applyFont="1" applyBorder="1" applyAlignment="1">
      <alignment horizontal="center"/>
    </xf>
    <xf numFmtId="0" fontId="20" fillId="0" borderId="77" xfId="1" applyFont="1" applyBorder="1" applyAlignment="1">
      <alignment horizontal="center"/>
    </xf>
    <xf numFmtId="0" fontId="20" fillId="0" borderId="61" xfId="1" applyFont="1" applyBorder="1" applyAlignment="1">
      <alignment horizontal="center"/>
    </xf>
    <xf numFmtId="0" fontId="20" fillId="0" borderId="69" xfId="1" applyFont="1" applyBorder="1" applyAlignment="1">
      <alignment horizontal="center"/>
    </xf>
    <xf numFmtId="0" fontId="20" fillId="0" borderId="78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3" fontId="14" fillId="0" borderId="163" xfId="1" applyNumberFormat="1" applyFont="1" applyBorder="1" applyAlignment="1">
      <alignment horizontal="center"/>
    </xf>
    <xf numFmtId="3" fontId="14" fillId="0" borderId="161" xfId="1" applyNumberFormat="1" applyFont="1" applyBorder="1" applyAlignment="1">
      <alignment horizontal="center"/>
    </xf>
    <xf numFmtId="3" fontId="14" fillId="0" borderId="109" xfId="1" applyNumberFormat="1" applyFont="1" applyBorder="1" applyAlignment="1">
      <alignment horizontal="center" vertical="center"/>
    </xf>
    <xf numFmtId="3" fontId="14" fillId="0" borderId="96" xfId="1" applyNumberFormat="1" applyFont="1" applyBorder="1" applyAlignment="1">
      <alignment horizontal="center" vertical="center"/>
    </xf>
    <xf numFmtId="3" fontId="34" fillId="0" borderId="112" xfId="1" applyNumberFormat="1" applyFont="1" applyBorder="1" applyAlignment="1">
      <alignment horizontal="left"/>
    </xf>
    <xf numFmtId="0" fontId="46" fillId="0" borderId="155" xfId="2" applyFont="1" applyBorder="1" applyAlignment="1">
      <alignment horizontal="left"/>
    </xf>
    <xf numFmtId="3" fontId="34" fillId="0" borderId="61" xfId="1" applyNumberFormat="1" applyFont="1" applyBorder="1" applyAlignment="1">
      <alignment horizontal="left"/>
    </xf>
    <xf numFmtId="3" fontId="34" fillId="0" borderId="69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74" xfId="1" applyNumberFormat="1" applyFont="1" applyBorder="1" applyAlignment="1">
      <alignment horizontal="left"/>
    </xf>
    <xf numFmtId="3" fontId="34" fillId="0" borderId="75" xfId="1" applyNumberFormat="1" applyFont="1" applyBorder="1" applyAlignment="1">
      <alignment horizontal="left"/>
    </xf>
    <xf numFmtId="0" fontId="2" fillId="0" borderId="42" xfId="0" applyFont="1" applyBorder="1" applyAlignment="1">
      <alignment horizontal="center" wrapText="1"/>
    </xf>
    <xf numFmtId="3" fontId="16" fillId="6" borderId="53" xfId="1" applyNumberFormat="1" applyFont="1" applyFill="1" applyBorder="1" applyAlignment="1">
      <alignment horizontal="center"/>
    </xf>
    <xf numFmtId="3" fontId="21" fillId="7" borderId="56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6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4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0" fillId="0" borderId="77" xfId="0" applyBorder="1" applyAlignment="1">
      <alignment horizontal="left"/>
    </xf>
    <xf numFmtId="3" fontId="58" fillId="0" borderId="0" xfId="0" applyNumberFormat="1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77" xfId="0" applyBorder="1" applyAlignment="1">
      <alignment horizontal="center"/>
    </xf>
    <xf numFmtId="0" fontId="68" fillId="16" borderId="108" xfId="0" applyFont="1" applyFill="1" applyBorder="1" applyAlignment="1">
      <alignment horizontal="left"/>
    </xf>
    <xf numFmtId="0" fontId="68" fillId="16" borderId="159" xfId="0" applyFont="1" applyFill="1" applyBorder="1" applyAlignment="1">
      <alignment horizontal="left"/>
    </xf>
    <xf numFmtId="0" fontId="68" fillId="16" borderId="160" xfId="0" applyFont="1" applyFill="1" applyBorder="1" applyAlignment="1">
      <alignment horizontal="left"/>
    </xf>
    <xf numFmtId="0" fontId="0" fillId="0" borderId="153" xfId="0" applyBorder="1" applyAlignment="1">
      <alignment horizontal="center"/>
    </xf>
    <xf numFmtId="0" fontId="0" fillId="0" borderId="203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77" xfId="0" applyBorder="1" applyAlignment="1">
      <alignment horizontal="center"/>
    </xf>
    <xf numFmtId="0" fontId="64" fillId="0" borderId="118" xfId="0" applyFont="1" applyBorder="1" applyAlignment="1">
      <alignment horizontal="center"/>
    </xf>
    <xf numFmtId="0" fontId="64" fillId="0" borderId="105" xfId="0" applyFont="1" applyBorder="1" applyAlignment="1">
      <alignment horizontal="center"/>
    </xf>
    <xf numFmtId="0" fontId="65" fillId="0" borderId="161" xfId="0" applyFont="1" applyBorder="1" applyAlignment="1">
      <alignment horizontal="center"/>
    </xf>
    <xf numFmtId="3" fontId="69" fillId="0" borderId="133" xfId="0" applyNumberFormat="1" applyFont="1" applyBorder="1" applyAlignment="1">
      <alignment horizontal="center"/>
    </xf>
    <xf numFmtId="3" fontId="69" fillId="0" borderId="96" xfId="0" applyNumberFormat="1" applyFont="1" applyBorder="1" applyAlignment="1">
      <alignment horizontal="center"/>
    </xf>
    <xf numFmtId="3" fontId="69" fillId="0" borderId="162" xfId="0" applyNumberFormat="1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64" fillId="0" borderId="76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4" fillId="0" borderId="163" xfId="0" applyFont="1" applyBorder="1" applyAlignment="1">
      <alignment horizontal="center"/>
    </xf>
    <xf numFmtId="3" fontId="64" fillId="0" borderId="118" xfId="0" applyNumberFormat="1" applyFont="1" applyBorder="1" applyAlignment="1">
      <alignment horizontal="center"/>
    </xf>
    <xf numFmtId="3" fontId="64" fillId="0" borderId="163" xfId="0" applyNumberFormat="1" applyFont="1" applyBorder="1" applyAlignment="1">
      <alignment horizontal="center"/>
    </xf>
    <xf numFmtId="3" fontId="64" fillId="0" borderId="105" xfId="0" applyNumberFormat="1" applyFont="1" applyBorder="1" applyAlignment="1">
      <alignment horizontal="center"/>
    </xf>
    <xf numFmtId="3" fontId="64" fillId="0" borderId="145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3" fontId="64" fillId="0" borderId="103" xfId="0" applyNumberFormat="1" applyFont="1" applyBorder="1" applyAlignment="1">
      <alignment horizontal="center"/>
    </xf>
    <xf numFmtId="3" fontId="64" fillId="0" borderId="119" xfId="0" applyNumberFormat="1" applyFont="1" applyBorder="1" applyAlignment="1">
      <alignment horizontal="center"/>
    </xf>
    <xf numFmtId="3" fontId="64" fillId="0" borderId="161" xfId="0" applyNumberFormat="1" applyFont="1" applyBorder="1" applyAlignment="1">
      <alignment horizontal="center"/>
    </xf>
    <xf numFmtId="0" fontId="68" fillId="0" borderId="133" xfId="0" applyFont="1" applyFill="1" applyBorder="1" applyAlignment="1">
      <alignment horizontal="center"/>
    </xf>
    <xf numFmtId="0" fontId="68" fillId="0" borderId="162" xfId="0" applyFont="1" applyFill="1" applyBorder="1" applyAlignment="1">
      <alignment horizontal="center"/>
    </xf>
    <xf numFmtId="0" fontId="68" fillId="0" borderId="96" xfId="0" applyFont="1" applyFill="1" applyBorder="1" applyAlignment="1">
      <alignment horizontal="center"/>
    </xf>
    <xf numFmtId="0" fontId="64" fillId="0" borderId="165" xfId="0" applyFont="1" applyBorder="1" applyAlignment="1">
      <alignment horizontal="center"/>
    </xf>
    <xf numFmtId="0" fontId="64" fillId="0" borderId="93" xfId="0" applyFont="1" applyBorder="1" applyAlignment="1">
      <alignment horizontal="center"/>
    </xf>
    <xf numFmtId="0" fontId="68" fillId="16" borderId="118" xfId="0" applyFont="1" applyFill="1" applyBorder="1" applyAlignment="1">
      <alignment horizontal="left"/>
    </xf>
    <xf numFmtId="0" fontId="68" fillId="16" borderId="163" xfId="0" applyFont="1" applyFill="1" applyBorder="1" applyAlignment="1">
      <alignment horizontal="left"/>
    </xf>
    <xf numFmtId="0" fontId="68" fillId="16" borderId="105" xfId="0" applyFont="1" applyFill="1" applyBorder="1" applyAlignment="1">
      <alignment horizontal="left"/>
    </xf>
    <xf numFmtId="0" fontId="69" fillId="0" borderId="76" xfId="0" applyFont="1" applyBorder="1" applyAlignment="1">
      <alignment horizontal="center"/>
    </xf>
    <xf numFmtId="0" fontId="69" fillId="0" borderId="66" xfId="0" applyFont="1" applyBorder="1" applyAlignment="1">
      <alignment horizontal="center"/>
    </xf>
    <xf numFmtId="0" fontId="69" fillId="0" borderId="67" xfId="0" applyFont="1" applyBorder="1" applyAlignment="1">
      <alignment horizontal="center"/>
    </xf>
    <xf numFmtId="0" fontId="69" fillId="0" borderId="78" xfId="0" applyFont="1" applyBorder="1" applyAlignment="1">
      <alignment horizontal="center"/>
    </xf>
    <xf numFmtId="0" fontId="69" fillId="0" borderId="74" xfId="0" applyFont="1" applyBorder="1" applyAlignment="1">
      <alignment horizontal="center"/>
    </xf>
    <xf numFmtId="0" fontId="69" fillId="0" borderId="75" xfId="0" applyFont="1" applyBorder="1" applyAlignment="1">
      <alignment horizontal="center"/>
    </xf>
    <xf numFmtId="0" fontId="69" fillId="0" borderId="96" xfId="0" applyFont="1" applyBorder="1" applyAlignment="1">
      <alignment horizontal="center"/>
    </xf>
    <xf numFmtId="0" fontId="69" fillId="0" borderId="133" xfId="0" applyFont="1" applyBorder="1" applyAlignment="1">
      <alignment horizontal="center"/>
    </xf>
    <xf numFmtId="0" fontId="69" fillId="0" borderId="162" xfId="0" applyFont="1" applyBorder="1" applyAlignment="1">
      <alignment horizontal="center"/>
    </xf>
    <xf numFmtId="0" fontId="80" fillId="0" borderId="118" xfId="3" applyFont="1" applyFill="1" applyBorder="1" applyAlignment="1">
      <alignment horizontal="center" vertical="center" wrapText="1"/>
    </xf>
    <xf numFmtId="0" fontId="80" fillId="0" borderId="163" xfId="3" applyFont="1" applyFill="1" applyBorder="1" applyAlignment="1">
      <alignment horizontal="center" vertical="center" wrapText="1"/>
    </xf>
    <xf numFmtId="0" fontId="14" fillId="0" borderId="190" xfId="4" applyFont="1" applyFill="1" applyBorder="1" applyAlignment="1">
      <alignment horizontal="center"/>
    </xf>
    <xf numFmtId="0" fontId="14" fillId="0" borderId="163" xfId="4" applyFont="1" applyFill="1" applyBorder="1" applyAlignment="1">
      <alignment horizontal="center"/>
    </xf>
    <xf numFmtId="0" fontId="14" fillId="0" borderId="105" xfId="4" applyFont="1" applyFill="1" applyBorder="1" applyAlignment="1">
      <alignment horizontal="center"/>
    </xf>
    <xf numFmtId="49" fontId="31" fillId="0" borderId="166" xfId="3" applyNumberFormat="1" applyFont="1" applyFill="1" applyBorder="1" applyAlignment="1">
      <alignment horizontal="center" textRotation="90" wrapText="1"/>
    </xf>
    <xf numFmtId="49" fontId="31" fillId="0" borderId="177" xfId="3" applyNumberFormat="1" applyFont="1" applyFill="1" applyBorder="1" applyAlignment="1">
      <alignment horizontal="center" textRotation="90" wrapText="1"/>
    </xf>
    <xf numFmtId="49" fontId="31" fillId="0" borderId="168" xfId="3" applyNumberFormat="1" applyFont="1" applyFill="1" applyBorder="1" applyAlignment="1">
      <alignment horizontal="center" textRotation="90" wrapText="1"/>
    </xf>
    <xf numFmtId="0" fontId="31" fillId="0" borderId="180" xfId="3" applyFont="1" applyFill="1" applyBorder="1" applyAlignment="1">
      <alignment horizontal="center" vertical="center" wrapText="1"/>
    </xf>
    <xf numFmtId="0" fontId="31" fillId="0" borderId="82" xfId="3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 wrapText="1"/>
    </xf>
    <xf numFmtId="0" fontId="31" fillId="0" borderId="153" xfId="3" applyFont="1" applyFill="1" applyBorder="1" applyAlignment="1">
      <alignment horizontal="center" vertical="center"/>
    </xf>
    <xf numFmtId="0" fontId="31" fillId="0" borderId="181" xfId="3" applyFont="1" applyFill="1" applyBorder="1" applyAlignment="1">
      <alignment horizontal="center" vertical="center"/>
    </xf>
    <xf numFmtId="0" fontId="31" fillId="0" borderId="65" xfId="3" applyFont="1" applyFill="1" applyBorder="1" applyAlignment="1">
      <alignment horizontal="center" vertical="center"/>
    </xf>
    <xf numFmtId="0" fontId="31" fillId="0" borderId="87" xfId="3" applyFont="1" applyFill="1" applyBorder="1" applyAlignment="1">
      <alignment horizontal="center" vertical="center"/>
    </xf>
    <xf numFmtId="0" fontId="31" fillId="0" borderId="176" xfId="3" applyFont="1" applyFill="1" applyBorder="1" applyAlignment="1">
      <alignment horizontal="center" vertical="center"/>
    </xf>
    <xf numFmtId="0" fontId="31" fillId="0" borderId="68" xfId="3" applyFont="1" applyFill="1" applyBorder="1" applyAlignment="1">
      <alignment horizontal="center" vertical="center"/>
    </xf>
    <xf numFmtId="0" fontId="31" fillId="0" borderId="87" xfId="5" applyFont="1" applyFill="1" applyBorder="1" applyAlignment="1">
      <alignment horizontal="center"/>
    </xf>
    <xf numFmtId="0" fontId="31" fillId="0" borderId="176" xfId="5" applyFont="1" applyFill="1" applyBorder="1" applyAlignment="1">
      <alignment horizontal="center"/>
    </xf>
    <xf numFmtId="0" fontId="31" fillId="0" borderId="71" xfId="3" applyFont="1" applyFill="1" applyBorder="1" applyAlignment="1">
      <alignment horizontal="center" vertical="center"/>
    </xf>
    <xf numFmtId="0" fontId="31" fillId="0" borderId="82" xfId="3" applyFont="1" applyFill="1" applyBorder="1" applyAlignment="1">
      <alignment horizontal="center" vertical="center"/>
    </xf>
    <xf numFmtId="0" fontId="31" fillId="0" borderId="80" xfId="3" applyFont="1" applyFill="1" applyBorder="1" applyAlignment="1">
      <alignment horizontal="center" vertical="center"/>
    </xf>
    <xf numFmtId="0" fontId="31" fillId="0" borderId="68" xfId="5" applyFont="1" applyFill="1" applyBorder="1" applyAlignment="1">
      <alignment horizontal="center"/>
    </xf>
    <xf numFmtId="2" fontId="31" fillId="0" borderId="71" xfId="5" applyNumberFormat="1" applyFont="1" applyFill="1" applyBorder="1" applyAlignment="1">
      <alignment horizontal="center" vertical="center" wrapText="1"/>
    </xf>
    <xf numFmtId="2" fontId="31" fillId="0" borderId="82" xfId="5" applyNumberFormat="1" applyFont="1" applyFill="1" applyBorder="1" applyAlignment="1">
      <alignment horizontal="center" vertical="center" wrapText="1"/>
    </xf>
    <xf numFmtId="2" fontId="31" fillId="0" borderId="80" xfId="5" applyNumberFormat="1" applyFont="1" applyFill="1" applyBorder="1" applyAlignment="1">
      <alignment horizontal="center" vertical="center" wrapText="1"/>
    </xf>
    <xf numFmtId="0" fontId="7" fillId="0" borderId="71" xfId="5" applyFont="1" applyFill="1" applyBorder="1" applyAlignment="1">
      <alignment horizontal="center" vertical="center" wrapText="1"/>
    </xf>
    <xf numFmtId="0" fontId="7" fillId="0" borderId="82" xfId="5" applyFont="1" applyFill="1" applyBorder="1" applyAlignment="1">
      <alignment horizontal="center" vertical="center" wrapText="1"/>
    </xf>
    <xf numFmtId="0" fontId="7" fillId="0" borderId="80" xfId="5" applyFont="1" applyFill="1" applyBorder="1" applyAlignment="1">
      <alignment horizontal="center" vertical="center" wrapText="1"/>
    </xf>
    <xf numFmtId="0" fontId="31" fillId="0" borderId="71" xfId="5" applyFont="1" applyFill="1" applyBorder="1" applyAlignment="1">
      <alignment horizontal="center" vertical="center" wrapText="1"/>
    </xf>
    <xf numFmtId="0" fontId="31" fillId="0" borderId="82" xfId="5" applyFont="1" applyFill="1" applyBorder="1" applyAlignment="1">
      <alignment horizontal="center" vertical="center" wrapText="1"/>
    </xf>
    <xf numFmtId="0" fontId="31" fillId="0" borderId="80" xfId="5" applyFont="1" applyFill="1" applyBorder="1" applyAlignment="1">
      <alignment horizontal="center" vertical="center" wrapText="1"/>
    </xf>
    <xf numFmtId="0" fontId="71" fillId="0" borderId="71" xfId="5" applyFont="1" applyFill="1" applyBorder="1" applyAlignment="1">
      <alignment horizontal="center" vertical="center"/>
    </xf>
    <xf numFmtId="0" fontId="71" fillId="0" borderId="80" xfId="5" applyFont="1" applyFill="1" applyBorder="1" applyAlignment="1">
      <alignment horizontal="center" vertical="center"/>
    </xf>
    <xf numFmtId="0" fontId="71" fillId="0" borderId="71" xfId="5" applyFont="1" applyFill="1" applyBorder="1" applyAlignment="1">
      <alignment horizontal="center" vertical="center" wrapText="1"/>
    </xf>
    <xf numFmtId="0" fontId="71" fillId="0" borderId="80" xfId="5" applyFont="1" applyFill="1" applyBorder="1" applyAlignment="1">
      <alignment horizontal="center" vertical="center" wrapText="1"/>
    </xf>
    <xf numFmtId="49" fontId="21" fillId="0" borderId="87" xfId="5" applyNumberFormat="1" applyFont="1" applyFill="1" applyBorder="1" applyAlignment="1">
      <alignment horizontal="center" vertical="center" wrapText="1"/>
    </xf>
    <xf numFmtId="49" fontId="21" fillId="0" borderId="176" xfId="5" applyNumberFormat="1" applyFont="1" applyFill="1" applyBorder="1" applyAlignment="1">
      <alignment horizontal="center" vertical="center" wrapText="1"/>
    </xf>
    <xf numFmtId="49" fontId="21" fillId="0" borderId="172" xfId="5" applyNumberFormat="1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Schv&#225;len&#253;%20rozpo&#269;et%20%2026.11.2015\Schv&#225;len&#253;%20rozpo&#269;et%202016\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7\N&#225;vrh%20rozpo&#269;tu%202017%20-%20november%202016\tabu&#318;ky%20%20podrobn&#233;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H5">
            <v>43061.19</v>
          </cell>
          <cell r="I5">
            <v>0</v>
          </cell>
          <cell r="J5">
            <v>0</v>
          </cell>
        </row>
        <row r="16">
          <cell r="H16">
            <v>35675.42</v>
          </cell>
          <cell r="I16">
            <v>0</v>
          </cell>
          <cell r="J16">
            <v>0</v>
          </cell>
        </row>
        <row r="27">
          <cell r="H27">
            <v>51817.24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141.42000000000002</v>
          </cell>
          <cell r="I35">
            <v>0</v>
          </cell>
          <cell r="J35">
            <v>0</v>
          </cell>
        </row>
        <row r="47">
          <cell r="H47">
            <v>2340</v>
          </cell>
          <cell r="I47">
            <v>0</v>
          </cell>
          <cell r="J47">
            <v>0</v>
          </cell>
        </row>
        <row r="50">
          <cell r="H50">
            <v>1331.14</v>
          </cell>
          <cell r="I50">
            <v>11772</v>
          </cell>
          <cell r="J50">
            <v>0</v>
          </cell>
        </row>
        <row r="62">
          <cell r="H62">
            <v>48197.939999999995</v>
          </cell>
          <cell r="I62">
            <v>0</v>
          </cell>
          <cell r="J62">
            <v>0</v>
          </cell>
        </row>
        <row r="69">
          <cell r="H69">
            <v>3750</v>
          </cell>
          <cell r="I69">
            <v>0</v>
          </cell>
          <cell r="J69">
            <v>0</v>
          </cell>
        </row>
        <row r="73">
          <cell r="H73">
            <v>8346.7999999999993</v>
          </cell>
          <cell r="I73">
            <v>0</v>
          </cell>
          <cell r="J73">
            <v>0</v>
          </cell>
        </row>
        <row r="76">
          <cell r="H76">
            <v>0</v>
          </cell>
          <cell r="I76">
            <v>0</v>
          </cell>
          <cell r="J76">
            <v>0</v>
          </cell>
        </row>
      </sheetData>
      <sheetData sheetId="1">
        <row r="5">
          <cell r="H5">
            <v>99</v>
          </cell>
          <cell r="I5">
            <v>0</v>
          </cell>
          <cell r="J5">
            <v>0</v>
          </cell>
        </row>
        <row r="7">
          <cell r="H7">
            <v>1033</v>
          </cell>
          <cell r="I7">
            <v>0</v>
          </cell>
          <cell r="J7">
            <v>0</v>
          </cell>
        </row>
        <row r="11">
          <cell r="H11">
            <v>11318</v>
          </cell>
          <cell r="I11">
            <v>0</v>
          </cell>
          <cell r="J11">
            <v>0</v>
          </cell>
        </row>
        <row r="20">
          <cell r="H20">
            <v>1127</v>
          </cell>
          <cell r="I20">
            <v>0</v>
          </cell>
          <cell r="J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1598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3">
          <cell r="H33">
            <v>22462</v>
          </cell>
          <cell r="I33">
            <v>0</v>
          </cell>
          <cell r="J33">
            <v>0</v>
          </cell>
        </row>
        <row r="49">
          <cell r="H49">
            <v>1126</v>
          </cell>
          <cell r="I49">
            <v>0</v>
          </cell>
          <cell r="J49">
            <v>0</v>
          </cell>
        </row>
        <row r="54">
          <cell r="H54">
            <v>1003</v>
          </cell>
          <cell r="I54">
            <v>0</v>
          </cell>
          <cell r="J54">
            <v>0</v>
          </cell>
        </row>
      </sheetData>
      <sheetData sheetId="2">
        <row r="4">
          <cell r="H4">
            <v>56429.399999999994</v>
          </cell>
          <cell r="I4">
            <v>0</v>
          </cell>
          <cell r="J4">
            <v>0</v>
          </cell>
        </row>
        <row r="17">
          <cell r="H17">
            <v>57284.119999999995</v>
          </cell>
          <cell r="I17">
            <v>0</v>
          </cell>
          <cell r="J17">
            <v>0</v>
          </cell>
        </row>
        <row r="19">
          <cell r="Q19">
            <v>5000</v>
          </cell>
        </row>
        <row r="23">
          <cell r="H23">
            <v>1948.53</v>
          </cell>
          <cell r="I23">
            <v>0</v>
          </cell>
          <cell r="J23">
            <v>0</v>
          </cell>
        </row>
        <row r="28">
          <cell r="H28">
            <v>449.47</v>
          </cell>
          <cell r="I28">
            <v>0</v>
          </cell>
          <cell r="J28">
            <v>0</v>
          </cell>
        </row>
        <row r="31">
          <cell r="H31">
            <v>141850.08000000002</v>
          </cell>
          <cell r="I31">
            <v>10000</v>
          </cell>
          <cell r="J31">
            <v>0</v>
          </cell>
        </row>
        <row r="74">
          <cell r="H74">
            <v>300</v>
          </cell>
          <cell r="I74">
            <v>0</v>
          </cell>
          <cell r="J74">
            <v>0</v>
          </cell>
        </row>
        <row r="77">
          <cell r="H77">
            <v>3329</v>
          </cell>
          <cell r="I77">
            <v>0</v>
          </cell>
          <cell r="J77">
            <v>0</v>
          </cell>
        </row>
        <row r="83">
          <cell r="H83">
            <v>143.82</v>
          </cell>
          <cell r="I83">
            <v>0</v>
          </cell>
          <cell r="J83">
            <v>0</v>
          </cell>
        </row>
      </sheetData>
      <sheetData sheetId="3">
        <row r="4">
          <cell r="H4">
            <v>13064.17</v>
          </cell>
          <cell r="I4">
            <v>0</v>
          </cell>
          <cell r="J4">
            <v>0</v>
          </cell>
        </row>
        <row r="17">
          <cell r="H17">
            <v>16767.829999999998</v>
          </cell>
          <cell r="I17">
            <v>0</v>
          </cell>
          <cell r="J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/>
          <cell r="J29"/>
        </row>
      </sheetData>
      <sheetData sheetId="4">
        <row r="5">
          <cell r="H5">
            <v>353683.45</v>
          </cell>
          <cell r="I5">
            <v>0</v>
          </cell>
          <cell r="J5">
            <v>0</v>
          </cell>
        </row>
        <row r="46">
          <cell r="H46">
            <v>65113.499999999993</v>
          </cell>
          <cell r="I46">
            <v>0</v>
          </cell>
          <cell r="J46">
            <v>0</v>
          </cell>
        </row>
        <row r="64">
          <cell r="H64">
            <v>36416.559999999998</v>
          </cell>
          <cell r="I64">
            <v>0</v>
          </cell>
          <cell r="J64">
            <v>0</v>
          </cell>
        </row>
        <row r="67">
          <cell r="H67">
            <v>37990.74</v>
          </cell>
          <cell r="I67">
            <v>0</v>
          </cell>
          <cell r="J67">
            <v>0</v>
          </cell>
        </row>
        <row r="74">
          <cell r="H74">
            <v>0</v>
          </cell>
          <cell r="I74">
            <v>0</v>
          </cell>
          <cell r="J74">
            <v>0</v>
          </cell>
        </row>
        <row r="76">
          <cell r="H76">
            <v>1638.4599999999998</v>
          </cell>
          <cell r="I76">
            <v>0</v>
          </cell>
          <cell r="J76">
            <v>0</v>
          </cell>
        </row>
        <row r="90">
          <cell r="H90">
            <v>1500</v>
          </cell>
          <cell r="I90">
            <v>0</v>
          </cell>
          <cell r="J90">
            <v>0</v>
          </cell>
        </row>
        <row r="97">
          <cell r="H97">
            <v>71885.97</v>
          </cell>
          <cell r="I97">
            <v>0</v>
          </cell>
          <cell r="J97">
            <v>0</v>
          </cell>
        </row>
        <row r="99">
          <cell r="H99">
            <v>160921.32999999999</v>
          </cell>
          <cell r="I99">
            <v>0</v>
          </cell>
          <cell r="J99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</row>
        <row r="106">
          <cell r="H106">
            <v>900</v>
          </cell>
          <cell r="I106">
            <v>0</v>
          </cell>
          <cell r="J106">
            <v>0</v>
          </cell>
        </row>
        <row r="108">
          <cell r="H108">
            <v>10000</v>
          </cell>
          <cell r="I108">
            <v>0</v>
          </cell>
          <cell r="J108">
            <v>0</v>
          </cell>
        </row>
      </sheetData>
      <sheetData sheetId="5">
        <row r="5">
          <cell r="H5">
            <v>302.08999999999997</v>
          </cell>
          <cell r="I5">
            <v>450</v>
          </cell>
          <cell r="J5">
            <v>0</v>
          </cell>
        </row>
        <row r="10">
          <cell r="H10">
            <v>652945.47000000009</v>
          </cell>
          <cell r="I10">
            <v>0</v>
          </cell>
          <cell r="J10">
            <v>0</v>
          </cell>
        </row>
        <row r="15">
          <cell r="H15">
            <v>145038.25</v>
          </cell>
          <cell r="I15">
            <v>0</v>
          </cell>
          <cell r="J15">
            <v>0</v>
          </cell>
        </row>
        <row r="18">
          <cell r="H18">
            <v>19364.98</v>
          </cell>
          <cell r="I18">
            <v>0</v>
          </cell>
          <cell r="J18">
            <v>0</v>
          </cell>
        </row>
        <row r="20">
          <cell r="H20">
            <v>96495.150000000009</v>
          </cell>
          <cell r="I20">
            <v>0</v>
          </cell>
          <cell r="J20">
            <v>0</v>
          </cell>
        </row>
      </sheetData>
      <sheetData sheetId="6">
        <row r="5">
          <cell r="H5">
            <v>0</v>
          </cell>
          <cell r="I5">
            <v>3248.28</v>
          </cell>
          <cell r="J5">
            <v>0</v>
          </cell>
        </row>
        <row r="7">
          <cell r="H7">
            <v>141914.70000000001</v>
          </cell>
          <cell r="I7">
            <v>194376.78</v>
          </cell>
          <cell r="J7">
            <v>2113199.69</v>
          </cell>
        </row>
        <row r="15">
          <cell r="H15">
            <v>30746.400000000001</v>
          </cell>
          <cell r="I15">
            <v>0</v>
          </cell>
          <cell r="J15">
            <v>0</v>
          </cell>
        </row>
        <row r="17">
          <cell r="H17">
            <v>80751.42</v>
          </cell>
          <cell r="I17">
            <v>0</v>
          </cell>
          <cell r="J17">
            <v>0</v>
          </cell>
        </row>
        <row r="19">
          <cell r="H19">
            <v>59346.260000000009</v>
          </cell>
          <cell r="I19">
            <v>0</v>
          </cell>
          <cell r="J19">
            <v>0</v>
          </cell>
        </row>
        <row r="23">
          <cell r="H23">
            <v>18632.89</v>
          </cell>
          <cell r="I23">
            <v>0</v>
          </cell>
          <cell r="J23">
            <v>0</v>
          </cell>
        </row>
        <row r="25">
          <cell r="H25">
            <v>5457.13</v>
          </cell>
          <cell r="I25">
            <v>0</v>
          </cell>
          <cell r="J25">
            <v>0</v>
          </cell>
        </row>
        <row r="28">
          <cell r="H28">
            <v>0</v>
          </cell>
          <cell r="I28">
            <v>6650</v>
          </cell>
          <cell r="J28">
            <v>0</v>
          </cell>
        </row>
        <row r="30">
          <cell r="H30">
            <v>26977.759999999998</v>
          </cell>
          <cell r="I30">
            <v>0</v>
          </cell>
          <cell r="J30">
            <v>0</v>
          </cell>
        </row>
        <row r="33">
          <cell r="H33">
            <v>0</v>
          </cell>
          <cell r="I33">
            <v>0</v>
          </cell>
          <cell r="J33">
            <v>0</v>
          </cell>
        </row>
        <row r="36">
          <cell r="H36">
            <v>0</v>
          </cell>
          <cell r="I36">
            <v>0</v>
          </cell>
          <cell r="J36">
            <v>0</v>
          </cell>
        </row>
      </sheetData>
      <sheetData sheetId="7">
        <row r="4">
          <cell r="H4">
            <v>81285.240000000005</v>
          </cell>
          <cell r="I4">
            <v>0</v>
          </cell>
          <cell r="J4">
            <v>0</v>
          </cell>
        </row>
        <row r="7">
          <cell r="H7">
            <v>4130</v>
          </cell>
          <cell r="I7">
            <v>0</v>
          </cell>
          <cell r="J7">
            <v>0</v>
          </cell>
        </row>
      </sheetData>
      <sheetData sheetId="8">
        <row r="4">
          <cell r="H4">
            <v>2993.4500000000003</v>
          </cell>
          <cell r="I4">
            <v>0</v>
          </cell>
          <cell r="J4">
            <v>0</v>
          </cell>
        </row>
        <row r="9">
          <cell r="Q9">
            <v>360</v>
          </cell>
        </row>
        <row r="18">
          <cell r="Q18">
            <v>1479290</v>
          </cell>
        </row>
        <row r="19">
          <cell r="H19">
            <v>140275.10999999999</v>
          </cell>
          <cell r="I19"/>
          <cell r="J19"/>
          <cell r="Q19">
            <v>146000</v>
          </cell>
        </row>
        <row r="20">
          <cell r="H20">
            <v>292740.2</v>
          </cell>
          <cell r="I20"/>
          <cell r="J20"/>
        </row>
        <row r="21">
          <cell r="H21">
            <v>313288.28000000003</v>
          </cell>
          <cell r="I21">
            <v>0</v>
          </cell>
          <cell r="J21">
            <v>0</v>
          </cell>
        </row>
        <row r="23">
          <cell r="Q23"/>
        </row>
        <row r="24">
          <cell r="H24"/>
          <cell r="I24">
            <v>0</v>
          </cell>
          <cell r="J24"/>
          <cell r="Q24">
            <v>108890</v>
          </cell>
        </row>
        <row r="25">
          <cell r="H25">
            <v>177325.63</v>
          </cell>
          <cell r="I25"/>
          <cell r="J25"/>
        </row>
        <row r="26">
          <cell r="H26">
            <v>188632.07</v>
          </cell>
          <cell r="I26">
            <v>0</v>
          </cell>
          <cell r="J26">
            <v>0</v>
          </cell>
        </row>
        <row r="27">
          <cell r="Q27">
            <v>192000</v>
          </cell>
        </row>
        <row r="29">
          <cell r="H29">
            <v>171296.24</v>
          </cell>
          <cell r="I29"/>
          <cell r="J29"/>
          <cell r="Q29">
            <v>182200</v>
          </cell>
        </row>
        <row r="30">
          <cell r="H30"/>
          <cell r="I30"/>
          <cell r="J30"/>
          <cell r="Q30">
            <v>20000</v>
          </cell>
        </row>
        <row r="31">
          <cell r="Q31">
            <v>3519991</v>
          </cell>
        </row>
        <row r="32">
          <cell r="H32">
            <v>243438.99</v>
          </cell>
          <cell r="I32"/>
          <cell r="J32"/>
        </row>
        <row r="33">
          <cell r="H33">
            <v>567646</v>
          </cell>
          <cell r="I33"/>
          <cell r="J33"/>
        </row>
        <row r="34">
          <cell r="H34">
            <v>956366.39</v>
          </cell>
          <cell r="I34">
            <v>0</v>
          </cell>
          <cell r="J34">
            <v>1196524.98</v>
          </cell>
        </row>
        <row r="35">
          <cell r="Q35"/>
        </row>
        <row r="36">
          <cell r="Q36">
            <v>990243</v>
          </cell>
        </row>
        <row r="37">
          <cell r="Q37"/>
          <cell r="R37"/>
        </row>
        <row r="39">
          <cell r="H39">
            <v>643606.18999999994</v>
          </cell>
          <cell r="I39"/>
          <cell r="J39"/>
        </row>
        <row r="40">
          <cell r="H40">
            <v>653767.94999999995</v>
          </cell>
          <cell r="I40"/>
          <cell r="J40"/>
        </row>
        <row r="41">
          <cell r="H41">
            <v>352435.13</v>
          </cell>
          <cell r="I41">
            <v>0</v>
          </cell>
          <cell r="J41">
            <v>0</v>
          </cell>
          <cell r="Q41">
            <v>359104</v>
          </cell>
        </row>
        <row r="42">
          <cell r="Q42">
            <v>359104</v>
          </cell>
        </row>
        <row r="45">
          <cell r="H45">
            <v>358311.16</v>
          </cell>
          <cell r="I45"/>
          <cell r="J45"/>
        </row>
        <row r="46">
          <cell r="H46">
            <v>165744.9</v>
          </cell>
          <cell r="I46"/>
          <cell r="J46"/>
        </row>
        <row r="47">
          <cell r="H47">
            <v>172392.58000000002</v>
          </cell>
          <cell r="I47">
            <v>0</v>
          </cell>
          <cell r="J47">
            <v>0</v>
          </cell>
        </row>
        <row r="59">
          <cell r="H59">
            <v>257355.61</v>
          </cell>
          <cell r="I59"/>
          <cell r="J59"/>
        </row>
        <row r="60">
          <cell r="H60">
            <v>0</v>
          </cell>
          <cell r="I60">
            <v>17829</v>
          </cell>
          <cell r="J60">
            <v>0</v>
          </cell>
        </row>
      </sheetData>
      <sheetData sheetId="9">
        <row r="4">
          <cell r="H4">
            <v>508.3</v>
          </cell>
          <cell r="I4">
            <v>0</v>
          </cell>
          <cell r="J4">
            <v>0</v>
          </cell>
        </row>
        <row r="8">
          <cell r="H8">
            <v>52986.779999999992</v>
          </cell>
          <cell r="I8">
            <v>0</v>
          </cell>
          <cell r="J8">
            <v>0</v>
          </cell>
        </row>
        <row r="24">
          <cell r="H24">
            <v>48684.75</v>
          </cell>
          <cell r="I24">
            <v>0</v>
          </cell>
          <cell r="J24">
            <v>0</v>
          </cell>
        </row>
        <row r="30">
          <cell r="H30">
            <v>19581.62</v>
          </cell>
          <cell r="I30">
            <v>0</v>
          </cell>
          <cell r="J30">
            <v>0</v>
          </cell>
          <cell r="Q30">
            <v>19600</v>
          </cell>
        </row>
        <row r="36">
          <cell r="H36">
            <v>118297.42</v>
          </cell>
          <cell r="I36">
            <v>0</v>
          </cell>
          <cell r="J36">
            <v>0</v>
          </cell>
        </row>
        <row r="45">
          <cell r="Q45">
            <v>8000</v>
          </cell>
        </row>
        <row r="48">
          <cell r="H48">
            <v>9663.25</v>
          </cell>
          <cell r="I48">
            <v>0</v>
          </cell>
          <cell r="J48">
            <v>0</v>
          </cell>
        </row>
        <row r="54">
          <cell r="H54">
            <v>1019.93</v>
          </cell>
          <cell r="I54">
            <v>0</v>
          </cell>
          <cell r="J54">
            <v>0</v>
          </cell>
        </row>
        <row r="59">
          <cell r="H59">
            <v>45000</v>
          </cell>
          <cell r="I59">
            <v>0</v>
          </cell>
          <cell r="J59">
            <v>0</v>
          </cell>
        </row>
      </sheetData>
      <sheetData sheetId="10">
        <row r="4">
          <cell r="H4">
            <v>3906.37</v>
          </cell>
          <cell r="I4">
            <v>0</v>
          </cell>
          <cell r="J4">
            <v>0</v>
          </cell>
        </row>
        <row r="16">
          <cell r="H16">
            <v>114592.2</v>
          </cell>
          <cell r="I16">
            <v>0</v>
          </cell>
          <cell r="J16">
            <v>0</v>
          </cell>
        </row>
        <row r="23">
          <cell r="H23">
            <v>3510.24</v>
          </cell>
          <cell r="I23">
            <v>0</v>
          </cell>
          <cell r="J23">
            <v>0</v>
          </cell>
        </row>
        <row r="33">
          <cell r="H33">
            <v>352462.41000000003</v>
          </cell>
          <cell r="I33">
            <v>7794.62</v>
          </cell>
          <cell r="J33">
            <v>0</v>
          </cell>
        </row>
        <row r="97">
          <cell r="H97">
            <v>14939.69</v>
          </cell>
          <cell r="I97">
            <v>0</v>
          </cell>
          <cell r="J97">
            <v>0</v>
          </cell>
        </row>
        <row r="110">
          <cell r="H110">
            <v>3916.12</v>
          </cell>
          <cell r="I110">
            <v>0</v>
          </cell>
          <cell r="J110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</row>
      </sheetData>
      <sheetData sheetId="11">
        <row r="5">
          <cell r="H5">
            <v>118014.66</v>
          </cell>
          <cell r="I5">
            <v>0</v>
          </cell>
          <cell r="J5">
            <v>0</v>
          </cell>
        </row>
        <row r="18">
          <cell r="H18">
            <v>450</v>
          </cell>
          <cell r="I18">
            <v>0</v>
          </cell>
          <cell r="J18">
            <v>0</v>
          </cell>
        </row>
        <row r="20">
          <cell r="H20">
            <v>141318.93000000002</v>
          </cell>
          <cell r="I20">
            <v>233579.08000000002</v>
          </cell>
          <cell r="J20">
            <v>400000</v>
          </cell>
        </row>
        <row r="35">
          <cell r="H35">
            <v>595.82000000000005</v>
          </cell>
          <cell r="I35">
            <v>0</v>
          </cell>
          <cell r="J35">
            <v>0</v>
          </cell>
        </row>
        <row r="39">
          <cell r="H39">
            <v>7085</v>
          </cell>
          <cell r="I39">
            <v>0</v>
          </cell>
          <cell r="J39">
            <v>0</v>
          </cell>
        </row>
        <row r="42">
          <cell r="H42">
            <v>6719.5999999999995</v>
          </cell>
          <cell r="I42">
            <v>22650.880000000001</v>
          </cell>
          <cell r="J42">
            <v>0</v>
          </cell>
        </row>
        <row r="52">
          <cell r="H52">
            <v>596.64</v>
          </cell>
          <cell r="I52">
            <v>0</v>
          </cell>
          <cell r="J52">
            <v>0</v>
          </cell>
        </row>
        <row r="54">
          <cell r="H54">
            <v>26178.04</v>
          </cell>
          <cell r="I54">
            <v>0</v>
          </cell>
          <cell r="J54">
            <v>0</v>
          </cell>
        </row>
        <row r="58">
          <cell r="H58">
            <v>11873.019999999999</v>
          </cell>
          <cell r="I58">
            <v>0</v>
          </cell>
          <cell r="J58">
            <v>0</v>
          </cell>
        </row>
        <row r="77">
          <cell r="H77">
            <v>0</v>
          </cell>
          <cell r="I77">
            <v>0</v>
          </cell>
          <cell r="J77">
            <v>0</v>
          </cell>
        </row>
      </sheetData>
      <sheetData sheetId="12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0</v>
          </cell>
          <cell r="I7"/>
          <cell r="J7"/>
        </row>
        <row r="8">
          <cell r="H8">
            <v>0</v>
          </cell>
          <cell r="I8">
            <v>0</v>
          </cell>
          <cell r="J8">
            <v>0</v>
          </cell>
        </row>
        <row r="11">
          <cell r="H11">
            <v>0</v>
          </cell>
          <cell r="I11">
            <v>0</v>
          </cell>
          <cell r="J11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9">
          <cell r="H19">
            <v>8207.16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1389959.75</v>
          </cell>
          <cell r="J29">
            <v>0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49">
          <cell r="H49">
            <v>0</v>
          </cell>
          <cell r="I49">
            <v>0</v>
          </cell>
          <cell r="J49">
            <v>0</v>
          </cell>
        </row>
        <row r="53">
          <cell r="H53">
            <v>0</v>
          </cell>
          <cell r="I53">
            <v>0</v>
          </cell>
          <cell r="J53">
            <v>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8">
          <cell r="H58">
            <v>0</v>
          </cell>
          <cell r="I58">
            <v>0</v>
          </cell>
          <cell r="J58">
            <v>0</v>
          </cell>
        </row>
        <row r="60">
          <cell r="H60">
            <v>13800.679999999998</v>
          </cell>
          <cell r="I60">
            <v>0</v>
          </cell>
          <cell r="J60">
            <v>0</v>
          </cell>
        </row>
        <row r="71">
          <cell r="H71">
            <v>23234.65</v>
          </cell>
          <cell r="I71">
            <v>0</v>
          </cell>
          <cell r="J71">
            <v>0</v>
          </cell>
        </row>
        <row r="93">
          <cell r="H93">
            <v>0</v>
          </cell>
          <cell r="I93">
            <v>0</v>
          </cell>
          <cell r="J93">
            <v>0</v>
          </cell>
        </row>
        <row r="95">
          <cell r="H95">
            <v>532877.38</v>
          </cell>
          <cell r="I95">
            <v>0</v>
          </cell>
          <cell r="J95">
            <v>0</v>
          </cell>
        </row>
      </sheetData>
      <sheetData sheetId="13">
        <row r="22">
          <cell r="H22">
            <v>305017.27</v>
          </cell>
          <cell r="I22">
            <v>0</v>
          </cell>
          <cell r="J22">
            <v>89147.88</v>
          </cell>
        </row>
      </sheetData>
      <sheetData sheetId="14">
        <row r="4">
          <cell r="H4">
            <v>1213529.68</v>
          </cell>
          <cell r="I4">
            <v>0</v>
          </cell>
          <cell r="J4">
            <v>0</v>
          </cell>
          <cell r="Q4">
            <v>1296427</v>
          </cell>
        </row>
        <row r="88">
          <cell r="H88">
            <v>108098.96</v>
          </cell>
          <cell r="I88">
            <v>4850</v>
          </cell>
          <cell r="J88"/>
        </row>
        <row r="89">
          <cell r="H89"/>
          <cell r="I89"/>
          <cell r="J89">
            <v>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K5">
            <v>59905.67</v>
          </cell>
          <cell r="L5">
            <v>0</v>
          </cell>
          <cell r="M5">
            <v>0</v>
          </cell>
          <cell r="N5">
            <v>58855</v>
          </cell>
          <cell r="O5">
            <v>0</v>
          </cell>
          <cell r="P5">
            <v>0</v>
          </cell>
          <cell r="Q5">
            <v>63630</v>
          </cell>
          <cell r="R5">
            <v>0</v>
          </cell>
          <cell r="S5">
            <v>0</v>
          </cell>
          <cell r="T5">
            <v>60835</v>
          </cell>
          <cell r="U5">
            <v>0</v>
          </cell>
          <cell r="V5">
            <v>0</v>
          </cell>
          <cell r="W5">
            <v>63560</v>
          </cell>
          <cell r="X5">
            <v>0</v>
          </cell>
          <cell r="Y5">
            <v>0</v>
          </cell>
          <cell r="Z5">
            <v>66480</v>
          </cell>
          <cell r="AA5">
            <v>0</v>
          </cell>
          <cell r="AB5">
            <v>0</v>
          </cell>
        </row>
        <row r="16">
          <cell r="K16">
            <v>29687.230000000003</v>
          </cell>
          <cell r="L16">
            <v>0</v>
          </cell>
          <cell r="M16">
            <v>0</v>
          </cell>
          <cell r="N16">
            <v>29215</v>
          </cell>
          <cell r="O16">
            <v>0</v>
          </cell>
          <cell r="P16">
            <v>0</v>
          </cell>
          <cell r="Q16">
            <v>31210</v>
          </cell>
          <cell r="R16">
            <v>0</v>
          </cell>
          <cell r="S16">
            <v>0</v>
          </cell>
          <cell r="T16">
            <v>31055</v>
          </cell>
          <cell r="U16">
            <v>0</v>
          </cell>
          <cell r="V16">
            <v>0</v>
          </cell>
          <cell r="W16">
            <v>31860</v>
          </cell>
          <cell r="X16">
            <v>0</v>
          </cell>
          <cell r="Y16">
            <v>0</v>
          </cell>
          <cell r="Z16">
            <v>33580</v>
          </cell>
          <cell r="AA16">
            <v>0</v>
          </cell>
          <cell r="AB16">
            <v>0</v>
          </cell>
        </row>
        <row r="27">
          <cell r="K27">
            <v>26958.2</v>
          </cell>
          <cell r="L27">
            <v>0</v>
          </cell>
          <cell r="M27">
            <v>0</v>
          </cell>
          <cell r="N27">
            <v>50250</v>
          </cell>
          <cell r="O27">
            <v>0</v>
          </cell>
          <cell r="P27">
            <v>0</v>
          </cell>
          <cell r="Q27">
            <v>49700</v>
          </cell>
          <cell r="R27">
            <v>0</v>
          </cell>
          <cell r="S27">
            <v>0</v>
          </cell>
          <cell r="T27">
            <v>50250</v>
          </cell>
          <cell r="U27">
            <v>0</v>
          </cell>
          <cell r="V27">
            <v>0</v>
          </cell>
          <cell r="W27">
            <v>52660</v>
          </cell>
          <cell r="X27">
            <v>0</v>
          </cell>
          <cell r="Y27">
            <v>0</v>
          </cell>
          <cell r="Z27">
            <v>55320</v>
          </cell>
          <cell r="AA27">
            <v>0</v>
          </cell>
          <cell r="AB27">
            <v>0</v>
          </cell>
        </row>
        <row r="31">
          <cell r="K31">
            <v>2549.6</v>
          </cell>
          <cell r="L31">
            <v>0</v>
          </cell>
          <cell r="M31">
            <v>0</v>
          </cell>
          <cell r="N31">
            <v>3300</v>
          </cell>
          <cell r="O31">
            <v>0</v>
          </cell>
          <cell r="P31">
            <v>0</v>
          </cell>
          <cell r="Q31">
            <v>3000</v>
          </cell>
          <cell r="R31">
            <v>0</v>
          </cell>
          <cell r="S31">
            <v>0</v>
          </cell>
          <cell r="T31">
            <v>4500</v>
          </cell>
          <cell r="U31">
            <v>0</v>
          </cell>
          <cell r="V31">
            <v>0</v>
          </cell>
          <cell r="W31">
            <v>4500</v>
          </cell>
          <cell r="X31">
            <v>0</v>
          </cell>
          <cell r="Y31">
            <v>0</v>
          </cell>
          <cell r="Z31">
            <v>4500</v>
          </cell>
          <cell r="AA31">
            <v>0</v>
          </cell>
          <cell r="AB31">
            <v>0</v>
          </cell>
        </row>
        <row r="38">
          <cell r="K38">
            <v>4341.1900000000005</v>
          </cell>
          <cell r="L38">
            <v>0</v>
          </cell>
          <cell r="M38">
            <v>0</v>
          </cell>
          <cell r="N38">
            <v>21750</v>
          </cell>
          <cell r="O38">
            <v>5000</v>
          </cell>
          <cell r="P38">
            <v>0</v>
          </cell>
          <cell r="Q38">
            <v>19000</v>
          </cell>
          <cell r="R38">
            <v>5000</v>
          </cell>
          <cell r="S38">
            <v>0</v>
          </cell>
          <cell r="T38">
            <v>18900</v>
          </cell>
          <cell r="U38">
            <v>0</v>
          </cell>
          <cell r="V38">
            <v>0</v>
          </cell>
          <cell r="W38">
            <v>18850</v>
          </cell>
          <cell r="X38">
            <v>0</v>
          </cell>
          <cell r="Y38">
            <v>0</v>
          </cell>
          <cell r="Z38">
            <v>19850</v>
          </cell>
          <cell r="AA38">
            <v>0</v>
          </cell>
          <cell r="AB38">
            <v>0</v>
          </cell>
        </row>
        <row r="51">
          <cell r="K51">
            <v>5400</v>
          </cell>
          <cell r="L51">
            <v>0</v>
          </cell>
          <cell r="M51">
            <v>0</v>
          </cell>
          <cell r="N51">
            <v>17500</v>
          </cell>
          <cell r="O51">
            <v>0</v>
          </cell>
          <cell r="P51">
            <v>0</v>
          </cell>
          <cell r="Q51">
            <v>16100</v>
          </cell>
          <cell r="R51">
            <v>0</v>
          </cell>
          <cell r="S51">
            <v>0</v>
          </cell>
          <cell r="T51">
            <v>22500</v>
          </cell>
          <cell r="U51">
            <v>0</v>
          </cell>
          <cell r="V51">
            <v>0</v>
          </cell>
          <cell r="W51">
            <v>17500</v>
          </cell>
          <cell r="X51">
            <v>0</v>
          </cell>
          <cell r="Y51">
            <v>0</v>
          </cell>
          <cell r="Z51">
            <v>17500</v>
          </cell>
          <cell r="AA51">
            <v>0</v>
          </cell>
          <cell r="AB51">
            <v>0</v>
          </cell>
        </row>
        <row r="54">
          <cell r="K54">
            <v>1351.6100000000001</v>
          </cell>
          <cell r="L54">
            <v>52614.559999999998</v>
          </cell>
          <cell r="M54">
            <v>0</v>
          </cell>
          <cell r="N54">
            <v>6150</v>
          </cell>
          <cell r="O54">
            <v>176800</v>
          </cell>
          <cell r="P54">
            <v>0</v>
          </cell>
          <cell r="Q54">
            <v>4000</v>
          </cell>
          <cell r="R54">
            <v>126000</v>
          </cell>
          <cell r="S54">
            <v>0</v>
          </cell>
          <cell r="T54">
            <v>3650</v>
          </cell>
          <cell r="U54">
            <v>90000</v>
          </cell>
          <cell r="V54">
            <v>0</v>
          </cell>
          <cell r="W54">
            <v>6150</v>
          </cell>
          <cell r="X54">
            <v>50000</v>
          </cell>
          <cell r="Y54">
            <v>0</v>
          </cell>
          <cell r="Z54">
            <v>6150</v>
          </cell>
          <cell r="AA54">
            <v>50000</v>
          </cell>
          <cell r="AB54">
            <v>0</v>
          </cell>
        </row>
        <row r="66">
          <cell r="K66">
            <v>53988.7</v>
          </cell>
          <cell r="L66">
            <v>0</v>
          </cell>
          <cell r="M66">
            <v>0</v>
          </cell>
          <cell r="N66">
            <v>60980</v>
          </cell>
          <cell r="O66">
            <v>0</v>
          </cell>
          <cell r="P66">
            <v>0</v>
          </cell>
          <cell r="Q66">
            <v>52980</v>
          </cell>
          <cell r="R66">
            <v>0</v>
          </cell>
          <cell r="S66">
            <v>0</v>
          </cell>
          <cell r="T66">
            <v>58670</v>
          </cell>
          <cell r="U66">
            <v>0</v>
          </cell>
          <cell r="V66">
            <v>0</v>
          </cell>
          <cell r="W66">
            <v>61180</v>
          </cell>
          <cell r="X66">
            <v>0</v>
          </cell>
          <cell r="Y66">
            <v>0</v>
          </cell>
          <cell r="Z66">
            <v>62695</v>
          </cell>
          <cell r="AA66">
            <v>0</v>
          </cell>
          <cell r="AB66">
            <v>0</v>
          </cell>
        </row>
        <row r="73">
          <cell r="K73">
            <v>30700</v>
          </cell>
          <cell r="L73">
            <v>0</v>
          </cell>
          <cell r="M73">
            <v>0</v>
          </cell>
          <cell r="N73">
            <v>3900</v>
          </cell>
          <cell r="O73">
            <v>0</v>
          </cell>
          <cell r="P73">
            <v>0</v>
          </cell>
          <cell r="Q73">
            <v>3900</v>
          </cell>
          <cell r="R73">
            <v>0</v>
          </cell>
          <cell r="S73">
            <v>0</v>
          </cell>
          <cell r="T73">
            <v>4500</v>
          </cell>
          <cell r="U73">
            <v>0</v>
          </cell>
          <cell r="V73">
            <v>0</v>
          </cell>
          <cell r="W73">
            <v>4500</v>
          </cell>
          <cell r="X73">
            <v>0</v>
          </cell>
          <cell r="Y73">
            <v>0</v>
          </cell>
          <cell r="Z73">
            <v>5000</v>
          </cell>
          <cell r="AA73">
            <v>0</v>
          </cell>
          <cell r="AB73">
            <v>0</v>
          </cell>
        </row>
        <row r="77">
          <cell r="K77">
            <v>8094.38</v>
          </cell>
          <cell r="L77">
            <v>0</v>
          </cell>
          <cell r="M77">
            <v>0</v>
          </cell>
          <cell r="N77">
            <v>5535</v>
          </cell>
          <cell r="O77">
            <v>0</v>
          </cell>
          <cell r="P77">
            <v>0</v>
          </cell>
          <cell r="Q77">
            <v>5000</v>
          </cell>
          <cell r="R77">
            <v>0</v>
          </cell>
          <cell r="S77">
            <v>0</v>
          </cell>
          <cell r="T77">
            <v>5670</v>
          </cell>
          <cell r="U77">
            <v>0</v>
          </cell>
          <cell r="V77">
            <v>0</v>
          </cell>
          <cell r="W77">
            <v>5700</v>
          </cell>
          <cell r="X77">
            <v>0</v>
          </cell>
          <cell r="Y77">
            <v>0</v>
          </cell>
          <cell r="Z77">
            <v>5700</v>
          </cell>
          <cell r="AA77">
            <v>0</v>
          </cell>
          <cell r="AB77">
            <v>0</v>
          </cell>
        </row>
        <row r="80"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</sheetData>
      <sheetData sheetId="1">
        <row r="5">
          <cell r="K5">
            <v>99.07</v>
          </cell>
          <cell r="L5">
            <v>0</v>
          </cell>
          <cell r="M5">
            <v>0</v>
          </cell>
          <cell r="N5">
            <v>130</v>
          </cell>
          <cell r="O5">
            <v>0</v>
          </cell>
          <cell r="P5">
            <v>0</v>
          </cell>
          <cell r="Q5">
            <v>130</v>
          </cell>
          <cell r="R5">
            <v>0</v>
          </cell>
          <cell r="S5">
            <v>0</v>
          </cell>
          <cell r="T5">
            <v>130</v>
          </cell>
          <cell r="U5">
            <v>0</v>
          </cell>
          <cell r="V5">
            <v>0</v>
          </cell>
          <cell r="W5">
            <v>130</v>
          </cell>
          <cell r="X5">
            <v>0</v>
          </cell>
          <cell r="Y5">
            <v>0</v>
          </cell>
          <cell r="Z5">
            <v>130</v>
          </cell>
          <cell r="AA5">
            <v>0</v>
          </cell>
          <cell r="AB5">
            <v>0</v>
          </cell>
        </row>
        <row r="7">
          <cell r="K7">
            <v>3142</v>
          </cell>
          <cell r="L7">
            <v>0</v>
          </cell>
          <cell r="M7">
            <v>0</v>
          </cell>
          <cell r="N7">
            <v>6140</v>
          </cell>
          <cell r="O7">
            <v>0</v>
          </cell>
          <cell r="P7">
            <v>0</v>
          </cell>
          <cell r="Q7">
            <v>7000</v>
          </cell>
          <cell r="R7">
            <v>0</v>
          </cell>
          <cell r="S7">
            <v>0</v>
          </cell>
          <cell r="T7">
            <v>8620</v>
          </cell>
          <cell r="U7">
            <v>0</v>
          </cell>
          <cell r="V7">
            <v>0</v>
          </cell>
          <cell r="W7">
            <v>6900</v>
          </cell>
          <cell r="X7">
            <v>0</v>
          </cell>
          <cell r="Y7">
            <v>0</v>
          </cell>
          <cell r="Z7">
            <v>6900</v>
          </cell>
          <cell r="AA7">
            <v>0</v>
          </cell>
          <cell r="AB7">
            <v>0</v>
          </cell>
        </row>
        <row r="12">
          <cell r="K12">
            <v>11247.39</v>
          </cell>
          <cell r="L12">
            <v>0</v>
          </cell>
          <cell r="M12">
            <v>0</v>
          </cell>
          <cell r="N12">
            <v>14862</v>
          </cell>
          <cell r="O12">
            <v>0</v>
          </cell>
          <cell r="P12">
            <v>0</v>
          </cell>
          <cell r="Q12">
            <v>15000</v>
          </cell>
          <cell r="R12">
            <v>0</v>
          </cell>
          <cell r="S12">
            <v>0</v>
          </cell>
          <cell r="T12">
            <v>22550</v>
          </cell>
          <cell r="U12">
            <v>0</v>
          </cell>
          <cell r="V12">
            <v>0</v>
          </cell>
          <cell r="W12">
            <v>15050</v>
          </cell>
          <cell r="X12">
            <v>0</v>
          </cell>
          <cell r="Y12">
            <v>0</v>
          </cell>
          <cell r="Z12">
            <v>15050</v>
          </cell>
          <cell r="AA12">
            <v>0</v>
          </cell>
          <cell r="AB12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1200</v>
          </cell>
          <cell r="O21">
            <v>0</v>
          </cell>
          <cell r="P21">
            <v>0</v>
          </cell>
          <cell r="Q21">
            <v>1200</v>
          </cell>
          <cell r="R21">
            <v>0</v>
          </cell>
          <cell r="S21">
            <v>0</v>
          </cell>
          <cell r="T21">
            <v>1200</v>
          </cell>
          <cell r="U21">
            <v>0</v>
          </cell>
          <cell r="V21">
            <v>0</v>
          </cell>
          <cell r="W21">
            <v>1200</v>
          </cell>
          <cell r="X21">
            <v>0</v>
          </cell>
          <cell r="Y21">
            <v>0</v>
          </cell>
          <cell r="Z21">
            <v>1200</v>
          </cell>
          <cell r="AA21">
            <v>0</v>
          </cell>
          <cell r="AB21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8">
          <cell r="K28">
            <v>1530</v>
          </cell>
          <cell r="L28">
            <v>0</v>
          </cell>
          <cell r="M28">
            <v>0</v>
          </cell>
          <cell r="N28">
            <v>1800</v>
          </cell>
          <cell r="O28">
            <v>0</v>
          </cell>
          <cell r="P28">
            <v>0</v>
          </cell>
          <cell r="Q28">
            <v>1800</v>
          </cell>
          <cell r="R28">
            <v>0</v>
          </cell>
          <cell r="S28">
            <v>0</v>
          </cell>
          <cell r="T28">
            <v>2000</v>
          </cell>
          <cell r="U28">
            <v>0</v>
          </cell>
          <cell r="V28">
            <v>0</v>
          </cell>
          <cell r="W28">
            <v>2600</v>
          </cell>
          <cell r="X28">
            <v>0</v>
          </cell>
          <cell r="Y28">
            <v>0</v>
          </cell>
          <cell r="Z28">
            <v>2700</v>
          </cell>
          <cell r="AA28">
            <v>0</v>
          </cell>
          <cell r="AB28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3000</v>
          </cell>
          <cell r="O30">
            <v>0</v>
          </cell>
          <cell r="P30">
            <v>0</v>
          </cell>
          <cell r="Q30">
            <v>3000</v>
          </cell>
          <cell r="R30">
            <v>0</v>
          </cell>
          <cell r="S30">
            <v>0</v>
          </cell>
          <cell r="T30">
            <v>3000</v>
          </cell>
          <cell r="U30">
            <v>0</v>
          </cell>
          <cell r="V30">
            <v>0</v>
          </cell>
          <cell r="W30">
            <v>3000</v>
          </cell>
          <cell r="X30">
            <v>0</v>
          </cell>
          <cell r="Y30">
            <v>0</v>
          </cell>
          <cell r="Z30">
            <v>3000</v>
          </cell>
          <cell r="AA30">
            <v>0</v>
          </cell>
          <cell r="AB30">
            <v>0</v>
          </cell>
        </row>
        <row r="34">
          <cell r="K34">
            <v>2661.77</v>
          </cell>
          <cell r="L34">
            <v>0</v>
          </cell>
          <cell r="M34">
            <v>0</v>
          </cell>
          <cell r="N34">
            <v>11500</v>
          </cell>
          <cell r="O34">
            <v>0</v>
          </cell>
          <cell r="P34">
            <v>0</v>
          </cell>
          <cell r="Q34">
            <v>8000</v>
          </cell>
          <cell r="R34">
            <v>0</v>
          </cell>
          <cell r="S34">
            <v>0</v>
          </cell>
          <cell r="T34">
            <v>11500</v>
          </cell>
          <cell r="U34">
            <v>0</v>
          </cell>
          <cell r="V34">
            <v>0</v>
          </cell>
          <cell r="W34">
            <v>9500</v>
          </cell>
          <cell r="X34">
            <v>0</v>
          </cell>
          <cell r="Y34">
            <v>0</v>
          </cell>
          <cell r="Z34">
            <v>9500</v>
          </cell>
          <cell r="AA34">
            <v>0</v>
          </cell>
          <cell r="AB34">
            <v>0</v>
          </cell>
        </row>
        <row r="50">
          <cell r="K50">
            <v>1195</v>
          </cell>
          <cell r="L50">
            <v>0</v>
          </cell>
          <cell r="M50">
            <v>0</v>
          </cell>
          <cell r="N50">
            <v>1800</v>
          </cell>
          <cell r="O50">
            <v>0</v>
          </cell>
          <cell r="P50">
            <v>0</v>
          </cell>
          <cell r="Q50">
            <v>1500</v>
          </cell>
          <cell r="R50">
            <v>0</v>
          </cell>
          <cell r="S50">
            <v>0</v>
          </cell>
          <cell r="T50">
            <v>1800</v>
          </cell>
          <cell r="U50">
            <v>0</v>
          </cell>
          <cell r="V50">
            <v>0</v>
          </cell>
          <cell r="W50">
            <v>1700</v>
          </cell>
          <cell r="X50">
            <v>0</v>
          </cell>
          <cell r="Y50">
            <v>0</v>
          </cell>
          <cell r="Z50">
            <v>1700</v>
          </cell>
          <cell r="AA50">
            <v>0</v>
          </cell>
          <cell r="AB50">
            <v>0</v>
          </cell>
        </row>
        <row r="55">
          <cell r="K55">
            <v>9373.58</v>
          </cell>
          <cell r="L55">
            <v>0</v>
          </cell>
          <cell r="M55">
            <v>0</v>
          </cell>
          <cell r="N55">
            <v>11250</v>
          </cell>
          <cell r="O55">
            <v>0</v>
          </cell>
          <cell r="P55">
            <v>0</v>
          </cell>
          <cell r="Q55">
            <v>7000</v>
          </cell>
          <cell r="R55">
            <v>0</v>
          </cell>
          <cell r="S55">
            <v>0</v>
          </cell>
          <cell r="T55">
            <v>6250</v>
          </cell>
          <cell r="U55">
            <v>0</v>
          </cell>
          <cell r="V55">
            <v>0</v>
          </cell>
          <cell r="W55">
            <v>4450</v>
          </cell>
          <cell r="X55">
            <v>0</v>
          </cell>
          <cell r="Y55">
            <v>0</v>
          </cell>
          <cell r="Z55">
            <v>4450</v>
          </cell>
          <cell r="AA55">
            <v>0</v>
          </cell>
          <cell r="AB55">
            <v>0</v>
          </cell>
        </row>
      </sheetData>
      <sheetData sheetId="2">
        <row r="4">
          <cell r="K4">
            <v>60706.03</v>
          </cell>
          <cell r="L4">
            <v>0</v>
          </cell>
          <cell r="M4">
            <v>0</v>
          </cell>
          <cell r="N4">
            <v>55700</v>
          </cell>
          <cell r="O4">
            <v>0</v>
          </cell>
          <cell r="P4">
            <v>0</v>
          </cell>
          <cell r="Q4">
            <v>66500</v>
          </cell>
          <cell r="R4">
            <v>0</v>
          </cell>
          <cell r="S4">
            <v>0</v>
          </cell>
          <cell r="T4">
            <v>78600</v>
          </cell>
          <cell r="U4">
            <v>0</v>
          </cell>
          <cell r="V4">
            <v>0</v>
          </cell>
          <cell r="W4">
            <v>46200</v>
          </cell>
          <cell r="X4">
            <v>0</v>
          </cell>
          <cell r="Y4">
            <v>0</v>
          </cell>
          <cell r="Z4">
            <v>46200</v>
          </cell>
          <cell r="AA4">
            <v>0</v>
          </cell>
          <cell r="AB4">
            <v>0</v>
          </cell>
        </row>
        <row r="17">
          <cell r="K17">
            <v>2741.46</v>
          </cell>
          <cell r="L17">
            <v>0</v>
          </cell>
          <cell r="M17">
            <v>0</v>
          </cell>
          <cell r="N17">
            <v>7100</v>
          </cell>
          <cell r="O17">
            <v>0</v>
          </cell>
          <cell r="P17">
            <v>0</v>
          </cell>
          <cell r="Q17">
            <v>7000</v>
          </cell>
          <cell r="R17">
            <v>0</v>
          </cell>
          <cell r="S17">
            <v>0</v>
          </cell>
          <cell r="T17">
            <v>7100</v>
          </cell>
          <cell r="U17">
            <v>0</v>
          </cell>
          <cell r="V17">
            <v>0</v>
          </cell>
          <cell r="W17">
            <v>7100</v>
          </cell>
          <cell r="X17">
            <v>0</v>
          </cell>
          <cell r="Y17">
            <v>0</v>
          </cell>
          <cell r="Z17">
            <v>7100</v>
          </cell>
          <cell r="AA17">
            <v>0</v>
          </cell>
          <cell r="AB17">
            <v>0</v>
          </cell>
        </row>
        <row r="23">
          <cell r="K23">
            <v>1668.46</v>
          </cell>
          <cell r="L23">
            <v>0</v>
          </cell>
          <cell r="M23">
            <v>0</v>
          </cell>
          <cell r="N23">
            <v>1850</v>
          </cell>
          <cell r="O23">
            <v>0</v>
          </cell>
          <cell r="P23">
            <v>0</v>
          </cell>
          <cell r="Q23">
            <v>1700</v>
          </cell>
          <cell r="R23">
            <v>0</v>
          </cell>
          <cell r="S23">
            <v>0</v>
          </cell>
          <cell r="T23">
            <v>1700</v>
          </cell>
          <cell r="U23">
            <v>0</v>
          </cell>
          <cell r="V23">
            <v>0</v>
          </cell>
          <cell r="W23">
            <v>1700</v>
          </cell>
          <cell r="X23">
            <v>0</v>
          </cell>
          <cell r="Y23">
            <v>0</v>
          </cell>
          <cell r="Z23">
            <v>1700</v>
          </cell>
          <cell r="AA23">
            <v>0</v>
          </cell>
          <cell r="AB23">
            <v>0</v>
          </cell>
        </row>
        <row r="28">
          <cell r="K28">
            <v>2698.32</v>
          </cell>
          <cell r="L28">
            <v>0</v>
          </cell>
          <cell r="M28">
            <v>0</v>
          </cell>
          <cell r="N28">
            <v>1300</v>
          </cell>
          <cell r="O28">
            <v>0</v>
          </cell>
          <cell r="P28">
            <v>0</v>
          </cell>
          <cell r="Q28">
            <v>1300</v>
          </cell>
          <cell r="R28">
            <v>0</v>
          </cell>
          <cell r="S28">
            <v>0</v>
          </cell>
          <cell r="T28">
            <v>1300</v>
          </cell>
          <cell r="U28">
            <v>0</v>
          </cell>
          <cell r="V28">
            <v>0</v>
          </cell>
          <cell r="W28">
            <v>1300</v>
          </cell>
          <cell r="X28">
            <v>0</v>
          </cell>
          <cell r="Y28">
            <v>0</v>
          </cell>
          <cell r="Z28">
            <v>1300</v>
          </cell>
          <cell r="AA28">
            <v>0</v>
          </cell>
          <cell r="AB28">
            <v>0</v>
          </cell>
        </row>
        <row r="31">
          <cell r="K31">
            <v>154583.18</v>
          </cell>
          <cell r="L31">
            <v>17373.849999999999</v>
          </cell>
          <cell r="M31">
            <v>0</v>
          </cell>
          <cell r="N31">
            <v>203440</v>
          </cell>
          <cell r="O31">
            <v>39040</v>
          </cell>
          <cell r="P31">
            <v>0</v>
          </cell>
          <cell r="Q31">
            <v>178990</v>
          </cell>
          <cell r="R31">
            <v>32000</v>
          </cell>
          <cell r="S31">
            <v>0</v>
          </cell>
          <cell r="T31">
            <v>193370</v>
          </cell>
          <cell r="U31">
            <v>405000</v>
          </cell>
          <cell r="V31">
            <v>0</v>
          </cell>
          <cell r="W31">
            <v>160960</v>
          </cell>
          <cell r="X31">
            <v>0</v>
          </cell>
          <cell r="Y31">
            <v>0</v>
          </cell>
          <cell r="Z31">
            <v>160940</v>
          </cell>
          <cell r="AA31">
            <v>0</v>
          </cell>
          <cell r="AB31">
            <v>0</v>
          </cell>
        </row>
        <row r="77">
          <cell r="K77">
            <v>1347</v>
          </cell>
          <cell r="L77">
            <v>7160.13</v>
          </cell>
          <cell r="M77">
            <v>0</v>
          </cell>
          <cell r="N77">
            <v>14000</v>
          </cell>
          <cell r="O77">
            <v>0</v>
          </cell>
          <cell r="P77">
            <v>0</v>
          </cell>
          <cell r="Q77">
            <v>14000</v>
          </cell>
          <cell r="R77">
            <v>0</v>
          </cell>
          <cell r="S77">
            <v>0</v>
          </cell>
          <cell r="T77">
            <v>15000</v>
          </cell>
          <cell r="U77">
            <v>0</v>
          </cell>
          <cell r="V77">
            <v>0</v>
          </cell>
          <cell r="W77">
            <v>5000</v>
          </cell>
          <cell r="X77">
            <v>50000</v>
          </cell>
          <cell r="Y77">
            <v>0</v>
          </cell>
          <cell r="Z77">
            <v>5000</v>
          </cell>
          <cell r="AA77">
            <v>50000</v>
          </cell>
          <cell r="AB77">
            <v>0</v>
          </cell>
        </row>
        <row r="80">
          <cell r="K80">
            <v>1890</v>
          </cell>
          <cell r="L80">
            <v>0</v>
          </cell>
          <cell r="M80">
            <v>0</v>
          </cell>
          <cell r="N80">
            <v>5000</v>
          </cell>
          <cell r="O80">
            <v>0</v>
          </cell>
          <cell r="P80">
            <v>0</v>
          </cell>
          <cell r="Q80">
            <v>5000</v>
          </cell>
          <cell r="R80">
            <v>0</v>
          </cell>
          <cell r="S80">
            <v>0</v>
          </cell>
          <cell r="T80">
            <v>4000</v>
          </cell>
          <cell r="U80">
            <v>0</v>
          </cell>
          <cell r="V80">
            <v>0</v>
          </cell>
          <cell r="W80">
            <v>5000</v>
          </cell>
          <cell r="X80">
            <v>0</v>
          </cell>
          <cell r="Y80">
            <v>0</v>
          </cell>
          <cell r="Z80">
            <v>5000</v>
          </cell>
          <cell r="AA80">
            <v>0</v>
          </cell>
          <cell r="AB80">
            <v>0</v>
          </cell>
        </row>
        <row r="86">
          <cell r="K86">
            <v>147</v>
          </cell>
          <cell r="L86">
            <v>0</v>
          </cell>
          <cell r="M86">
            <v>0</v>
          </cell>
          <cell r="N86">
            <v>600</v>
          </cell>
          <cell r="O86">
            <v>0</v>
          </cell>
          <cell r="P86">
            <v>0</v>
          </cell>
          <cell r="Q86">
            <v>200</v>
          </cell>
          <cell r="R86">
            <v>0</v>
          </cell>
          <cell r="S86">
            <v>0</v>
          </cell>
          <cell r="T86">
            <v>600</v>
          </cell>
          <cell r="U86">
            <v>0</v>
          </cell>
          <cell r="V86">
            <v>0</v>
          </cell>
          <cell r="W86">
            <v>600</v>
          </cell>
          <cell r="X86">
            <v>0</v>
          </cell>
          <cell r="Y86">
            <v>0</v>
          </cell>
          <cell r="Z86">
            <v>600</v>
          </cell>
          <cell r="AA86">
            <v>0</v>
          </cell>
          <cell r="AB86">
            <v>0</v>
          </cell>
        </row>
      </sheetData>
      <sheetData sheetId="3">
        <row r="4">
          <cell r="K4">
            <v>13921.369999999999</v>
          </cell>
          <cell r="L4">
            <v>0</v>
          </cell>
          <cell r="M4">
            <v>0</v>
          </cell>
          <cell r="N4">
            <v>21066</v>
          </cell>
          <cell r="O4">
            <v>0</v>
          </cell>
          <cell r="P4">
            <v>0</v>
          </cell>
          <cell r="Q4">
            <v>21000</v>
          </cell>
          <cell r="R4">
            <v>0</v>
          </cell>
          <cell r="S4">
            <v>0</v>
          </cell>
          <cell r="T4">
            <v>21750</v>
          </cell>
          <cell r="U4">
            <v>0</v>
          </cell>
          <cell r="V4">
            <v>0</v>
          </cell>
          <cell r="W4">
            <v>23540</v>
          </cell>
          <cell r="X4">
            <v>0</v>
          </cell>
          <cell r="Y4">
            <v>0</v>
          </cell>
          <cell r="Z4">
            <v>23840</v>
          </cell>
          <cell r="AA4">
            <v>0</v>
          </cell>
          <cell r="AB4">
            <v>0</v>
          </cell>
        </row>
        <row r="17">
          <cell r="K17">
            <v>19022.22</v>
          </cell>
          <cell r="L17">
            <v>0</v>
          </cell>
          <cell r="M17">
            <v>0</v>
          </cell>
          <cell r="N17">
            <v>18560</v>
          </cell>
          <cell r="O17">
            <v>0</v>
          </cell>
          <cell r="P17">
            <v>0</v>
          </cell>
          <cell r="Q17">
            <v>19580</v>
          </cell>
          <cell r="R17">
            <v>0</v>
          </cell>
          <cell r="S17">
            <v>0</v>
          </cell>
          <cell r="T17">
            <v>19035</v>
          </cell>
          <cell r="U17">
            <v>0</v>
          </cell>
          <cell r="V17">
            <v>0</v>
          </cell>
          <cell r="W17">
            <v>19765</v>
          </cell>
          <cell r="X17">
            <v>0</v>
          </cell>
          <cell r="Y17">
            <v>0</v>
          </cell>
          <cell r="Z17">
            <v>20695</v>
          </cell>
          <cell r="AA17">
            <v>0</v>
          </cell>
          <cell r="AB17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K29">
            <v>0</v>
          </cell>
          <cell r="L29"/>
          <cell r="M29"/>
          <cell r="N29"/>
          <cell r="O29"/>
          <cell r="P29"/>
          <cell r="Q29"/>
          <cell r="R29"/>
          <cell r="S29"/>
          <cell r="T29">
            <v>0</v>
          </cell>
          <cell r="U29"/>
          <cell r="V29"/>
          <cell r="W29">
            <v>0</v>
          </cell>
          <cell r="X29"/>
          <cell r="Y29"/>
          <cell r="Z29">
            <v>0</v>
          </cell>
          <cell r="AA29"/>
          <cell r="AB29"/>
        </row>
      </sheetData>
      <sheetData sheetId="4">
        <row r="5">
          <cell r="K5">
            <v>376573.94000000012</v>
          </cell>
          <cell r="L5">
            <v>0</v>
          </cell>
          <cell r="M5">
            <v>9544.9599999999991</v>
          </cell>
          <cell r="N5">
            <v>390920</v>
          </cell>
          <cell r="O5">
            <v>4200</v>
          </cell>
          <cell r="P5">
            <v>15000</v>
          </cell>
          <cell r="Q5">
            <v>409070</v>
          </cell>
          <cell r="R5">
            <v>4200</v>
          </cell>
          <cell r="S5">
            <v>14000</v>
          </cell>
          <cell r="T5">
            <v>412060</v>
          </cell>
          <cell r="U5">
            <v>16560</v>
          </cell>
          <cell r="V5">
            <v>15000</v>
          </cell>
          <cell r="W5">
            <v>408600</v>
          </cell>
          <cell r="X5">
            <v>0</v>
          </cell>
          <cell r="Y5">
            <v>0</v>
          </cell>
          <cell r="Z5">
            <v>415950</v>
          </cell>
          <cell r="AA5">
            <v>0</v>
          </cell>
          <cell r="AB5">
            <v>0</v>
          </cell>
        </row>
        <row r="54">
          <cell r="K54">
            <v>83573.930000000022</v>
          </cell>
          <cell r="L54">
            <v>14671.2</v>
          </cell>
          <cell r="M54">
            <v>0</v>
          </cell>
          <cell r="N54">
            <v>101860</v>
          </cell>
          <cell r="O54">
            <v>5000</v>
          </cell>
          <cell r="P54">
            <v>0</v>
          </cell>
          <cell r="Q54">
            <v>80500</v>
          </cell>
          <cell r="R54">
            <v>5000</v>
          </cell>
          <cell r="S54">
            <v>0</v>
          </cell>
          <cell r="T54">
            <v>83660</v>
          </cell>
          <cell r="U54">
            <v>0</v>
          </cell>
          <cell r="V54">
            <v>0</v>
          </cell>
          <cell r="W54">
            <v>87360</v>
          </cell>
          <cell r="X54">
            <v>0</v>
          </cell>
          <cell r="Y54">
            <v>0</v>
          </cell>
          <cell r="Z54">
            <v>87960</v>
          </cell>
          <cell r="AA54">
            <v>0</v>
          </cell>
          <cell r="AB54">
            <v>0</v>
          </cell>
        </row>
        <row r="73">
          <cell r="K73">
            <v>37257.1</v>
          </cell>
          <cell r="L73">
            <v>0</v>
          </cell>
          <cell r="M73">
            <v>0</v>
          </cell>
          <cell r="N73">
            <v>39300</v>
          </cell>
          <cell r="O73">
            <v>0</v>
          </cell>
          <cell r="P73">
            <v>0</v>
          </cell>
          <cell r="Q73">
            <v>40200</v>
          </cell>
          <cell r="R73">
            <v>0</v>
          </cell>
          <cell r="S73">
            <v>0</v>
          </cell>
          <cell r="T73">
            <v>44000</v>
          </cell>
          <cell r="U73">
            <v>0</v>
          </cell>
          <cell r="V73">
            <v>0</v>
          </cell>
          <cell r="W73">
            <v>46200</v>
          </cell>
          <cell r="X73">
            <v>0</v>
          </cell>
          <cell r="Y73">
            <v>0</v>
          </cell>
          <cell r="Z73">
            <v>48100</v>
          </cell>
          <cell r="AA73">
            <v>0</v>
          </cell>
          <cell r="AB73">
            <v>0</v>
          </cell>
        </row>
        <row r="76">
          <cell r="K76">
            <v>39496.57</v>
          </cell>
          <cell r="L76">
            <v>0</v>
          </cell>
          <cell r="M76">
            <v>0</v>
          </cell>
          <cell r="N76">
            <v>42900</v>
          </cell>
          <cell r="O76">
            <v>0</v>
          </cell>
          <cell r="P76">
            <v>0</v>
          </cell>
          <cell r="Q76">
            <v>43400</v>
          </cell>
          <cell r="R76">
            <v>0</v>
          </cell>
          <cell r="S76">
            <v>0</v>
          </cell>
          <cell r="T76">
            <v>45600</v>
          </cell>
          <cell r="U76"/>
          <cell r="V76">
            <v>0</v>
          </cell>
          <cell r="W76">
            <v>47020</v>
          </cell>
          <cell r="X76"/>
          <cell r="Y76">
            <v>0</v>
          </cell>
          <cell r="Z76">
            <v>48920</v>
          </cell>
          <cell r="AA76"/>
          <cell r="AB76">
            <v>0</v>
          </cell>
        </row>
        <row r="83"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5">
          <cell r="K85">
            <v>9540.8799999999992</v>
          </cell>
          <cell r="L85">
            <v>0</v>
          </cell>
          <cell r="M85">
            <v>0</v>
          </cell>
          <cell r="N85">
            <v>3800</v>
          </cell>
          <cell r="O85">
            <v>0</v>
          </cell>
          <cell r="P85">
            <v>0</v>
          </cell>
          <cell r="Q85">
            <v>4450</v>
          </cell>
          <cell r="R85">
            <v>0</v>
          </cell>
          <cell r="S85">
            <v>0</v>
          </cell>
          <cell r="T85">
            <v>4000</v>
          </cell>
          <cell r="U85">
            <v>0</v>
          </cell>
          <cell r="V85">
            <v>0</v>
          </cell>
          <cell r="W85">
            <v>4080</v>
          </cell>
          <cell r="X85">
            <v>0</v>
          </cell>
          <cell r="Y85">
            <v>0</v>
          </cell>
          <cell r="Z85">
            <v>4080</v>
          </cell>
          <cell r="AA85">
            <v>0</v>
          </cell>
          <cell r="AB85">
            <v>0</v>
          </cell>
        </row>
        <row r="100">
          <cell r="K100">
            <v>9418.23</v>
          </cell>
          <cell r="L100">
            <v>881584.4</v>
          </cell>
          <cell r="M100">
            <v>0</v>
          </cell>
          <cell r="N100">
            <v>6623</v>
          </cell>
          <cell r="O100">
            <v>3000</v>
          </cell>
          <cell r="P100">
            <v>585000</v>
          </cell>
          <cell r="Q100">
            <v>4700</v>
          </cell>
          <cell r="R100">
            <v>0</v>
          </cell>
          <cell r="S100">
            <v>585000</v>
          </cell>
          <cell r="T100">
            <v>6000</v>
          </cell>
          <cell r="U100">
            <v>255000</v>
          </cell>
          <cell r="V100">
            <v>0</v>
          </cell>
          <cell r="W100">
            <v>6000</v>
          </cell>
          <cell r="X100">
            <v>375000</v>
          </cell>
          <cell r="Y100">
            <v>0</v>
          </cell>
          <cell r="Z100">
            <v>0</v>
          </cell>
          <cell r="AA100">
            <v>115000</v>
          </cell>
          <cell r="AB100">
            <v>0</v>
          </cell>
        </row>
        <row r="107">
          <cell r="K107">
            <v>78636.789999999994</v>
          </cell>
          <cell r="L107">
            <v>0</v>
          </cell>
          <cell r="M107">
            <v>0</v>
          </cell>
          <cell r="N107">
            <v>67100</v>
          </cell>
          <cell r="O107">
            <v>0</v>
          </cell>
          <cell r="P107">
            <v>0</v>
          </cell>
          <cell r="Q107">
            <v>85840</v>
          </cell>
          <cell r="R107">
            <v>0</v>
          </cell>
          <cell r="S107">
            <v>0</v>
          </cell>
          <cell r="T107">
            <v>21000</v>
          </cell>
          <cell r="U107">
            <v>0</v>
          </cell>
          <cell r="V107">
            <v>0</v>
          </cell>
          <cell r="W107">
            <v>25000</v>
          </cell>
          <cell r="X107">
            <v>0</v>
          </cell>
          <cell r="Y107">
            <v>0</v>
          </cell>
          <cell r="Z107">
            <v>25000</v>
          </cell>
          <cell r="AA107">
            <v>0</v>
          </cell>
          <cell r="AB107">
            <v>0</v>
          </cell>
        </row>
        <row r="110">
          <cell r="K110">
            <v>128633.04</v>
          </cell>
          <cell r="L110">
            <v>0</v>
          </cell>
          <cell r="M110">
            <v>0</v>
          </cell>
          <cell r="N110">
            <v>120000</v>
          </cell>
          <cell r="O110">
            <v>0</v>
          </cell>
          <cell r="P110">
            <v>0</v>
          </cell>
          <cell r="Q110">
            <v>115000</v>
          </cell>
          <cell r="R110">
            <v>0</v>
          </cell>
          <cell r="S110">
            <v>0</v>
          </cell>
          <cell r="T110">
            <v>97000</v>
          </cell>
          <cell r="U110">
            <v>0</v>
          </cell>
          <cell r="V110">
            <v>0</v>
          </cell>
          <cell r="W110">
            <v>100000</v>
          </cell>
          <cell r="X110">
            <v>0</v>
          </cell>
          <cell r="Y110">
            <v>0</v>
          </cell>
          <cell r="Z110">
            <v>100000</v>
          </cell>
          <cell r="AA110">
            <v>0</v>
          </cell>
          <cell r="AB110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7">
          <cell r="K117">
            <v>250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K119">
            <v>7000</v>
          </cell>
          <cell r="L119">
            <v>0</v>
          </cell>
          <cell r="M119">
            <v>0</v>
          </cell>
          <cell r="N119">
            <v>7000</v>
          </cell>
          <cell r="O119">
            <v>0</v>
          </cell>
          <cell r="P119">
            <v>0</v>
          </cell>
          <cell r="Q119">
            <v>7000</v>
          </cell>
          <cell r="R119">
            <v>0</v>
          </cell>
          <cell r="S119">
            <v>0</v>
          </cell>
          <cell r="T119">
            <v>7000</v>
          </cell>
          <cell r="U119">
            <v>0</v>
          </cell>
          <cell r="V119">
            <v>0</v>
          </cell>
          <cell r="W119">
            <v>7000</v>
          </cell>
          <cell r="X119">
            <v>0</v>
          </cell>
          <cell r="Y119">
            <v>0</v>
          </cell>
          <cell r="Z119">
            <v>7000</v>
          </cell>
          <cell r="AA119">
            <v>0</v>
          </cell>
          <cell r="AB119">
            <v>0</v>
          </cell>
        </row>
      </sheetData>
      <sheetData sheetId="5">
        <row r="5">
          <cell r="K5">
            <v>364.15</v>
          </cell>
          <cell r="L5">
            <v>848.29</v>
          </cell>
          <cell r="M5">
            <v>0</v>
          </cell>
          <cell r="N5">
            <v>1600</v>
          </cell>
          <cell r="O5">
            <v>0</v>
          </cell>
          <cell r="P5">
            <v>0</v>
          </cell>
          <cell r="Q5">
            <v>1500</v>
          </cell>
          <cell r="R5">
            <v>0</v>
          </cell>
          <cell r="S5">
            <v>0</v>
          </cell>
          <cell r="T5">
            <v>1000</v>
          </cell>
          <cell r="U5">
            <v>0</v>
          </cell>
          <cell r="V5">
            <v>0</v>
          </cell>
          <cell r="W5">
            <v>600</v>
          </cell>
          <cell r="X5">
            <v>65000</v>
          </cell>
          <cell r="Y5">
            <v>0</v>
          </cell>
          <cell r="Z5">
            <v>600</v>
          </cell>
          <cell r="AA5">
            <v>65000</v>
          </cell>
          <cell r="AB5">
            <v>0</v>
          </cell>
        </row>
        <row r="10">
          <cell r="K10">
            <v>518288.09</v>
          </cell>
          <cell r="L10">
            <v>0</v>
          </cell>
          <cell r="M10">
            <v>0</v>
          </cell>
          <cell r="N10">
            <v>556288</v>
          </cell>
          <cell r="O10">
            <v>0</v>
          </cell>
          <cell r="P10">
            <v>0</v>
          </cell>
          <cell r="Q10">
            <v>529500</v>
          </cell>
          <cell r="R10">
            <v>0</v>
          </cell>
          <cell r="S10">
            <v>0</v>
          </cell>
          <cell r="T10">
            <v>556000</v>
          </cell>
          <cell r="U10">
            <v>0</v>
          </cell>
          <cell r="V10">
            <v>0</v>
          </cell>
          <cell r="W10">
            <v>560000</v>
          </cell>
          <cell r="X10">
            <v>0</v>
          </cell>
          <cell r="Y10">
            <v>0</v>
          </cell>
          <cell r="Z10">
            <v>555000</v>
          </cell>
          <cell r="AA10">
            <v>0</v>
          </cell>
          <cell r="AB10">
            <v>0</v>
          </cell>
        </row>
        <row r="17">
          <cell r="K17">
            <v>92072.38</v>
          </cell>
          <cell r="L17">
            <v>0</v>
          </cell>
          <cell r="M17">
            <v>0</v>
          </cell>
          <cell r="N17">
            <v>109000</v>
          </cell>
          <cell r="O17">
            <v>0</v>
          </cell>
          <cell r="P17">
            <v>0</v>
          </cell>
          <cell r="Q17">
            <v>100000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20">
          <cell r="K20">
            <v>17423.09</v>
          </cell>
          <cell r="L20">
            <v>0</v>
          </cell>
          <cell r="M20">
            <v>0</v>
          </cell>
          <cell r="N20">
            <v>14212</v>
          </cell>
          <cell r="O20">
            <v>0</v>
          </cell>
          <cell r="P20">
            <v>0</v>
          </cell>
          <cell r="Q20">
            <v>20000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K22">
            <v>113629.91</v>
          </cell>
          <cell r="L22">
            <v>0</v>
          </cell>
          <cell r="M22">
            <v>0</v>
          </cell>
          <cell r="N22">
            <v>112107</v>
          </cell>
          <cell r="O22">
            <v>0</v>
          </cell>
          <cell r="P22">
            <v>0</v>
          </cell>
          <cell r="Q22">
            <v>110800</v>
          </cell>
          <cell r="R22">
            <v>0</v>
          </cell>
          <cell r="S22">
            <v>0</v>
          </cell>
          <cell r="T22">
            <v>111300</v>
          </cell>
          <cell r="U22">
            <v>0</v>
          </cell>
          <cell r="V22">
            <v>0</v>
          </cell>
          <cell r="W22">
            <v>113700</v>
          </cell>
          <cell r="X22">
            <v>0</v>
          </cell>
          <cell r="Y22">
            <v>0</v>
          </cell>
          <cell r="Z22">
            <v>111700</v>
          </cell>
          <cell r="AA22">
            <v>0</v>
          </cell>
          <cell r="AB22">
            <v>0</v>
          </cell>
        </row>
      </sheetData>
      <sheetData sheetId="6">
        <row r="5">
          <cell r="K5">
            <v>0</v>
          </cell>
          <cell r="L5">
            <v>36587.980000000003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7">
          <cell r="K7">
            <v>0</v>
          </cell>
          <cell r="L7">
            <v>167376</v>
          </cell>
          <cell r="M7">
            <v>0</v>
          </cell>
          <cell r="N7">
            <v>0</v>
          </cell>
          <cell r="O7">
            <v>240000</v>
          </cell>
          <cell r="P7">
            <v>0</v>
          </cell>
          <cell r="Q7">
            <v>0</v>
          </cell>
          <cell r="R7">
            <v>227100</v>
          </cell>
          <cell r="S7">
            <v>0</v>
          </cell>
          <cell r="T7">
            <v>0</v>
          </cell>
          <cell r="U7">
            <v>160000</v>
          </cell>
          <cell r="V7">
            <v>0</v>
          </cell>
          <cell r="W7">
            <v>0</v>
          </cell>
          <cell r="X7">
            <v>200000</v>
          </cell>
          <cell r="Y7">
            <v>0</v>
          </cell>
          <cell r="Z7">
            <v>0</v>
          </cell>
          <cell r="AA7">
            <v>200000</v>
          </cell>
          <cell r="AB7">
            <v>0</v>
          </cell>
        </row>
        <row r="15">
          <cell r="K15">
            <v>64885.8</v>
          </cell>
          <cell r="L15">
            <v>0</v>
          </cell>
          <cell r="M15">
            <v>0</v>
          </cell>
          <cell r="N15">
            <v>63000</v>
          </cell>
          <cell r="O15">
            <v>0</v>
          </cell>
          <cell r="P15">
            <v>0</v>
          </cell>
          <cell r="Q15">
            <v>60000</v>
          </cell>
          <cell r="R15">
            <v>0</v>
          </cell>
          <cell r="S15">
            <v>0</v>
          </cell>
          <cell r="T15">
            <v>64000</v>
          </cell>
          <cell r="U15">
            <v>0</v>
          </cell>
          <cell r="V15">
            <v>0</v>
          </cell>
          <cell r="W15">
            <v>64000</v>
          </cell>
          <cell r="X15">
            <v>0</v>
          </cell>
          <cell r="Y15">
            <v>0</v>
          </cell>
          <cell r="Z15">
            <v>64000</v>
          </cell>
          <cell r="AA15">
            <v>0</v>
          </cell>
          <cell r="AB15">
            <v>0</v>
          </cell>
        </row>
        <row r="17">
          <cell r="K17">
            <v>123230.98</v>
          </cell>
          <cell r="L17">
            <v>0</v>
          </cell>
          <cell r="M17">
            <v>0</v>
          </cell>
          <cell r="N17">
            <v>211500</v>
          </cell>
          <cell r="O17">
            <v>0</v>
          </cell>
          <cell r="P17">
            <v>0</v>
          </cell>
          <cell r="Q17">
            <v>291000</v>
          </cell>
          <cell r="R17">
            <v>0</v>
          </cell>
          <cell r="S17">
            <v>0</v>
          </cell>
          <cell r="T17">
            <v>150000</v>
          </cell>
          <cell r="U17">
            <v>0</v>
          </cell>
          <cell r="V17">
            <v>0</v>
          </cell>
          <cell r="W17">
            <v>150000</v>
          </cell>
          <cell r="X17">
            <v>0</v>
          </cell>
          <cell r="Y17">
            <v>0</v>
          </cell>
          <cell r="Z17">
            <v>150000</v>
          </cell>
          <cell r="AA17">
            <v>0</v>
          </cell>
          <cell r="AB17">
            <v>0</v>
          </cell>
        </row>
        <row r="19">
          <cell r="K19">
            <v>64958</v>
          </cell>
          <cell r="L19">
            <v>0</v>
          </cell>
          <cell r="M19">
            <v>0</v>
          </cell>
          <cell r="N19">
            <v>68000</v>
          </cell>
          <cell r="O19">
            <v>0</v>
          </cell>
          <cell r="P19">
            <v>0</v>
          </cell>
          <cell r="Q19">
            <v>70500</v>
          </cell>
          <cell r="R19">
            <v>0</v>
          </cell>
          <cell r="S19">
            <v>0</v>
          </cell>
          <cell r="T19">
            <v>72000</v>
          </cell>
          <cell r="U19">
            <v>0</v>
          </cell>
          <cell r="V19">
            <v>0</v>
          </cell>
          <cell r="W19">
            <v>66000</v>
          </cell>
          <cell r="X19">
            <v>0</v>
          </cell>
          <cell r="Y19">
            <v>0</v>
          </cell>
          <cell r="Z19">
            <v>66000</v>
          </cell>
          <cell r="AA19">
            <v>0</v>
          </cell>
          <cell r="AB19">
            <v>0</v>
          </cell>
        </row>
        <row r="25">
          <cell r="K25">
            <v>24509.77</v>
          </cell>
          <cell r="L25">
            <v>0</v>
          </cell>
          <cell r="M25">
            <v>0</v>
          </cell>
          <cell r="N25">
            <v>43400</v>
          </cell>
          <cell r="O25">
            <v>0</v>
          </cell>
          <cell r="P25">
            <v>0</v>
          </cell>
          <cell r="Q25">
            <v>43400</v>
          </cell>
          <cell r="R25">
            <v>0</v>
          </cell>
          <cell r="S25">
            <v>0</v>
          </cell>
          <cell r="T25">
            <v>30000</v>
          </cell>
          <cell r="U25">
            <v>0</v>
          </cell>
          <cell r="V25">
            <v>0</v>
          </cell>
          <cell r="W25">
            <v>30000</v>
          </cell>
          <cell r="X25">
            <v>0</v>
          </cell>
          <cell r="Y25">
            <v>0</v>
          </cell>
          <cell r="Z25">
            <v>30000</v>
          </cell>
          <cell r="AA25">
            <v>0</v>
          </cell>
          <cell r="AB25">
            <v>0</v>
          </cell>
        </row>
        <row r="27">
          <cell r="K27">
            <v>3192.77</v>
          </cell>
          <cell r="L27">
            <v>0</v>
          </cell>
          <cell r="M27">
            <v>0</v>
          </cell>
          <cell r="N27">
            <v>30000</v>
          </cell>
          <cell r="O27">
            <v>0</v>
          </cell>
          <cell r="P27">
            <v>0</v>
          </cell>
          <cell r="Q27">
            <v>30000</v>
          </cell>
          <cell r="R27">
            <v>0</v>
          </cell>
          <cell r="S27">
            <v>0</v>
          </cell>
          <cell r="T27">
            <v>15000</v>
          </cell>
          <cell r="U27">
            <v>0</v>
          </cell>
          <cell r="V27">
            <v>0</v>
          </cell>
          <cell r="W27">
            <v>15000</v>
          </cell>
          <cell r="X27">
            <v>0</v>
          </cell>
          <cell r="Y27">
            <v>0</v>
          </cell>
          <cell r="Z27">
            <v>15000</v>
          </cell>
          <cell r="AA27">
            <v>0</v>
          </cell>
          <cell r="AB27">
            <v>0</v>
          </cell>
        </row>
        <row r="30">
          <cell r="K30">
            <v>0</v>
          </cell>
          <cell r="L30">
            <v>122659.85</v>
          </cell>
          <cell r="M30">
            <v>0</v>
          </cell>
          <cell r="N30">
            <v>0</v>
          </cell>
          <cell r="O30">
            <v>3796</v>
          </cell>
          <cell r="P30">
            <v>0</v>
          </cell>
          <cell r="Q30">
            <v>0</v>
          </cell>
          <cell r="R30">
            <v>3796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K32">
            <v>14910</v>
          </cell>
          <cell r="L32">
            <v>0</v>
          </cell>
          <cell r="M32">
            <v>0</v>
          </cell>
          <cell r="N32">
            <v>46500</v>
          </cell>
          <cell r="O32">
            <v>30000</v>
          </cell>
          <cell r="P32">
            <v>0</v>
          </cell>
          <cell r="Q32">
            <v>61000</v>
          </cell>
          <cell r="R32">
            <v>30000</v>
          </cell>
          <cell r="S32">
            <v>0</v>
          </cell>
          <cell r="T32">
            <v>30000</v>
          </cell>
          <cell r="U32">
            <v>20000</v>
          </cell>
          <cell r="V32">
            <v>0</v>
          </cell>
          <cell r="W32">
            <v>40000</v>
          </cell>
          <cell r="X32">
            <v>20000</v>
          </cell>
          <cell r="Y32">
            <v>0</v>
          </cell>
          <cell r="Z32">
            <v>30000</v>
          </cell>
          <cell r="AA32">
            <v>20000</v>
          </cell>
          <cell r="AB32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12900</v>
          </cell>
          <cell r="S35">
            <v>0</v>
          </cell>
          <cell r="T35">
            <v>0</v>
          </cell>
          <cell r="U35">
            <v>10000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/>
          <cell r="U38"/>
          <cell r="V38"/>
          <cell r="W38"/>
          <cell r="X38"/>
          <cell r="Y38"/>
          <cell r="Z38"/>
          <cell r="AA38"/>
          <cell r="AB38"/>
        </row>
      </sheetData>
      <sheetData sheetId="7">
        <row r="4">
          <cell r="K4">
            <v>68376</v>
          </cell>
          <cell r="L4">
            <v>0</v>
          </cell>
          <cell r="M4">
            <v>0</v>
          </cell>
          <cell r="N4">
            <v>80000</v>
          </cell>
          <cell r="O4">
            <v>0</v>
          </cell>
          <cell r="P4">
            <v>0</v>
          </cell>
          <cell r="Q4">
            <v>75000</v>
          </cell>
          <cell r="R4">
            <v>0</v>
          </cell>
          <cell r="S4">
            <v>0</v>
          </cell>
          <cell r="T4">
            <v>80000</v>
          </cell>
          <cell r="U4">
            <v>0</v>
          </cell>
          <cell r="V4">
            <v>0</v>
          </cell>
          <cell r="W4">
            <v>80000</v>
          </cell>
          <cell r="X4">
            <v>0</v>
          </cell>
          <cell r="Y4">
            <v>0</v>
          </cell>
          <cell r="Z4">
            <v>80000</v>
          </cell>
          <cell r="AA4">
            <v>0</v>
          </cell>
          <cell r="AB4">
            <v>0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5000</v>
          </cell>
          <cell r="O7">
            <v>0</v>
          </cell>
          <cell r="P7">
            <v>0</v>
          </cell>
          <cell r="Q7">
            <v>10000</v>
          </cell>
          <cell r="R7">
            <v>0</v>
          </cell>
          <cell r="S7">
            <v>0</v>
          </cell>
          <cell r="T7">
            <v>5000</v>
          </cell>
          <cell r="U7">
            <v>0</v>
          </cell>
          <cell r="V7">
            <v>0</v>
          </cell>
          <cell r="W7">
            <v>5000</v>
          </cell>
          <cell r="X7">
            <v>0</v>
          </cell>
          <cell r="Y7">
            <v>0</v>
          </cell>
          <cell r="Z7">
            <v>5000</v>
          </cell>
          <cell r="AA7">
            <v>0</v>
          </cell>
          <cell r="AB7">
            <v>0</v>
          </cell>
        </row>
      </sheetData>
      <sheetData sheetId="8">
        <row r="4">
          <cell r="K4">
            <v>3900.5</v>
          </cell>
          <cell r="L4">
            <v>0</v>
          </cell>
          <cell r="M4">
            <v>0</v>
          </cell>
          <cell r="N4">
            <v>6340</v>
          </cell>
          <cell r="O4">
            <v>0</v>
          </cell>
          <cell r="P4">
            <v>0</v>
          </cell>
          <cell r="Q4">
            <v>6000</v>
          </cell>
          <cell r="R4">
            <v>0</v>
          </cell>
          <cell r="S4">
            <v>0</v>
          </cell>
          <cell r="T4">
            <v>5340</v>
          </cell>
          <cell r="U4">
            <v>0</v>
          </cell>
          <cell r="V4">
            <v>0</v>
          </cell>
          <cell r="W4">
            <v>5335</v>
          </cell>
          <cell r="X4">
            <v>0</v>
          </cell>
          <cell r="Y4">
            <v>0</v>
          </cell>
          <cell r="Z4">
            <v>5340</v>
          </cell>
          <cell r="AA4">
            <v>0</v>
          </cell>
          <cell r="AB4">
            <v>0</v>
          </cell>
        </row>
        <row r="19">
          <cell r="K19">
            <v>142054</v>
          </cell>
          <cell r="L19">
            <v>0</v>
          </cell>
          <cell r="M19"/>
          <cell r="N19">
            <v>146430</v>
          </cell>
          <cell r="O19">
            <v>16378</v>
          </cell>
          <cell r="P19"/>
          <cell r="Q19">
            <v>146430</v>
          </cell>
          <cell r="R19">
            <v>16378</v>
          </cell>
          <cell r="S19"/>
          <cell r="T19">
            <v>150000</v>
          </cell>
          <cell r="U19"/>
          <cell r="V19"/>
          <cell r="W19">
            <v>165000</v>
          </cell>
          <cell r="X19"/>
          <cell r="Y19"/>
          <cell r="Z19">
            <v>168000</v>
          </cell>
          <cell r="AA19"/>
          <cell r="AB19"/>
        </row>
        <row r="20">
          <cell r="K20">
            <v>304985.36</v>
          </cell>
          <cell r="L20">
            <v>2609.64</v>
          </cell>
          <cell r="M20"/>
          <cell r="N20">
            <v>302177</v>
          </cell>
          <cell r="O20">
            <v>2000</v>
          </cell>
          <cell r="P20"/>
          <cell r="Q20">
            <v>302177</v>
          </cell>
          <cell r="R20">
            <v>0</v>
          </cell>
          <cell r="S20"/>
          <cell r="T20">
            <v>280000</v>
          </cell>
          <cell r="U20">
            <v>16000</v>
          </cell>
          <cell r="V20"/>
          <cell r="W20">
            <v>335000</v>
          </cell>
          <cell r="X20"/>
          <cell r="Y20"/>
          <cell r="Z20">
            <v>340000</v>
          </cell>
          <cell r="AA20"/>
          <cell r="AB20"/>
        </row>
        <row r="21">
          <cell r="K21">
            <v>323439</v>
          </cell>
          <cell r="L21">
            <v>0</v>
          </cell>
          <cell r="M21">
            <v>0</v>
          </cell>
          <cell r="N21">
            <v>339223</v>
          </cell>
          <cell r="O21">
            <v>0</v>
          </cell>
          <cell r="P21">
            <v>0</v>
          </cell>
          <cell r="Q21">
            <v>340198</v>
          </cell>
          <cell r="R21">
            <v>0</v>
          </cell>
          <cell r="S21">
            <v>0</v>
          </cell>
          <cell r="T21">
            <v>358000</v>
          </cell>
          <cell r="U21">
            <v>0</v>
          </cell>
          <cell r="V21">
            <v>0</v>
          </cell>
          <cell r="W21">
            <v>360000</v>
          </cell>
          <cell r="X21">
            <v>0</v>
          </cell>
          <cell r="Y21">
            <v>0</v>
          </cell>
          <cell r="Z21">
            <v>365000</v>
          </cell>
          <cell r="AA21">
            <v>0</v>
          </cell>
          <cell r="AB21">
            <v>0</v>
          </cell>
        </row>
        <row r="24">
          <cell r="K24">
            <v>48876.33</v>
          </cell>
          <cell r="L24">
            <v>0</v>
          </cell>
          <cell r="M24"/>
          <cell r="N24">
            <v>84028</v>
          </cell>
          <cell r="O24"/>
          <cell r="P24"/>
          <cell r="Q24">
            <v>84028</v>
          </cell>
          <cell r="R24"/>
          <cell r="S24"/>
          <cell r="T24">
            <v>0</v>
          </cell>
          <cell r="U24">
            <v>0</v>
          </cell>
          <cell r="V24"/>
          <cell r="W24"/>
          <cell r="X24">
            <v>0</v>
          </cell>
          <cell r="Y24"/>
          <cell r="Z24"/>
          <cell r="AA24">
            <v>0</v>
          </cell>
          <cell r="AB24"/>
        </row>
        <row r="25">
          <cell r="K25">
            <v>181343</v>
          </cell>
          <cell r="L25">
            <v>9350</v>
          </cell>
          <cell r="M25"/>
          <cell r="N25">
            <v>197494</v>
          </cell>
          <cell r="O25">
            <v>2100</v>
          </cell>
          <cell r="P25"/>
          <cell r="Q25">
            <v>197494</v>
          </cell>
          <cell r="R25">
            <v>2100</v>
          </cell>
          <cell r="S25"/>
          <cell r="T25">
            <v>190000</v>
          </cell>
          <cell r="U25"/>
          <cell r="V25"/>
          <cell r="W25">
            <v>210000</v>
          </cell>
          <cell r="X25"/>
          <cell r="Y25"/>
          <cell r="Z25">
            <v>215000</v>
          </cell>
          <cell r="AA25"/>
          <cell r="AB25"/>
        </row>
        <row r="26">
          <cell r="K26">
            <v>187997</v>
          </cell>
          <cell r="L26">
            <v>0</v>
          </cell>
          <cell r="M26">
            <v>0</v>
          </cell>
          <cell r="N26">
            <v>189654</v>
          </cell>
          <cell r="O26">
            <v>0</v>
          </cell>
          <cell r="P26">
            <v>0</v>
          </cell>
          <cell r="Q26">
            <v>189654</v>
          </cell>
          <cell r="R26">
            <v>0</v>
          </cell>
          <cell r="S26">
            <v>0</v>
          </cell>
          <cell r="T26">
            <v>200000</v>
          </cell>
          <cell r="U26">
            <v>0</v>
          </cell>
          <cell r="V26">
            <v>0</v>
          </cell>
          <cell r="W26">
            <v>205000</v>
          </cell>
          <cell r="X26">
            <v>0</v>
          </cell>
          <cell r="Y26">
            <v>0</v>
          </cell>
          <cell r="Z26">
            <v>210000</v>
          </cell>
          <cell r="AA26">
            <v>0</v>
          </cell>
          <cell r="AB26">
            <v>0</v>
          </cell>
        </row>
        <row r="29">
          <cell r="K29">
            <v>177466</v>
          </cell>
          <cell r="L29"/>
          <cell r="M29"/>
          <cell r="N29">
            <v>185514</v>
          </cell>
          <cell r="O29"/>
          <cell r="P29"/>
          <cell r="Q29">
            <v>185514</v>
          </cell>
          <cell r="R29"/>
          <cell r="S29"/>
          <cell r="T29">
            <v>190000</v>
          </cell>
          <cell r="U29"/>
          <cell r="V29"/>
          <cell r="W29">
            <v>210000</v>
          </cell>
          <cell r="X29"/>
          <cell r="Y29"/>
          <cell r="Z29">
            <v>215000</v>
          </cell>
          <cell r="AA29"/>
          <cell r="AB29"/>
        </row>
        <row r="30">
          <cell r="K30"/>
          <cell r="L30"/>
          <cell r="M30"/>
          <cell r="N30">
            <v>33520</v>
          </cell>
          <cell r="O30"/>
          <cell r="P30"/>
          <cell r="Q30">
            <v>33520</v>
          </cell>
          <cell r="R30"/>
          <cell r="S30"/>
          <cell r="T30">
            <v>35350</v>
          </cell>
          <cell r="U30"/>
          <cell r="V30"/>
          <cell r="W30">
            <v>36000</v>
          </cell>
          <cell r="X30"/>
          <cell r="Y30"/>
          <cell r="Z30">
            <v>36000</v>
          </cell>
          <cell r="AA30"/>
          <cell r="AB30"/>
        </row>
        <row r="32">
          <cell r="K32">
            <v>275243</v>
          </cell>
          <cell r="L32">
            <v>8000</v>
          </cell>
          <cell r="M32"/>
          <cell r="N32">
            <v>292634</v>
          </cell>
          <cell r="O32">
            <v>0</v>
          </cell>
          <cell r="P32">
            <v>0</v>
          </cell>
          <cell r="Q32">
            <v>297315</v>
          </cell>
          <cell r="R32">
            <v>0</v>
          </cell>
          <cell r="S32">
            <v>0</v>
          </cell>
          <cell r="T32">
            <v>373417</v>
          </cell>
          <cell r="U32">
            <v>0</v>
          </cell>
          <cell r="V32">
            <v>0</v>
          </cell>
          <cell r="W32">
            <v>380000</v>
          </cell>
          <cell r="X32">
            <v>0</v>
          </cell>
          <cell r="Y32">
            <v>0</v>
          </cell>
          <cell r="Z32">
            <v>400000</v>
          </cell>
          <cell r="AA32">
            <v>0</v>
          </cell>
          <cell r="AB32">
            <v>0</v>
          </cell>
        </row>
        <row r="35">
          <cell r="K35">
            <v>601445</v>
          </cell>
          <cell r="L35">
            <v>0</v>
          </cell>
          <cell r="M35"/>
          <cell r="N35">
            <v>634366</v>
          </cell>
          <cell r="O35">
            <v>245000</v>
          </cell>
          <cell r="P35">
            <v>0</v>
          </cell>
          <cell r="Q35">
            <v>627868</v>
          </cell>
          <cell r="R35">
            <v>236000</v>
          </cell>
          <cell r="S35">
            <v>0</v>
          </cell>
          <cell r="T35">
            <v>653794</v>
          </cell>
          <cell r="U35">
            <v>100000</v>
          </cell>
          <cell r="V35">
            <v>0</v>
          </cell>
          <cell r="W35">
            <v>700000</v>
          </cell>
          <cell r="X35">
            <v>56000</v>
          </cell>
          <cell r="Y35">
            <v>0</v>
          </cell>
          <cell r="Z35">
            <v>720000</v>
          </cell>
          <cell r="AA35">
            <v>0</v>
          </cell>
          <cell r="AB35">
            <v>0</v>
          </cell>
        </row>
        <row r="38">
          <cell r="K38">
            <v>951578</v>
          </cell>
          <cell r="L38">
            <v>0</v>
          </cell>
          <cell r="M38">
            <v>0</v>
          </cell>
          <cell r="N38">
            <v>1057900</v>
          </cell>
          <cell r="O38">
            <v>3410</v>
          </cell>
          <cell r="P38">
            <v>0</v>
          </cell>
          <cell r="Q38">
            <v>1058759</v>
          </cell>
          <cell r="R38">
            <v>6876</v>
          </cell>
          <cell r="S38">
            <v>0</v>
          </cell>
          <cell r="T38">
            <v>1114881</v>
          </cell>
          <cell r="U38">
            <v>0</v>
          </cell>
          <cell r="V38">
            <v>0</v>
          </cell>
          <cell r="W38">
            <v>1200000</v>
          </cell>
          <cell r="X38">
            <v>0</v>
          </cell>
          <cell r="Y38">
            <v>0</v>
          </cell>
          <cell r="Z38">
            <v>1200000</v>
          </cell>
          <cell r="AA38">
            <v>0</v>
          </cell>
          <cell r="AB38">
            <v>0</v>
          </cell>
        </row>
        <row r="43">
          <cell r="K43">
            <v>656437</v>
          </cell>
          <cell r="L43">
            <v>0</v>
          </cell>
          <cell r="M43"/>
          <cell r="N43">
            <v>696549</v>
          </cell>
          <cell r="O43">
            <v>0</v>
          </cell>
          <cell r="P43">
            <v>0</v>
          </cell>
          <cell r="Q43">
            <v>706037</v>
          </cell>
          <cell r="R43">
            <v>0</v>
          </cell>
          <cell r="S43">
            <v>0</v>
          </cell>
          <cell r="T43">
            <v>730366</v>
          </cell>
          <cell r="U43">
            <v>0</v>
          </cell>
          <cell r="V43">
            <v>0</v>
          </cell>
          <cell r="W43">
            <v>735000</v>
          </cell>
          <cell r="X43">
            <v>0</v>
          </cell>
          <cell r="Y43">
            <v>0</v>
          </cell>
          <cell r="Z43">
            <v>750000</v>
          </cell>
          <cell r="AA43">
            <v>0</v>
          </cell>
          <cell r="AB43">
            <v>0</v>
          </cell>
        </row>
        <row r="46">
          <cell r="K46">
            <v>666651</v>
          </cell>
          <cell r="L46"/>
          <cell r="M46"/>
          <cell r="N46">
            <v>687157</v>
          </cell>
          <cell r="O46">
            <v>83350</v>
          </cell>
          <cell r="P46">
            <v>0</v>
          </cell>
          <cell r="Q46">
            <v>696579</v>
          </cell>
          <cell r="R46">
            <v>83350</v>
          </cell>
          <cell r="S46">
            <v>0</v>
          </cell>
          <cell r="T46">
            <v>720785</v>
          </cell>
          <cell r="U46">
            <v>18000</v>
          </cell>
          <cell r="V46">
            <v>0</v>
          </cell>
          <cell r="W46">
            <v>770000</v>
          </cell>
          <cell r="X46">
            <v>0</v>
          </cell>
          <cell r="Y46">
            <v>0</v>
          </cell>
          <cell r="Z46">
            <v>790000</v>
          </cell>
          <cell r="AA46">
            <v>0</v>
          </cell>
          <cell r="AB46">
            <v>0</v>
          </cell>
        </row>
        <row r="49">
          <cell r="K49">
            <v>352853</v>
          </cell>
          <cell r="L49">
            <v>0</v>
          </cell>
          <cell r="M49">
            <v>0</v>
          </cell>
          <cell r="N49">
            <v>395084</v>
          </cell>
          <cell r="O49">
            <v>74100</v>
          </cell>
          <cell r="P49">
            <v>0</v>
          </cell>
          <cell r="Q49">
            <v>403289</v>
          </cell>
          <cell r="R49">
            <v>70600</v>
          </cell>
          <cell r="S49">
            <v>0</v>
          </cell>
          <cell r="T49">
            <v>415495</v>
          </cell>
          <cell r="U49">
            <v>13000</v>
          </cell>
          <cell r="V49">
            <v>0</v>
          </cell>
          <cell r="W49">
            <v>450000</v>
          </cell>
          <cell r="X49">
            <v>0</v>
          </cell>
          <cell r="Y49">
            <v>0</v>
          </cell>
          <cell r="Z49">
            <v>470000</v>
          </cell>
          <cell r="AA49">
            <v>0</v>
          </cell>
          <cell r="AB49">
            <v>0</v>
          </cell>
        </row>
        <row r="53">
          <cell r="K53">
            <v>363436</v>
          </cell>
          <cell r="L53"/>
          <cell r="M53"/>
          <cell r="N53">
            <v>380803</v>
          </cell>
          <cell r="O53">
            <v>57400</v>
          </cell>
          <cell r="P53"/>
          <cell r="Q53">
            <v>380803</v>
          </cell>
          <cell r="R53">
            <v>56850</v>
          </cell>
          <cell r="S53"/>
          <cell r="T53">
            <v>415000</v>
          </cell>
          <cell r="U53">
            <v>19000</v>
          </cell>
          <cell r="V53"/>
          <cell r="W53">
            <v>420000</v>
          </cell>
          <cell r="X53"/>
          <cell r="Y53"/>
          <cell r="Z53">
            <v>425000</v>
          </cell>
          <cell r="AA53"/>
          <cell r="AB53"/>
        </row>
        <row r="54">
          <cell r="K54">
            <v>153937</v>
          </cell>
          <cell r="L54"/>
          <cell r="M54"/>
          <cell r="N54">
            <v>164556</v>
          </cell>
          <cell r="O54"/>
          <cell r="P54"/>
          <cell r="Q54">
            <v>164556</v>
          </cell>
          <cell r="R54"/>
          <cell r="S54"/>
          <cell r="T54">
            <v>160778</v>
          </cell>
          <cell r="U54"/>
          <cell r="V54"/>
          <cell r="W54">
            <v>195000</v>
          </cell>
          <cell r="X54"/>
          <cell r="Y54"/>
          <cell r="Z54">
            <v>197000</v>
          </cell>
          <cell r="AA54"/>
          <cell r="AB54"/>
        </row>
        <row r="55">
          <cell r="K55">
            <v>212764.27000000002</v>
          </cell>
          <cell r="L55">
            <v>0</v>
          </cell>
          <cell r="M55">
            <v>0</v>
          </cell>
          <cell r="N55">
            <v>254374</v>
          </cell>
          <cell r="O55">
            <v>0</v>
          </cell>
          <cell r="P55">
            <v>0</v>
          </cell>
          <cell r="Q55">
            <v>245375</v>
          </cell>
          <cell r="R55">
            <v>0</v>
          </cell>
          <cell r="S55">
            <v>0</v>
          </cell>
          <cell r="T55">
            <v>250976</v>
          </cell>
          <cell r="U55">
            <v>0</v>
          </cell>
          <cell r="V55">
            <v>0</v>
          </cell>
          <cell r="W55">
            <v>230000</v>
          </cell>
          <cell r="X55">
            <v>0</v>
          </cell>
          <cell r="Y55">
            <v>0</v>
          </cell>
          <cell r="Z55">
            <v>230000</v>
          </cell>
          <cell r="AA55">
            <v>0</v>
          </cell>
          <cell r="AB55">
            <v>0</v>
          </cell>
        </row>
        <row r="70">
          <cell r="K70">
            <v>304280.68</v>
          </cell>
          <cell r="L70"/>
          <cell r="M70"/>
          <cell r="N70">
            <v>325145</v>
          </cell>
          <cell r="O70">
            <v>2879</v>
          </cell>
          <cell r="P70"/>
          <cell r="Q70">
            <v>372030</v>
          </cell>
          <cell r="R70">
            <v>2879</v>
          </cell>
          <cell r="S70"/>
          <cell r="T70">
            <v>325145</v>
          </cell>
          <cell r="U70"/>
          <cell r="V70"/>
          <cell r="W70">
            <v>320000</v>
          </cell>
          <cell r="X70"/>
          <cell r="Y70"/>
          <cell r="Z70">
            <v>320000</v>
          </cell>
          <cell r="AA70"/>
          <cell r="AB70"/>
        </row>
        <row r="71">
          <cell r="K71">
            <v>5495</v>
          </cell>
          <cell r="L71">
            <v>3748.8</v>
          </cell>
          <cell r="M71">
            <v>0</v>
          </cell>
          <cell r="N71">
            <v>3000</v>
          </cell>
          <cell r="O71">
            <v>8160</v>
          </cell>
          <cell r="P71">
            <v>0</v>
          </cell>
          <cell r="Q71">
            <v>3000</v>
          </cell>
          <cell r="R71">
            <v>8160</v>
          </cell>
          <cell r="S71">
            <v>0</v>
          </cell>
          <cell r="T71">
            <v>38000</v>
          </cell>
          <cell r="U71">
            <v>15000</v>
          </cell>
          <cell r="V71">
            <v>0</v>
          </cell>
          <cell r="W71">
            <v>3000</v>
          </cell>
          <cell r="X71">
            <v>100000</v>
          </cell>
          <cell r="Y71">
            <v>0</v>
          </cell>
          <cell r="Z71">
            <v>3000</v>
          </cell>
          <cell r="AA71">
            <v>100000</v>
          </cell>
          <cell r="AB71">
            <v>0</v>
          </cell>
        </row>
      </sheetData>
      <sheetData sheetId="9">
        <row r="4">
          <cell r="K4">
            <v>979.4</v>
          </cell>
          <cell r="L4">
            <v>0</v>
          </cell>
          <cell r="M4">
            <v>0</v>
          </cell>
          <cell r="N4">
            <v>20000</v>
          </cell>
          <cell r="O4">
            <v>0</v>
          </cell>
          <cell r="P4">
            <v>0</v>
          </cell>
          <cell r="Q4">
            <v>11000</v>
          </cell>
          <cell r="R4">
            <v>0</v>
          </cell>
          <cell r="S4">
            <v>0</v>
          </cell>
          <cell r="T4">
            <v>5000</v>
          </cell>
          <cell r="U4">
            <v>0</v>
          </cell>
          <cell r="V4">
            <v>0</v>
          </cell>
          <cell r="W4">
            <v>5000</v>
          </cell>
          <cell r="X4">
            <v>0</v>
          </cell>
          <cell r="Y4">
            <v>0</v>
          </cell>
          <cell r="Z4">
            <v>5000</v>
          </cell>
          <cell r="AA4">
            <v>0</v>
          </cell>
          <cell r="AB4">
            <v>0</v>
          </cell>
        </row>
        <row r="8">
          <cell r="K8">
            <v>56234.87</v>
          </cell>
          <cell r="L8">
            <v>7105.2</v>
          </cell>
          <cell r="M8">
            <v>0</v>
          </cell>
          <cell r="N8">
            <v>55200</v>
          </cell>
          <cell r="O8">
            <v>0</v>
          </cell>
          <cell r="P8">
            <v>0</v>
          </cell>
          <cell r="Q8">
            <v>52100</v>
          </cell>
          <cell r="R8">
            <v>0</v>
          </cell>
          <cell r="S8">
            <v>0</v>
          </cell>
          <cell r="T8">
            <v>56400</v>
          </cell>
          <cell r="U8">
            <v>0</v>
          </cell>
          <cell r="V8">
            <v>0</v>
          </cell>
          <cell r="W8">
            <v>55200</v>
          </cell>
          <cell r="X8">
            <v>80000</v>
          </cell>
          <cell r="Y8">
            <v>0</v>
          </cell>
          <cell r="Z8">
            <v>54200</v>
          </cell>
          <cell r="AA8">
            <v>0</v>
          </cell>
          <cell r="AB8">
            <v>0</v>
          </cell>
        </row>
        <row r="25">
          <cell r="K25">
            <v>24758.43</v>
          </cell>
          <cell r="L25">
            <v>0</v>
          </cell>
          <cell r="M25">
            <v>0</v>
          </cell>
          <cell r="N25">
            <v>41700</v>
          </cell>
          <cell r="O25">
            <v>54530</v>
          </cell>
          <cell r="P25">
            <v>0</v>
          </cell>
          <cell r="Q25">
            <v>40000</v>
          </cell>
          <cell r="R25">
            <v>54530</v>
          </cell>
          <cell r="S25">
            <v>0</v>
          </cell>
          <cell r="T25">
            <v>54000</v>
          </cell>
          <cell r="U25">
            <v>23135</v>
          </cell>
          <cell r="V25">
            <v>0</v>
          </cell>
          <cell r="W25">
            <v>66700</v>
          </cell>
          <cell r="X25">
            <v>0</v>
          </cell>
          <cell r="Y25">
            <v>0</v>
          </cell>
          <cell r="Z25">
            <v>66700</v>
          </cell>
          <cell r="AA25">
            <v>0</v>
          </cell>
          <cell r="AB25">
            <v>0</v>
          </cell>
        </row>
        <row r="36">
          <cell r="K36">
            <v>15737.240000000002</v>
          </cell>
          <cell r="L36">
            <v>0</v>
          </cell>
          <cell r="M36">
            <v>0</v>
          </cell>
          <cell r="N36">
            <v>19600</v>
          </cell>
          <cell r="O36">
            <v>0</v>
          </cell>
          <cell r="P36">
            <v>0</v>
          </cell>
          <cell r="Q36">
            <v>15400</v>
          </cell>
          <cell r="R36">
            <v>0</v>
          </cell>
          <cell r="S36">
            <v>0</v>
          </cell>
          <cell r="T36">
            <v>19600</v>
          </cell>
          <cell r="U36">
            <v>20000</v>
          </cell>
          <cell r="V36">
            <v>0</v>
          </cell>
          <cell r="W36">
            <v>22600</v>
          </cell>
          <cell r="X36">
            <v>0</v>
          </cell>
          <cell r="Y36">
            <v>0</v>
          </cell>
          <cell r="Z36">
            <v>23100</v>
          </cell>
          <cell r="AA36">
            <v>0</v>
          </cell>
          <cell r="AB36">
            <v>0</v>
          </cell>
        </row>
        <row r="44">
          <cell r="K44">
            <v>85046.069999999992</v>
          </cell>
          <cell r="L44">
            <v>0</v>
          </cell>
          <cell r="M44">
            <v>0</v>
          </cell>
          <cell r="N44">
            <v>92100</v>
          </cell>
          <cell r="O44">
            <v>0</v>
          </cell>
          <cell r="P44">
            <v>0</v>
          </cell>
          <cell r="Q44">
            <v>85300</v>
          </cell>
          <cell r="R44">
            <v>0</v>
          </cell>
          <cell r="S44">
            <v>0</v>
          </cell>
          <cell r="T44">
            <v>113200</v>
          </cell>
          <cell r="U44">
            <v>0</v>
          </cell>
          <cell r="V44">
            <v>0</v>
          </cell>
          <cell r="W44">
            <v>102600</v>
          </cell>
          <cell r="X44">
            <v>0</v>
          </cell>
          <cell r="Y44">
            <v>0</v>
          </cell>
          <cell r="Z44">
            <v>102600</v>
          </cell>
          <cell r="AA44">
            <v>0</v>
          </cell>
          <cell r="AB44">
            <v>0</v>
          </cell>
        </row>
        <row r="59">
          <cell r="K59">
            <v>938.86</v>
          </cell>
          <cell r="L59">
            <v>3882.96</v>
          </cell>
          <cell r="M59">
            <v>0</v>
          </cell>
          <cell r="N59">
            <v>4350</v>
          </cell>
          <cell r="O59">
            <v>0</v>
          </cell>
          <cell r="P59">
            <v>0</v>
          </cell>
          <cell r="Q59">
            <v>3900</v>
          </cell>
          <cell r="R59">
            <v>0</v>
          </cell>
          <cell r="S59">
            <v>0</v>
          </cell>
          <cell r="T59">
            <v>8750</v>
          </cell>
          <cell r="U59">
            <v>0</v>
          </cell>
          <cell r="V59">
            <v>0</v>
          </cell>
          <cell r="W59">
            <v>4750</v>
          </cell>
          <cell r="X59">
            <v>0</v>
          </cell>
          <cell r="Y59">
            <v>0</v>
          </cell>
          <cell r="Z59">
            <v>4750</v>
          </cell>
          <cell r="AA59">
            <v>0</v>
          </cell>
          <cell r="AB59">
            <v>0</v>
          </cell>
        </row>
        <row r="66">
          <cell r="K66">
            <v>802.52</v>
          </cell>
          <cell r="L66">
            <v>0</v>
          </cell>
          <cell r="M66">
            <v>0</v>
          </cell>
          <cell r="N66">
            <v>900</v>
          </cell>
          <cell r="O66">
            <v>0</v>
          </cell>
          <cell r="P66">
            <v>0</v>
          </cell>
          <cell r="Q66">
            <v>800</v>
          </cell>
          <cell r="R66">
            <v>0</v>
          </cell>
          <cell r="S66">
            <v>0</v>
          </cell>
          <cell r="T66">
            <v>1400</v>
          </cell>
          <cell r="U66">
            <v>0</v>
          </cell>
          <cell r="V66">
            <v>0</v>
          </cell>
          <cell r="W66">
            <v>1400</v>
          </cell>
          <cell r="X66">
            <v>0</v>
          </cell>
          <cell r="Y66">
            <v>0</v>
          </cell>
          <cell r="Z66">
            <v>1400</v>
          </cell>
          <cell r="AA66">
            <v>0</v>
          </cell>
          <cell r="AB66">
            <v>0</v>
          </cell>
        </row>
        <row r="71">
          <cell r="K71">
            <v>66500</v>
          </cell>
          <cell r="L71">
            <v>0</v>
          </cell>
          <cell r="M71">
            <v>0</v>
          </cell>
          <cell r="N71">
            <v>82000</v>
          </cell>
          <cell r="O71">
            <v>0</v>
          </cell>
          <cell r="P71">
            <v>0</v>
          </cell>
          <cell r="Q71">
            <v>82000</v>
          </cell>
          <cell r="R71">
            <v>0</v>
          </cell>
          <cell r="S71">
            <v>0</v>
          </cell>
          <cell r="T71">
            <v>55000</v>
          </cell>
          <cell r="U71">
            <v>0</v>
          </cell>
          <cell r="V71">
            <v>0</v>
          </cell>
          <cell r="W71">
            <v>55000</v>
          </cell>
          <cell r="X71">
            <v>0</v>
          </cell>
          <cell r="Y71">
            <v>0</v>
          </cell>
          <cell r="Z71">
            <v>55000</v>
          </cell>
          <cell r="AA71">
            <v>0</v>
          </cell>
          <cell r="AB71">
            <v>0</v>
          </cell>
        </row>
      </sheetData>
      <sheetData sheetId="10">
        <row r="4">
          <cell r="K4">
            <v>5726.35</v>
          </cell>
          <cell r="L4">
            <v>0</v>
          </cell>
          <cell r="M4">
            <v>0</v>
          </cell>
          <cell r="N4">
            <v>6500</v>
          </cell>
          <cell r="O4">
            <v>0</v>
          </cell>
          <cell r="P4">
            <v>0</v>
          </cell>
          <cell r="Q4">
            <v>7000</v>
          </cell>
          <cell r="R4">
            <v>0</v>
          </cell>
          <cell r="S4">
            <v>0</v>
          </cell>
          <cell r="T4">
            <v>11500</v>
          </cell>
          <cell r="U4">
            <v>0</v>
          </cell>
          <cell r="V4">
            <v>0</v>
          </cell>
          <cell r="W4">
            <v>6900</v>
          </cell>
          <cell r="X4">
            <v>0</v>
          </cell>
          <cell r="Y4">
            <v>0</v>
          </cell>
          <cell r="Z4">
            <v>6900</v>
          </cell>
          <cell r="AA4">
            <v>0</v>
          </cell>
          <cell r="AB4">
            <v>0</v>
          </cell>
        </row>
        <row r="16">
          <cell r="K16">
            <v>119269.6</v>
          </cell>
          <cell r="L16">
            <v>4900</v>
          </cell>
          <cell r="M16">
            <v>0</v>
          </cell>
          <cell r="N16">
            <v>120500</v>
          </cell>
          <cell r="O16">
            <v>0</v>
          </cell>
          <cell r="P16">
            <v>0</v>
          </cell>
          <cell r="Q16">
            <v>125500</v>
          </cell>
          <cell r="R16">
            <v>0</v>
          </cell>
          <cell r="S16">
            <v>0</v>
          </cell>
          <cell r="T16">
            <v>125500</v>
          </cell>
          <cell r="U16">
            <v>0</v>
          </cell>
          <cell r="V16">
            <v>0</v>
          </cell>
          <cell r="W16">
            <v>128500</v>
          </cell>
          <cell r="X16">
            <v>0</v>
          </cell>
          <cell r="Y16">
            <v>0</v>
          </cell>
          <cell r="Z16">
            <v>128500</v>
          </cell>
          <cell r="AA16">
            <v>0</v>
          </cell>
          <cell r="AB16">
            <v>0</v>
          </cell>
        </row>
        <row r="23">
          <cell r="K23">
            <v>-102.92</v>
          </cell>
          <cell r="L23">
            <v>0</v>
          </cell>
          <cell r="M23">
            <v>0</v>
          </cell>
          <cell r="N23">
            <v>3950</v>
          </cell>
          <cell r="O23">
            <v>0</v>
          </cell>
          <cell r="P23">
            <v>0</v>
          </cell>
          <cell r="Q23">
            <v>1500</v>
          </cell>
          <cell r="R23">
            <v>0</v>
          </cell>
          <cell r="S23">
            <v>0</v>
          </cell>
          <cell r="T23">
            <v>5750</v>
          </cell>
          <cell r="U23">
            <v>0</v>
          </cell>
          <cell r="V23">
            <v>0</v>
          </cell>
          <cell r="W23">
            <v>5750</v>
          </cell>
          <cell r="X23">
            <v>0</v>
          </cell>
          <cell r="Y23">
            <v>0</v>
          </cell>
          <cell r="Z23">
            <v>5250</v>
          </cell>
          <cell r="AA23">
            <v>0</v>
          </cell>
          <cell r="AB23">
            <v>0</v>
          </cell>
        </row>
        <row r="33">
          <cell r="K33">
            <v>392172.17000000004</v>
          </cell>
          <cell r="L33">
            <v>2048</v>
          </cell>
          <cell r="M33">
            <v>0</v>
          </cell>
          <cell r="N33">
            <v>471352</v>
          </cell>
          <cell r="O33">
            <v>15930</v>
          </cell>
          <cell r="P33">
            <v>0</v>
          </cell>
          <cell r="Q33">
            <v>484320</v>
          </cell>
          <cell r="R33">
            <v>20428</v>
          </cell>
          <cell r="S33">
            <v>0</v>
          </cell>
          <cell r="T33">
            <v>454730</v>
          </cell>
          <cell r="U33">
            <v>0</v>
          </cell>
          <cell r="V33">
            <v>0</v>
          </cell>
          <cell r="W33">
            <v>413340</v>
          </cell>
          <cell r="X33">
            <v>63000</v>
          </cell>
          <cell r="Y33">
            <v>0</v>
          </cell>
          <cell r="Z33">
            <v>423740</v>
          </cell>
          <cell r="AA33">
            <v>30000</v>
          </cell>
          <cell r="AB33">
            <v>0</v>
          </cell>
        </row>
        <row r="101">
          <cell r="K101">
            <v>11882.010000000002</v>
          </cell>
          <cell r="L101">
            <v>0</v>
          </cell>
          <cell r="M101">
            <v>0</v>
          </cell>
          <cell r="N101">
            <v>18720</v>
          </cell>
          <cell r="O101">
            <v>0</v>
          </cell>
          <cell r="P101">
            <v>0</v>
          </cell>
          <cell r="Q101">
            <v>16700</v>
          </cell>
          <cell r="R101">
            <v>0</v>
          </cell>
          <cell r="S101">
            <v>0</v>
          </cell>
          <cell r="T101">
            <v>19720</v>
          </cell>
          <cell r="U101">
            <v>0</v>
          </cell>
          <cell r="V101">
            <v>0</v>
          </cell>
          <cell r="W101">
            <v>19220</v>
          </cell>
          <cell r="X101">
            <v>10000</v>
          </cell>
          <cell r="Y101">
            <v>0</v>
          </cell>
          <cell r="Z101">
            <v>20220</v>
          </cell>
          <cell r="AA101">
            <v>10000</v>
          </cell>
          <cell r="AB101">
            <v>0</v>
          </cell>
        </row>
        <row r="114">
          <cell r="K114">
            <v>1432</v>
          </cell>
          <cell r="L114">
            <v>0</v>
          </cell>
          <cell r="M114">
            <v>0</v>
          </cell>
          <cell r="N114">
            <v>350</v>
          </cell>
          <cell r="O114">
            <v>0</v>
          </cell>
          <cell r="P114">
            <v>0</v>
          </cell>
          <cell r="Q114">
            <v>5950</v>
          </cell>
          <cell r="R114">
            <v>0</v>
          </cell>
          <cell r="S114">
            <v>0</v>
          </cell>
          <cell r="T114">
            <v>2500</v>
          </cell>
          <cell r="U114">
            <v>0</v>
          </cell>
          <cell r="V114">
            <v>0</v>
          </cell>
          <cell r="W114">
            <v>3000</v>
          </cell>
          <cell r="X114">
            <v>0</v>
          </cell>
          <cell r="Y114">
            <v>0</v>
          </cell>
          <cell r="Z114">
            <v>3000</v>
          </cell>
          <cell r="AA114">
            <v>0</v>
          </cell>
          <cell r="AB114">
            <v>0</v>
          </cell>
        </row>
        <row r="117">
          <cell r="K117">
            <v>1790</v>
          </cell>
          <cell r="L117">
            <v>0</v>
          </cell>
          <cell r="M117">
            <v>0</v>
          </cell>
          <cell r="N117">
            <v>5000</v>
          </cell>
          <cell r="O117">
            <v>0</v>
          </cell>
          <cell r="P117">
            <v>0</v>
          </cell>
          <cell r="Q117">
            <v>5000</v>
          </cell>
          <cell r="R117">
            <v>0</v>
          </cell>
          <cell r="S117">
            <v>0</v>
          </cell>
          <cell r="T117">
            <v>5000</v>
          </cell>
          <cell r="U117">
            <v>0</v>
          </cell>
          <cell r="V117">
            <v>0</v>
          </cell>
          <cell r="W117">
            <v>5000</v>
          </cell>
          <cell r="X117">
            <v>0</v>
          </cell>
          <cell r="Y117">
            <v>0</v>
          </cell>
          <cell r="Z117">
            <v>5000</v>
          </cell>
          <cell r="AA117">
            <v>0</v>
          </cell>
          <cell r="AB117">
            <v>0</v>
          </cell>
        </row>
      </sheetData>
      <sheetData sheetId="11">
        <row r="5">
          <cell r="K5">
            <v>111009.1</v>
          </cell>
          <cell r="L5">
            <v>0</v>
          </cell>
          <cell r="M5">
            <v>0</v>
          </cell>
          <cell r="N5">
            <v>194700</v>
          </cell>
          <cell r="O5">
            <v>0</v>
          </cell>
          <cell r="P5">
            <v>0</v>
          </cell>
          <cell r="Q5">
            <v>152500</v>
          </cell>
          <cell r="R5">
            <v>0</v>
          </cell>
          <cell r="S5">
            <v>0</v>
          </cell>
          <cell r="T5">
            <v>326100</v>
          </cell>
          <cell r="U5">
            <v>0</v>
          </cell>
          <cell r="V5">
            <v>0</v>
          </cell>
          <cell r="W5">
            <v>328000</v>
          </cell>
          <cell r="X5">
            <v>0</v>
          </cell>
          <cell r="Y5">
            <v>0</v>
          </cell>
          <cell r="Z5">
            <v>329000</v>
          </cell>
          <cell r="AA5">
            <v>0</v>
          </cell>
          <cell r="AB5">
            <v>0</v>
          </cell>
        </row>
        <row r="19">
          <cell r="K19">
            <v>360</v>
          </cell>
          <cell r="L19">
            <v>0</v>
          </cell>
          <cell r="M19">
            <v>0</v>
          </cell>
          <cell r="N19">
            <v>1000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1000</v>
          </cell>
          <cell r="U19">
            <v>0</v>
          </cell>
          <cell r="V19">
            <v>0</v>
          </cell>
          <cell r="W19">
            <v>1000</v>
          </cell>
          <cell r="X19">
            <v>0</v>
          </cell>
          <cell r="Y19">
            <v>0</v>
          </cell>
          <cell r="Z19">
            <v>1000</v>
          </cell>
          <cell r="AA19">
            <v>0</v>
          </cell>
          <cell r="AB19">
            <v>0</v>
          </cell>
        </row>
        <row r="21">
          <cell r="K21">
            <v>3963.4400000000005</v>
          </cell>
          <cell r="L21">
            <v>763082.75</v>
          </cell>
          <cell r="M21">
            <v>0</v>
          </cell>
          <cell r="N21">
            <v>5500</v>
          </cell>
          <cell r="O21">
            <v>0</v>
          </cell>
          <cell r="P21">
            <v>0</v>
          </cell>
          <cell r="Q21">
            <v>2000</v>
          </cell>
          <cell r="R21">
            <v>0</v>
          </cell>
          <cell r="S21">
            <v>0</v>
          </cell>
          <cell r="T21">
            <v>4000</v>
          </cell>
          <cell r="U21">
            <v>0</v>
          </cell>
          <cell r="V21">
            <v>0</v>
          </cell>
          <cell r="W21">
            <v>3000</v>
          </cell>
          <cell r="X21">
            <v>0</v>
          </cell>
          <cell r="Y21">
            <v>0</v>
          </cell>
          <cell r="Z21">
            <v>3000</v>
          </cell>
          <cell r="AA21">
            <v>0</v>
          </cell>
          <cell r="AB21">
            <v>0</v>
          </cell>
        </row>
        <row r="37">
          <cell r="K37">
            <v>1076.28</v>
          </cell>
          <cell r="L37">
            <v>0</v>
          </cell>
          <cell r="M37">
            <v>0</v>
          </cell>
          <cell r="N37">
            <v>400</v>
          </cell>
          <cell r="O37">
            <v>0</v>
          </cell>
          <cell r="P37">
            <v>0</v>
          </cell>
          <cell r="Q37">
            <v>350</v>
          </cell>
          <cell r="R37">
            <v>0</v>
          </cell>
          <cell r="S37">
            <v>0</v>
          </cell>
          <cell r="T37">
            <v>900</v>
          </cell>
          <cell r="U37">
            <v>0</v>
          </cell>
          <cell r="V37">
            <v>0</v>
          </cell>
          <cell r="W37">
            <v>900</v>
          </cell>
          <cell r="X37">
            <v>0</v>
          </cell>
          <cell r="Y37">
            <v>0</v>
          </cell>
          <cell r="Z37">
            <v>900</v>
          </cell>
          <cell r="AA37">
            <v>0</v>
          </cell>
          <cell r="AB37">
            <v>0</v>
          </cell>
        </row>
        <row r="41">
          <cell r="K41">
            <v>3100.2</v>
          </cell>
          <cell r="L41">
            <v>0</v>
          </cell>
          <cell r="M41">
            <v>0</v>
          </cell>
          <cell r="N41">
            <v>3800</v>
          </cell>
          <cell r="O41">
            <v>0</v>
          </cell>
          <cell r="P41">
            <v>0</v>
          </cell>
          <cell r="Q41">
            <v>3800</v>
          </cell>
          <cell r="R41">
            <v>0</v>
          </cell>
          <cell r="S41">
            <v>0</v>
          </cell>
          <cell r="T41">
            <v>4000</v>
          </cell>
          <cell r="U41">
            <v>0</v>
          </cell>
          <cell r="V41">
            <v>0</v>
          </cell>
          <cell r="W41">
            <v>6000</v>
          </cell>
          <cell r="X41">
            <v>0</v>
          </cell>
          <cell r="Y41">
            <v>0</v>
          </cell>
          <cell r="Z41">
            <v>6000</v>
          </cell>
          <cell r="AA41">
            <v>0</v>
          </cell>
          <cell r="AB41">
            <v>0</v>
          </cell>
        </row>
        <row r="44">
          <cell r="K44">
            <v>8122.5999999999995</v>
          </cell>
          <cell r="L44">
            <v>16356.869999999999</v>
          </cell>
          <cell r="M44">
            <v>0</v>
          </cell>
          <cell r="N44">
            <v>15260</v>
          </cell>
          <cell r="O44">
            <v>104454</v>
          </cell>
          <cell r="P44">
            <v>0</v>
          </cell>
          <cell r="Q44">
            <v>14900</v>
          </cell>
          <cell r="R44">
            <v>112500</v>
          </cell>
          <cell r="S44">
            <v>0</v>
          </cell>
          <cell r="T44">
            <v>9860</v>
          </cell>
          <cell r="U44">
            <v>27000</v>
          </cell>
          <cell r="V44">
            <v>0</v>
          </cell>
          <cell r="W44">
            <v>7660</v>
          </cell>
          <cell r="X44">
            <v>20000</v>
          </cell>
          <cell r="Y44">
            <v>0</v>
          </cell>
          <cell r="Z44">
            <v>7660</v>
          </cell>
          <cell r="AA44">
            <v>20000</v>
          </cell>
          <cell r="AB44">
            <v>0</v>
          </cell>
        </row>
        <row r="56">
          <cell r="K56">
            <v>507.26</v>
          </cell>
          <cell r="L56">
            <v>0</v>
          </cell>
          <cell r="M56">
            <v>0</v>
          </cell>
          <cell r="N56">
            <v>700</v>
          </cell>
          <cell r="O56">
            <v>0</v>
          </cell>
          <cell r="P56">
            <v>0</v>
          </cell>
          <cell r="Q56">
            <v>700</v>
          </cell>
          <cell r="R56">
            <v>0</v>
          </cell>
          <cell r="S56">
            <v>0</v>
          </cell>
          <cell r="T56">
            <v>700</v>
          </cell>
          <cell r="U56">
            <v>0</v>
          </cell>
          <cell r="V56">
            <v>0</v>
          </cell>
          <cell r="W56">
            <v>700</v>
          </cell>
          <cell r="X56">
            <v>0</v>
          </cell>
          <cell r="Y56">
            <v>0</v>
          </cell>
          <cell r="Z56">
            <v>700</v>
          </cell>
          <cell r="AA56">
            <v>0</v>
          </cell>
          <cell r="AB56">
            <v>0</v>
          </cell>
        </row>
        <row r="58">
          <cell r="K58">
            <v>19554.25</v>
          </cell>
          <cell r="L58">
            <v>0</v>
          </cell>
          <cell r="M58">
            <v>0</v>
          </cell>
          <cell r="N58">
            <v>27000</v>
          </cell>
          <cell r="O58">
            <v>0</v>
          </cell>
          <cell r="P58">
            <v>0</v>
          </cell>
          <cell r="Q58">
            <v>22900</v>
          </cell>
          <cell r="R58">
            <v>0</v>
          </cell>
          <cell r="S58">
            <v>0</v>
          </cell>
          <cell r="T58">
            <v>26000</v>
          </cell>
          <cell r="U58">
            <v>0</v>
          </cell>
          <cell r="V58">
            <v>0</v>
          </cell>
          <cell r="W58">
            <v>27000</v>
          </cell>
          <cell r="X58">
            <v>0</v>
          </cell>
          <cell r="Y58">
            <v>0</v>
          </cell>
          <cell r="Z58">
            <v>27000</v>
          </cell>
          <cell r="AA58">
            <v>0</v>
          </cell>
          <cell r="AB58">
            <v>0</v>
          </cell>
        </row>
        <row r="62">
          <cell r="K62">
            <v>15527.53</v>
          </cell>
          <cell r="L62">
            <v>8000</v>
          </cell>
          <cell r="M62">
            <v>0</v>
          </cell>
          <cell r="N62">
            <v>12700</v>
          </cell>
          <cell r="O62">
            <v>35565</v>
          </cell>
          <cell r="P62">
            <v>0</v>
          </cell>
          <cell r="Q62">
            <v>16150</v>
          </cell>
          <cell r="R62">
            <v>34812</v>
          </cell>
          <cell r="S62">
            <v>0</v>
          </cell>
          <cell r="T62">
            <v>29470</v>
          </cell>
          <cell r="U62">
            <v>55000</v>
          </cell>
          <cell r="V62">
            <v>0</v>
          </cell>
          <cell r="W62">
            <v>14290</v>
          </cell>
          <cell r="X62">
            <v>100000</v>
          </cell>
          <cell r="Y62">
            <v>0</v>
          </cell>
          <cell r="Z62">
            <v>14890</v>
          </cell>
          <cell r="AA62">
            <v>100000</v>
          </cell>
          <cell r="AB62">
            <v>0</v>
          </cell>
        </row>
        <row r="83">
          <cell r="K83">
            <v>0</v>
          </cell>
          <cell r="L83">
            <v>5426</v>
          </cell>
          <cell r="M83">
            <v>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5000</v>
          </cell>
          <cell r="S83">
            <v>0</v>
          </cell>
          <cell r="T83">
            <v>0</v>
          </cell>
          <cell r="U83">
            <v>5000</v>
          </cell>
          <cell r="V83">
            <v>0</v>
          </cell>
          <cell r="W83">
            <v>0</v>
          </cell>
          <cell r="X83">
            <v>5000</v>
          </cell>
          <cell r="Y83">
            <v>0</v>
          </cell>
          <cell r="Z83">
            <v>0</v>
          </cell>
          <cell r="AA83">
            <v>5000</v>
          </cell>
          <cell r="AB83">
            <v>0</v>
          </cell>
        </row>
      </sheetData>
      <sheetData sheetId="12">
        <row r="5">
          <cell r="K5">
            <v>0</v>
          </cell>
          <cell r="L5">
            <v>0</v>
          </cell>
          <cell r="M5">
            <v>0</v>
          </cell>
          <cell r="N5">
            <v>4700</v>
          </cell>
          <cell r="O5">
            <v>0</v>
          </cell>
          <cell r="P5">
            <v>0</v>
          </cell>
          <cell r="Q5">
            <v>4700</v>
          </cell>
          <cell r="R5">
            <v>0</v>
          </cell>
          <cell r="S5">
            <v>0</v>
          </cell>
          <cell r="T5">
            <v>4610</v>
          </cell>
          <cell r="U5">
            <v>0</v>
          </cell>
          <cell r="V5">
            <v>0</v>
          </cell>
          <cell r="W5">
            <v>4930</v>
          </cell>
          <cell r="X5">
            <v>0</v>
          </cell>
          <cell r="Y5">
            <v>0</v>
          </cell>
          <cell r="Z5">
            <v>5170</v>
          </cell>
          <cell r="AA5">
            <v>0</v>
          </cell>
          <cell r="AB5">
            <v>0</v>
          </cell>
        </row>
        <row r="7">
          <cell r="K7">
            <v>0</v>
          </cell>
          <cell r="L7"/>
          <cell r="M7"/>
          <cell r="N7"/>
          <cell r="O7"/>
          <cell r="P7"/>
          <cell r="Q7"/>
          <cell r="R7"/>
          <cell r="S7"/>
          <cell r="T7">
            <v>0</v>
          </cell>
          <cell r="U7"/>
          <cell r="V7"/>
          <cell r="W7">
            <v>0</v>
          </cell>
          <cell r="X7"/>
          <cell r="Y7"/>
          <cell r="Z7">
            <v>0</v>
          </cell>
          <cell r="AA7"/>
          <cell r="AB7"/>
        </row>
        <row r="8">
          <cell r="K8">
            <v>0</v>
          </cell>
          <cell r="L8">
            <v>0</v>
          </cell>
          <cell r="M8">
            <v>0</v>
          </cell>
          <cell r="N8">
            <v>500</v>
          </cell>
          <cell r="O8">
            <v>0</v>
          </cell>
          <cell r="P8">
            <v>0</v>
          </cell>
          <cell r="Q8">
            <v>0</v>
          </cell>
          <cell r="R8"/>
          <cell r="S8"/>
          <cell r="T8">
            <v>500</v>
          </cell>
          <cell r="U8">
            <v>0</v>
          </cell>
          <cell r="V8">
            <v>0</v>
          </cell>
          <cell r="W8">
            <v>1000</v>
          </cell>
          <cell r="X8">
            <v>0</v>
          </cell>
          <cell r="Y8">
            <v>0</v>
          </cell>
          <cell r="Z8">
            <v>1000</v>
          </cell>
          <cell r="AA8">
            <v>0</v>
          </cell>
          <cell r="AB8">
            <v>0</v>
          </cell>
        </row>
        <row r="11">
          <cell r="K11">
            <v>0</v>
          </cell>
          <cell r="L11">
            <v>15981</v>
          </cell>
          <cell r="M11">
            <v>0</v>
          </cell>
          <cell r="N11">
            <v>174510</v>
          </cell>
          <cell r="O11">
            <v>0</v>
          </cell>
          <cell r="P11">
            <v>0</v>
          </cell>
          <cell r="Q11">
            <v>122610</v>
          </cell>
          <cell r="R11">
            <v>0</v>
          </cell>
          <cell r="S11">
            <v>0</v>
          </cell>
          <cell r="T11">
            <v>80230</v>
          </cell>
          <cell r="U11">
            <v>0</v>
          </cell>
          <cell r="V11">
            <v>0</v>
          </cell>
          <cell r="W11">
            <v>89350</v>
          </cell>
          <cell r="X11">
            <v>0</v>
          </cell>
          <cell r="Y11">
            <v>0</v>
          </cell>
          <cell r="Z11">
            <v>93610</v>
          </cell>
          <cell r="AA11">
            <v>0</v>
          </cell>
          <cell r="AB11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54280</v>
          </cell>
          <cell r="O17">
            <v>0</v>
          </cell>
          <cell r="P17">
            <v>0</v>
          </cell>
          <cell r="Q17">
            <v>55020</v>
          </cell>
          <cell r="R17">
            <v>0</v>
          </cell>
          <cell r="S17">
            <v>0</v>
          </cell>
          <cell r="T17">
            <v>56390</v>
          </cell>
          <cell r="U17">
            <v>0</v>
          </cell>
          <cell r="V17">
            <v>0</v>
          </cell>
          <cell r="W17">
            <v>60260</v>
          </cell>
          <cell r="X17">
            <v>0</v>
          </cell>
          <cell r="Y17">
            <v>0</v>
          </cell>
          <cell r="Z17">
            <v>63130</v>
          </cell>
          <cell r="AA17">
            <v>0</v>
          </cell>
          <cell r="AB17">
            <v>0</v>
          </cell>
        </row>
        <row r="19">
          <cell r="K19">
            <v>7752.56</v>
          </cell>
          <cell r="L19">
            <v>0</v>
          </cell>
          <cell r="M19">
            <v>0</v>
          </cell>
          <cell r="N19">
            <v>9000</v>
          </cell>
          <cell r="O19">
            <v>0</v>
          </cell>
          <cell r="P19">
            <v>0</v>
          </cell>
          <cell r="Q19">
            <v>7000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58500</v>
          </cell>
          <cell r="O21">
            <v>0</v>
          </cell>
          <cell r="P21">
            <v>0</v>
          </cell>
          <cell r="Q21">
            <v>42540</v>
          </cell>
          <cell r="R21">
            <v>0</v>
          </cell>
          <cell r="S21">
            <v>0</v>
          </cell>
          <cell r="T21">
            <v>43140</v>
          </cell>
          <cell r="U21">
            <v>0</v>
          </cell>
          <cell r="V21">
            <v>0</v>
          </cell>
          <cell r="W21">
            <v>45300</v>
          </cell>
          <cell r="X21">
            <v>0</v>
          </cell>
          <cell r="Y21">
            <v>0</v>
          </cell>
          <cell r="Z21">
            <v>45850</v>
          </cell>
          <cell r="AA21">
            <v>0</v>
          </cell>
          <cell r="AB21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31780</v>
          </cell>
          <cell r="O25">
            <v>0</v>
          </cell>
          <cell r="P25">
            <v>0</v>
          </cell>
          <cell r="Q25">
            <v>40850</v>
          </cell>
          <cell r="R25">
            <v>0</v>
          </cell>
          <cell r="S25">
            <v>0</v>
          </cell>
          <cell r="T25">
            <v>37180</v>
          </cell>
          <cell r="U25">
            <v>0</v>
          </cell>
          <cell r="V25">
            <v>0</v>
          </cell>
          <cell r="W25">
            <v>39870</v>
          </cell>
          <cell r="X25">
            <v>0</v>
          </cell>
          <cell r="Y25">
            <v>0</v>
          </cell>
          <cell r="Z25">
            <v>0</v>
          </cell>
          <cell r="AA25"/>
          <cell r="AB25"/>
        </row>
        <row r="27">
          <cell r="K27">
            <v>0</v>
          </cell>
          <cell r="L27">
            <v>0</v>
          </cell>
          <cell r="M27">
            <v>0</v>
          </cell>
          <cell r="N27">
            <v>5590</v>
          </cell>
          <cell r="O27">
            <v>0</v>
          </cell>
          <cell r="P27">
            <v>0</v>
          </cell>
          <cell r="Q27">
            <v>6130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K29">
            <v>2296.9899999999998</v>
          </cell>
          <cell r="L29">
            <v>1449123.2999999998</v>
          </cell>
          <cell r="M29">
            <v>0</v>
          </cell>
          <cell r="N29">
            <v>525420</v>
          </cell>
          <cell r="O29">
            <v>97205</v>
          </cell>
          <cell r="P29">
            <v>258000</v>
          </cell>
          <cell r="Q29">
            <v>363420</v>
          </cell>
          <cell r="R29">
            <v>97200</v>
          </cell>
          <cell r="S29">
            <v>258000</v>
          </cell>
          <cell r="T29">
            <v>653200</v>
          </cell>
          <cell r="U29">
            <v>0</v>
          </cell>
          <cell r="V29">
            <v>0</v>
          </cell>
          <cell r="W29">
            <v>620000</v>
          </cell>
          <cell r="X29">
            <v>0</v>
          </cell>
          <cell r="Y29">
            <v>0</v>
          </cell>
          <cell r="Z29">
            <v>625000</v>
          </cell>
          <cell r="AA29">
            <v>0</v>
          </cell>
          <cell r="AB29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81650</v>
          </cell>
          <cell r="O45">
            <v>0</v>
          </cell>
          <cell r="P45">
            <v>0</v>
          </cell>
          <cell r="Q45">
            <v>98200</v>
          </cell>
          <cell r="R45">
            <v>0</v>
          </cell>
          <cell r="S45">
            <v>0</v>
          </cell>
          <cell r="T45">
            <v>90950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9">
          <cell r="K49">
            <v>0</v>
          </cell>
          <cell r="L49">
            <v>0</v>
          </cell>
          <cell r="M49">
            <v>0</v>
          </cell>
          <cell r="N49">
            <v>28620</v>
          </cell>
          <cell r="O49">
            <v>0</v>
          </cell>
          <cell r="P49">
            <v>0</v>
          </cell>
          <cell r="Q49">
            <v>33810</v>
          </cell>
          <cell r="R49">
            <v>0</v>
          </cell>
          <cell r="S49">
            <v>0</v>
          </cell>
          <cell r="T49">
            <v>34550</v>
          </cell>
          <cell r="U49">
            <v>0</v>
          </cell>
          <cell r="V49">
            <v>0</v>
          </cell>
          <cell r="W49">
            <v>22010</v>
          </cell>
          <cell r="X49">
            <v>0</v>
          </cell>
          <cell r="Y49">
            <v>0</v>
          </cell>
          <cell r="Z49">
            <v>22370</v>
          </cell>
          <cell r="AA49">
            <v>0</v>
          </cell>
          <cell r="AB49">
            <v>0</v>
          </cell>
        </row>
        <row r="53"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2170</v>
          </cell>
          <cell r="X53">
            <v>0</v>
          </cell>
          <cell r="Y53">
            <v>0</v>
          </cell>
          <cell r="Z53">
            <v>2280</v>
          </cell>
          <cell r="AA53">
            <v>0</v>
          </cell>
          <cell r="AB53">
            <v>0</v>
          </cell>
        </row>
        <row r="55">
          <cell r="K55">
            <v>0</v>
          </cell>
          <cell r="L55">
            <v>0</v>
          </cell>
          <cell r="M55">
            <v>0</v>
          </cell>
          <cell r="N55">
            <v>19790</v>
          </cell>
          <cell r="O55">
            <v>0</v>
          </cell>
          <cell r="P55">
            <v>0</v>
          </cell>
          <cell r="Q55">
            <v>27490</v>
          </cell>
          <cell r="R55">
            <v>0</v>
          </cell>
          <cell r="S55">
            <v>0</v>
          </cell>
          <cell r="T55">
            <v>33790</v>
          </cell>
          <cell r="U55">
            <v>0</v>
          </cell>
          <cell r="V55">
            <v>0</v>
          </cell>
          <cell r="W55">
            <v>46670</v>
          </cell>
          <cell r="X55">
            <v>0</v>
          </cell>
          <cell r="Y55">
            <v>0</v>
          </cell>
          <cell r="Z55">
            <v>48110</v>
          </cell>
          <cell r="AA55">
            <v>0</v>
          </cell>
          <cell r="AB55">
            <v>0</v>
          </cell>
        </row>
        <row r="58">
          <cell r="K58">
            <v>0</v>
          </cell>
          <cell r="L58">
            <v>0</v>
          </cell>
          <cell r="M58">
            <v>0</v>
          </cell>
          <cell r="N58">
            <v>6020</v>
          </cell>
          <cell r="O58">
            <v>0</v>
          </cell>
          <cell r="P58">
            <v>0</v>
          </cell>
          <cell r="Q58">
            <v>5890</v>
          </cell>
          <cell r="R58">
            <v>0</v>
          </cell>
          <cell r="S58">
            <v>0</v>
          </cell>
          <cell r="T58">
            <v>6240</v>
          </cell>
          <cell r="U58">
            <v>0</v>
          </cell>
          <cell r="V58">
            <v>0</v>
          </cell>
          <cell r="W58">
            <v>6610</v>
          </cell>
          <cell r="X58">
            <v>0</v>
          </cell>
          <cell r="Y58">
            <v>0</v>
          </cell>
          <cell r="Z58">
            <v>6930</v>
          </cell>
          <cell r="AA58">
            <v>0</v>
          </cell>
          <cell r="AB58">
            <v>0</v>
          </cell>
        </row>
        <row r="60">
          <cell r="K60">
            <v>13236.53</v>
          </cell>
          <cell r="L60">
            <v>0</v>
          </cell>
          <cell r="M60">
            <v>0</v>
          </cell>
          <cell r="N60">
            <v>13345</v>
          </cell>
          <cell r="O60">
            <v>0</v>
          </cell>
          <cell r="P60">
            <v>0</v>
          </cell>
          <cell r="Q60">
            <v>14130</v>
          </cell>
          <cell r="R60">
            <v>0</v>
          </cell>
          <cell r="S60">
            <v>0</v>
          </cell>
          <cell r="T60">
            <v>13685</v>
          </cell>
          <cell r="U60">
            <v>0</v>
          </cell>
          <cell r="V60">
            <v>0</v>
          </cell>
          <cell r="W60">
            <v>14110</v>
          </cell>
          <cell r="X60">
            <v>0</v>
          </cell>
          <cell r="Y60">
            <v>0</v>
          </cell>
          <cell r="Z60">
            <v>14530</v>
          </cell>
          <cell r="AA60">
            <v>0</v>
          </cell>
          <cell r="AB60">
            <v>0</v>
          </cell>
        </row>
        <row r="72">
          <cell r="K72">
            <v>22668.19</v>
          </cell>
          <cell r="L72">
            <v>0</v>
          </cell>
          <cell r="M72">
            <v>0</v>
          </cell>
          <cell r="N72">
            <v>8818</v>
          </cell>
          <cell r="O72">
            <v>0</v>
          </cell>
          <cell r="P72">
            <v>0</v>
          </cell>
          <cell r="Q72">
            <v>11100</v>
          </cell>
          <cell r="R72">
            <v>0</v>
          </cell>
          <cell r="S72">
            <v>0</v>
          </cell>
          <cell r="T72">
            <v>26500</v>
          </cell>
          <cell r="U72">
            <v>0</v>
          </cell>
          <cell r="V72">
            <v>0</v>
          </cell>
          <cell r="W72">
            <v>23200</v>
          </cell>
          <cell r="X72">
            <v>0</v>
          </cell>
          <cell r="Y72">
            <v>0</v>
          </cell>
          <cell r="Z72">
            <v>23900</v>
          </cell>
          <cell r="AA72">
            <v>0</v>
          </cell>
          <cell r="AB72">
            <v>0</v>
          </cell>
        </row>
        <row r="94"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6">
          <cell r="K96">
            <v>539139</v>
          </cell>
          <cell r="L96">
            <v>0</v>
          </cell>
          <cell r="M96">
            <v>0</v>
          </cell>
          <cell r="N96">
            <v>90330</v>
          </cell>
          <cell r="O96">
            <v>0</v>
          </cell>
          <cell r="P96">
            <v>0</v>
          </cell>
          <cell r="Q96">
            <v>94770</v>
          </cell>
          <cell r="R96">
            <v>0</v>
          </cell>
          <cell r="S96">
            <v>0</v>
          </cell>
          <cell r="T96">
            <v>87250</v>
          </cell>
          <cell r="U96">
            <v>0</v>
          </cell>
          <cell r="V96">
            <v>0</v>
          </cell>
          <cell r="W96">
            <v>94730</v>
          </cell>
          <cell r="X96">
            <v>0</v>
          </cell>
          <cell r="Y96">
            <v>0</v>
          </cell>
          <cell r="Z96">
            <v>99240</v>
          </cell>
          <cell r="AA96">
            <v>0</v>
          </cell>
          <cell r="AB96">
            <v>0</v>
          </cell>
        </row>
      </sheetData>
      <sheetData sheetId="13">
        <row r="24">
          <cell r="K24">
            <v>295471.46000000002</v>
          </cell>
          <cell r="L24">
            <v>0</v>
          </cell>
          <cell r="M24">
            <v>69613.2</v>
          </cell>
          <cell r="N24">
            <v>358800</v>
          </cell>
          <cell r="O24">
            <v>0</v>
          </cell>
          <cell r="P24">
            <v>72800</v>
          </cell>
          <cell r="Q24">
            <v>311500</v>
          </cell>
          <cell r="R24">
            <v>0</v>
          </cell>
          <cell r="S24">
            <v>72800</v>
          </cell>
          <cell r="T24">
            <v>360300</v>
          </cell>
          <cell r="U24">
            <v>0</v>
          </cell>
          <cell r="V24">
            <v>68000</v>
          </cell>
          <cell r="W24">
            <v>336900</v>
          </cell>
          <cell r="X24">
            <v>7049000</v>
          </cell>
          <cell r="Y24">
            <v>117000</v>
          </cell>
          <cell r="Z24">
            <v>359900</v>
          </cell>
          <cell r="AA24">
            <v>100000</v>
          </cell>
          <cell r="AB24">
            <v>266000</v>
          </cell>
        </row>
      </sheetData>
      <sheetData sheetId="14">
        <row r="4">
          <cell r="K4">
            <v>1204137.1900000002</v>
          </cell>
          <cell r="L4">
            <v>0</v>
          </cell>
          <cell r="M4">
            <v>0</v>
          </cell>
          <cell r="N4">
            <v>1296170</v>
          </cell>
          <cell r="O4">
            <v>27000</v>
          </cell>
          <cell r="P4">
            <v>0</v>
          </cell>
          <cell r="Q4">
            <v>1284460</v>
          </cell>
          <cell r="R4">
            <v>0</v>
          </cell>
          <cell r="S4">
            <v>0</v>
          </cell>
          <cell r="T4">
            <v>1342422</v>
          </cell>
          <cell r="U4">
            <v>100000</v>
          </cell>
          <cell r="V4">
            <v>0</v>
          </cell>
          <cell r="W4">
            <v>1341530</v>
          </cell>
          <cell r="X4">
            <v>120000</v>
          </cell>
          <cell r="Y4">
            <v>0</v>
          </cell>
          <cell r="Z4">
            <v>1347290</v>
          </cell>
          <cell r="AA4">
            <v>165000</v>
          </cell>
          <cell r="AB4">
            <v>0</v>
          </cell>
        </row>
        <row r="92"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</row>
        <row r="93">
          <cell r="K93">
            <v>58519.77</v>
          </cell>
          <cell r="L93"/>
          <cell r="M93">
            <v>156079.51</v>
          </cell>
          <cell r="N93">
            <v>86000</v>
          </cell>
          <cell r="O93"/>
          <cell r="P93">
            <v>272000</v>
          </cell>
          <cell r="Q93">
            <v>67000</v>
          </cell>
          <cell r="R93">
            <v>0</v>
          </cell>
          <cell r="S93">
            <v>270000</v>
          </cell>
          <cell r="T93">
            <v>90000</v>
          </cell>
          <cell r="U93">
            <v>0</v>
          </cell>
          <cell r="V93">
            <v>271940</v>
          </cell>
          <cell r="W93">
            <v>89000</v>
          </cell>
          <cell r="X93"/>
          <cell r="Y93">
            <v>273000</v>
          </cell>
          <cell r="Z93">
            <v>89000</v>
          </cell>
          <cell r="AA93"/>
          <cell r="AB93">
            <v>314000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zoomScale="80" zoomScaleNormal="80" workbookViewId="0">
      <pane xSplit="1" ySplit="2" topLeftCell="B129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67.85546875" style="440" customWidth="1"/>
    <col min="2" max="5" width="26.140625" style="449" customWidth="1"/>
    <col min="6" max="6" width="24.5703125" style="449" customWidth="1"/>
    <col min="7" max="8" width="24.28515625" style="440" customWidth="1"/>
    <col min="9" max="9" width="9.85546875" style="44" bestFit="1" customWidth="1"/>
    <col min="10" max="16384" width="9.140625" style="44"/>
  </cols>
  <sheetData>
    <row r="1" spans="1:10" ht="66" customHeight="1" thickBot="1" x14ac:dyDescent="0.45">
      <c r="A1" s="842" t="s">
        <v>689</v>
      </c>
      <c r="B1" s="842"/>
      <c r="C1" s="842"/>
      <c r="D1" s="842"/>
      <c r="E1" s="842"/>
      <c r="F1" s="842"/>
      <c r="G1" s="842"/>
      <c r="H1" s="842"/>
    </row>
    <row r="2" spans="1:10" ht="60" customHeight="1" thickBot="1" x14ac:dyDescent="0.35">
      <c r="A2" s="415" t="s">
        <v>413</v>
      </c>
      <c r="B2" s="293" t="s">
        <v>455</v>
      </c>
      <c r="C2" s="293" t="s">
        <v>617</v>
      </c>
      <c r="D2" s="293" t="s">
        <v>526</v>
      </c>
      <c r="E2" s="745" t="s">
        <v>659</v>
      </c>
      <c r="F2" s="293" t="s">
        <v>618</v>
      </c>
      <c r="G2" s="293" t="s">
        <v>472</v>
      </c>
      <c r="H2" s="293" t="s">
        <v>619</v>
      </c>
    </row>
    <row r="3" spans="1:10" ht="18.75" thickBot="1" x14ac:dyDescent="0.3">
      <c r="A3" s="416" t="s">
        <v>415</v>
      </c>
      <c r="B3" s="417">
        <f t="shared" ref="B3:H3" si="0">B4+B16</f>
        <v>11999563.609999999</v>
      </c>
      <c r="C3" s="417">
        <f t="shared" si="0"/>
        <v>12528271</v>
      </c>
      <c r="D3" s="744">
        <f t="shared" si="0"/>
        <v>13711798</v>
      </c>
      <c r="E3" s="746">
        <f>E4+E16</f>
        <v>13868403</v>
      </c>
      <c r="F3" s="417">
        <f t="shared" si="0"/>
        <v>14412634</v>
      </c>
      <c r="G3" s="417">
        <f t="shared" si="0"/>
        <v>14732200</v>
      </c>
      <c r="H3" s="417">
        <f t="shared" si="0"/>
        <v>14836750</v>
      </c>
    </row>
    <row r="4" spans="1:10" ht="18" x14ac:dyDescent="0.25">
      <c r="A4" s="418" t="s">
        <v>5</v>
      </c>
      <c r="B4" s="420">
        <f t="shared" ref="B4:H4" si="1">B5+B7+B9</f>
        <v>7138483.3599999994</v>
      </c>
      <c r="C4" s="494">
        <f t="shared" si="1"/>
        <v>7641099</v>
      </c>
      <c r="D4" s="747">
        <f t="shared" si="1"/>
        <v>8330574</v>
      </c>
      <c r="E4" s="505">
        <f t="shared" si="1"/>
        <v>8433500</v>
      </c>
      <c r="F4" s="419">
        <f t="shared" si="1"/>
        <v>8660000</v>
      </c>
      <c r="G4" s="419">
        <f t="shared" si="1"/>
        <v>8878500</v>
      </c>
      <c r="H4" s="419">
        <f t="shared" si="1"/>
        <v>8952000</v>
      </c>
    </row>
    <row r="5" spans="1:10" ht="15.75" x14ac:dyDescent="0.25">
      <c r="A5" s="421" t="s">
        <v>6</v>
      </c>
      <c r="B5" s="331">
        <f t="shared" ref="B5:H5" si="2">SUM(B6)</f>
        <v>5415707.25</v>
      </c>
      <c r="C5" s="495">
        <f t="shared" si="2"/>
        <v>6017924</v>
      </c>
      <c r="D5" s="748">
        <f t="shared" si="2"/>
        <v>6619574</v>
      </c>
      <c r="E5" s="506">
        <f t="shared" si="2"/>
        <v>6800000</v>
      </c>
      <c r="F5" s="500">
        <f t="shared" si="2"/>
        <v>6970000</v>
      </c>
      <c r="G5" s="331">
        <f t="shared" si="2"/>
        <v>7126500</v>
      </c>
      <c r="H5" s="331">
        <f t="shared" si="2"/>
        <v>7200000</v>
      </c>
      <c r="I5" s="481"/>
      <c r="J5" s="43"/>
    </row>
    <row r="6" spans="1:10" ht="15.75" x14ac:dyDescent="0.25">
      <c r="A6" s="422" t="s">
        <v>7</v>
      </c>
      <c r="B6" s="489">
        <v>5415707.25</v>
      </c>
      <c r="C6" s="499">
        <v>6017924</v>
      </c>
      <c r="D6" s="749">
        <v>6619574</v>
      </c>
      <c r="E6" s="507">
        <v>6800000</v>
      </c>
      <c r="F6" s="483">
        <v>6970000</v>
      </c>
      <c r="G6" s="423">
        <v>7126500</v>
      </c>
      <c r="H6" s="423">
        <v>7200000</v>
      </c>
      <c r="I6" s="65"/>
    </row>
    <row r="7" spans="1:10" ht="15.75" x14ac:dyDescent="0.25">
      <c r="A7" s="424" t="s">
        <v>8</v>
      </c>
      <c r="B7" s="331">
        <f t="shared" ref="B7:H7" si="3">SUM(B8)</f>
        <v>890835.1</v>
      </c>
      <c r="C7" s="478">
        <f t="shared" si="3"/>
        <v>884214</v>
      </c>
      <c r="D7" s="748">
        <f t="shared" si="3"/>
        <v>890000</v>
      </c>
      <c r="E7" s="506">
        <f t="shared" si="3"/>
        <v>880000</v>
      </c>
      <c r="F7" s="500">
        <f t="shared" si="3"/>
        <v>890000</v>
      </c>
      <c r="G7" s="331">
        <f t="shared" si="3"/>
        <v>920000</v>
      </c>
      <c r="H7" s="331">
        <f t="shared" si="3"/>
        <v>920000</v>
      </c>
    </row>
    <row r="8" spans="1:10" ht="15.75" x14ac:dyDescent="0.25">
      <c r="A8" s="425" t="s">
        <v>9</v>
      </c>
      <c r="B8" s="489">
        <v>890835.1</v>
      </c>
      <c r="C8" s="496">
        <v>884214</v>
      </c>
      <c r="D8" s="749">
        <v>890000</v>
      </c>
      <c r="E8" s="507">
        <v>880000</v>
      </c>
      <c r="F8" s="483">
        <v>890000</v>
      </c>
      <c r="G8" s="423">
        <v>920000</v>
      </c>
      <c r="H8" s="423">
        <v>920000</v>
      </c>
      <c r="J8" s="43"/>
    </row>
    <row r="9" spans="1:10" ht="15.75" x14ac:dyDescent="0.25">
      <c r="A9" s="424" t="s">
        <v>10</v>
      </c>
      <c r="B9" s="331">
        <v>831941.01</v>
      </c>
      <c r="C9" s="495">
        <f t="shared" ref="C9:H9" si="4">SUM(C10:C15)</f>
        <v>738961</v>
      </c>
      <c r="D9" s="748">
        <f t="shared" si="4"/>
        <v>821000</v>
      </c>
      <c r="E9" s="506">
        <f t="shared" si="4"/>
        <v>753500</v>
      </c>
      <c r="F9" s="500">
        <f t="shared" si="4"/>
        <v>800000</v>
      </c>
      <c r="G9" s="331">
        <f t="shared" si="4"/>
        <v>832000</v>
      </c>
      <c r="H9" s="331">
        <f t="shared" si="4"/>
        <v>832000</v>
      </c>
      <c r="J9" s="43"/>
    </row>
    <row r="10" spans="1:10" ht="15.75" x14ac:dyDescent="0.25">
      <c r="A10" s="426" t="s">
        <v>11</v>
      </c>
      <c r="B10" s="427">
        <v>20114.77</v>
      </c>
      <c r="C10" s="478">
        <v>18683</v>
      </c>
      <c r="D10" s="479">
        <v>20000</v>
      </c>
      <c r="E10" s="438">
        <v>18000</v>
      </c>
      <c r="F10" s="482">
        <v>20000</v>
      </c>
      <c r="G10" s="482">
        <v>22000</v>
      </c>
      <c r="H10" s="482">
        <v>22000</v>
      </c>
      <c r="J10" s="43"/>
    </row>
    <row r="11" spans="1:10" ht="15.75" x14ac:dyDescent="0.25">
      <c r="A11" s="426" t="s">
        <v>467</v>
      </c>
      <c r="B11" s="427"/>
      <c r="C11" s="478"/>
      <c r="D11" s="479">
        <v>20000</v>
      </c>
      <c r="E11" s="438">
        <v>13500</v>
      </c>
      <c r="F11" s="482">
        <v>15000</v>
      </c>
      <c r="G11" s="482">
        <v>20000</v>
      </c>
      <c r="H11" s="482">
        <v>20000</v>
      </c>
      <c r="J11" s="43"/>
    </row>
    <row r="12" spans="1:10" ht="15.75" x14ac:dyDescent="0.25">
      <c r="A12" s="426" t="s">
        <v>12</v>
      </c>
      <c r="B12" s="427">
        <v>21773.599999999999</v>
      </c>
      <c r="C12" s="478">
        <v>42861</v>
      </c>
      <c r="D12" s="479">
        <v>53000</v>
      </c>
      <c r="E12" s="438">
        <v>53000</v>
      </c>
      <c r="F12" s="482">
        <v>60000</v>
      </c>
      <c r="G12" s="482">
        <v>65000</v>
      </c>
      <c r="H12" s="482">
        <v>65000</v>
      </c>
      <c r="J12" s="43"/>
    </row>
    <row r="13" spans="1:10" ht="15.75" x14ac:dyDescent="0.25">
      <c r="A13" s="426" t="s">
        <v>13</v>
      </c>
      <c r="B13" s="427">
        <v>40750.76</v>
      </c>
      <c r="C13" s="478">
        <v>14856</v>
      </c>
      <c r="D13" s="479">
        <v>15000</v>
      </c>
      <c r="E13" s="438">
        <v>14000</v>
      </c>
      <c r="F13" s="482">
        <v>15000</v>
      </c>
      <c r="G13" s="482">
        <v>15000</v>
      </c>
      <c r="H13" s="482">
        <v>15000</v>
      </c>
      <c r="J13" s="43"/>
    </row>
    <row r="14" spans="1:10" ht="15.75" x14ac:dyDescent="0.25">
      <c r="A14" s="426" t="s">
        <v>14</v>
      </c>
      <c r="B14" s="427">
        <v>594612.69999999995</v>
      </c>
      <c r="C14" s="478">
        <v>527140</v>
      </c>
      <c r="D14" s="479">
        <v>570000</v>
      </c>
      <c r="E14" s="438">
        <v>520000</v>
      </c>
      <c r="F14" s="482">
        <v>550000</v>
      </c>
      <c r="G14" s="482">
        <v>570000</v>
      </c>
      <c r="H14" s="482">
        <v>570000</v>
      </c>
      <c r="J14" s="43"/>
    </row>
    <row r="15" spans="1:10" ht="15.75" x14ac:dyDescent="0.25">
      <c r="A15" s="426" t="s">
        <v>15</v>
      </c>
      <c r="B15" s="332">
        <v>154689.18</v>
      </c>
      <c r="C15" s="497">
        <v>135421</v>
      </c>
      <c r="D15" s="750">
        <v>143000</v>
      </c>
      <c r="E15" s="485">
        <v>135000</v>
      </c>
      <c r="F15" s="483">
        <v>140000</v>
      </c>
      <c r="G15" s="483">
        <v>140000</v>
      </c>
      <c r="H15" s="483">
        <v>140000</v>
      </c>
    </row>
    <row r="16" spans="1:10" ht="18" x14ac:dyDescent="0.25">
      <c r="A16" s="428" t="s">
        <v>16</v>
      </c>
      <c r="B16" s="430">
        <f t="shared" ref="B16:H16" si="5">B17+B31+B56+B64</f>
        <v>4861080.25</v>
      </c>
      <c r="C16" s="498">
        <f t="shared" si="5"/>
        <v>4887172</v>
      </c>
      <c r="D16" s="751">
        <f t="shared" si="5"/>
        <v>5381224</v>
      </c>
      <c r="E16" s="508">
        <f t="shared" si="5"/>
        <v>5434903</v>
      </c>
      <c r="F16" s="429">
        <f t="shared" si="5"/>
        <v>5752634</v>
      </c>
      <c r="G16" s="429">
        <f t="shared" si="5"/>
        <v>5853700</v>
      </c>
      <c r="H16" s="429">
        <f t="shared" si="5"/>
        <v>5884750</v>
      </c>
    </row>
    <row r="17" spans="1:8" ht="15.75" x14ac:dyDescent="0.25">
      <c r="A17" s="421" t="s">
        <v>17</v>
      </c>
      <c r="B17" s="331">
        <f t="shared" ref="B17:H17" si="6">SUM(B18:B30)</f>
        <v>579021.26000000013</v>
      </c>
      <c r="C17" s="495">
        <f t="shared" si="6"/>
        <v>563760</v>
      </c>
      <c r="D17" s="748">
        <f t="shared" si="6"/>
        <v>565600</v>
      </c>
      <c r="E17" s="506">
        <f t="shared" si="6"/>
        <v>573700</v>
      </c>
      <c r="F17" s="500">
        <f t="shared" si="6"/>
        <v>558700</v>
      </c>
      <c r="G17" s="331">
        <f t="shared" si="6"/>
        <v>559800</v>
      </c>
      <c r="H17" s="331">
        <f t="shared" si="6"/>
        <v>558300</v>
      </c>
    </row>
    <row r="18" spans="1:8" ht="15.75" x14ac:dyDescent="0.25">
      <c r="A18" s="422" t="s">
        <v>18</v>
      </c>
      <c r="B18" s="427">
        <v>55472.11</v>
      </c>
      <c r="C18" s="478">
        <v>47446</v>
      </c>
      <c r="D18" s="479">
        <v>55000</v>
      </c>
      <c r="E18" s="438">
        <v>62000</v>
      </c>
      <c r="F18" s="482">
        <v>60000</v>
      </c>
      <c r="G18" s="427">
        <v>60000</v>
      </c>
      <c r="H18" s="427">
        <v>60000</v>
      </c>
    </row>
    <row r="19" spans="1:8" ht="15.75" x14ac:dyDescent="0.25">
      <c r="A19" s="422" t="s">
        <v>425</v>
      </c>
      <c r="B19" s="427"/>
      <c r="C19" s="478">
        <v>16086</v>
      </c>
      <c r="D19" s="479">
        <v>15000</v>
      </c>
      <c r="E19" s="438">
        <v>15000</v>
      </c>
      <c r="F19" s="482">
        <v>15000</v>
      </c>
      <c r="G19" s="427">
        <v>15000</v>
      </c>
      <c r="H19" s="427">
        <v>15000</v>
      </c>
    </row>
    <row r="20" spans="1:8" ht="15.75" x14ac:dyDescent="0.25">
      <c r="A20" s="422" t="s">
        <v>19</v>
      </c>
      <c r="B20" s="427">
        <v>7055.75</v>
      </c>
      <c r="C20" s="478">
        <v>1838</v>
      </c>
      <c r="D20" s="479">
        <v>1700</v>
      </c>
      <c r="E20" s="438">
        <v>2800</v>
      </c>
      <c r="F20" s="482">
        <v>3700</v>
      </c>
      <c r="G20" s="427">
        <v>3700</v>
      </c>
      <c r="H20" s="427">
        <v>3700</v>
      </c>
    </row>
    <row r="21" spans="1:8" ht="15.75" x14ac:dyDescent="0.25">
      <c r="A21" s="422" t="s">
        <v>20</v>
      </c>
      <c r="B21" s="427">
        <v>1336.5</v>
      </c>
      <c r="C21" s="478">
        <v>1242</v>
      </c>
      <c r="D21" s="479">
        <v>500</v>
      </c>
      <c r="E21" s="438">
        <v>500</v>
      </c>
      <c r="F21" s="482">
        <v>500</v>
      </c>
      <c r="G21" s="427">
        <v>500</v>
      </c>
      <c r="H21" s="427">
        <v>500</v>
      </c>
    </row>
    <row r="22" spans="1:8" ht="15.75" x14ac:dyDescent="0.25">
      <c r="A22" s="422" t="s">
        <v>398</v>
      </c>
      <c r="B22" s="427">
        <v>373719.83</v>
      </c>
      <c r="C22" s="478">
        <v>358979</v>
      </c>
      <c r="D22" s="479">
        <v>360000</v>
      </c>
      <c r="E22" s="438">
        <v>350000</v>
      </c>
      <c r="F22" s="482">
        <v>345000</v>
      </c>
      <c r="G22" s="427">
        <v>340000</v>
      </c>
      <c r="H22" s="427">
        <v>335000</v>
      </c>
    </row>
    <row r="23" spans="1:8" ht="15.75" x14ac:dyDescent="0.25">
      <c r="A23" s="422" t="s">
        <v>399</v>
      </c>
      <c r="B23" s="332"/>
      <c r="C23" s="497"/>
      <c r="D23" s="750"/>
      <c r="E23" s="485"/>
      <c r="F23" s="482"/>
      <c r="G23" s="427"/>
      <c r="H23" s="427"/>
    </row>
    <row r="24" spans="1:8" s="493" customFormat="1" ht="15.75" x14ac:dyDescent="0.25">
      <c r="A24" s="422" t="s">
        <v>22</v>
      </c>
      <c r="B24" s="332">
        <v>35342.42</v>
      </c>
      <c r="C24" s="497">
        <v>34012</v>
      </c>
      <c r="D24" s="750">
        <v>33000</v>
      </c>
      <c r="E24" s="485">
        <v>30000</v>
      </c>
      <c r="F24" s="482">
        <v>28000</v>
      </c>
      <c r="G24" s="427">
        <v>30000</v>
      </c>
      <c r="H24" s="427">
        <v>32000</v>
      </c>
    </row>
    <row r="25" spans="1:8" ht="15.75" x14ac:dyDescent="0.25">
      <c r="A25" s="422" t="s">
        <v>23</v>
      </c>
      <c r="B25" s="427">
        <v>44520.53</v>
      </c>
      <c r="C25" s="478">
        <v>35557</v>
      </c>
      <c r="D25" s="479">
        <v>35000</v>
      </c>
      <c r="E25" s="438">
        <v>32000</v>
      </c>
      <c r="F25" s="482">
        <v>32000</v>
      </c>
      <c r="G25" s="427">
        <v>35000</v>
      </c>
      <c r="H25" s="427">
        <v>35000</v>
      </c>
    </row>
    <row r="26" spans="1:8" ht="15.75" x14ac:dyDescent="0.25">
      <c r="A26" s="422" t="s">
        <v>24</v>
      </c>
      <c r="B26" s="427">
        <v>5331.96</v>
      </c>
      <c r="C26" s="478">
        <v>5332</v>
      </c>
      <c r="D26" s="479">
        <v>5400</v>
      </c>
      <c r="E26" s="438">
        <v>5400</v>
      </c>
      <c r="F26" s="482">
        <v>5400</v>
      </c>
      <c r="G26" s="427">
        <v>6000</v>
      </c>
      <c r="H26" s="427">
        <v>6500</v>
      </c>
    </row>
    <row r="27" spans="1:8" ht="15.75" x14ac:dyDescent="0.25">
      <c r="A27" s="422" t="s">
        <v>25</v>
      </c>
      <c r="B27" s="427">
        <v>17981.3</v>
      </c>
      <c r="C27" s="478">
        <v>20760</v>
      </c>
      <c r="D27" s="479">
        <v>18000</v>
      </c>
      <c r="E27" s="438">
        <v>18000</v>
      </c>
      <c r="F27" s="482">
        <v>20000</v>
      </c>
      <c r="G27" s="427">
        <v>20000</v>
      </c>
      <c r="H27" s="427">
        <v>20000</v>
      </c>
    </row>
    <row r="28" spans="1:8" ht="15.75" x14ac:dyDescent="0.25">
      <c r="A28" s="422" t="s">
        <v>26</v>
      </c>
      <c r="B28" s="427">
        <v>25473.8</v>
      </c>
      <c r="C28" s="478">
        <v>25325</v>
      </c>
      <c r="D28" s="479">
        <v>24500</v>
      </c>
      <c r="E28" s="438">
        <v>25000</v>
      </c>
      <c r="F28" s="482">
        <v>31600</v>
      </c>
      <c r="G28" s="427">
        <v>31600</v>
      </c>
      <c r="H28" s="427">
        <v>31600</v>
      </c>
    </row>
    <row r="29" spans="1:8" ht="15.75" x14ac:dyDescent="0.25">
      <c r="A29" s="422" t="s">
        <v>27</v>
      </c>
      <c r="B29" s="427">
        <v>200</v>
      </c>
      <c r="C29" s="478"/>
      <c r="D29" s="479"/>
      <c r="E29" s="438"/>
      <c r="F29" s="482"/>
      <c r="G29" s="427"/>
      <c r="H29" s="427"/>
    </row>
    <row r="30" spans="1:8" s="493" customFormat="1" ht="15.75" x14ac:dyDescent="0.25">
      <c r="A30" s="425" t="s">
        <v>28</v>
      </c>
      <c r="B30" s="490">
        <v>12587.06</v>
      </c>
      <c r="C30" s="499">
        <v>17183</v>
      </c>
      <c r="D30" s="752">
        <v>17500</v>
      </c>
      <c r="E30" s="486">
        <v>33000</v>
      </c>
      <c r="F30" s="501">
        <v>17500</v>
      </c>
      <c r="G30" s="431">
        <v>18000</v>
      </c>
      <c r="H30" s="431">
        <v>19000</v>
      </c>
    </row>
    <row r="31" spans="1:8" s="492" customFormat="1" ht="15.75" x14ac:dyDescent="0.25">
      <c r="A31" s="421" t="s">
        <v>29</v>
      </c>
      <c r="B31" s="491">
        <f t="shared" ref="B31:H31" si="7">SUM(B32:B55)</f>
        <v>592757.99</v>
      </c>
      <c r="C31" s="495">
        <f t="shared" si="7"/>
        <v>635634</v>
      </c>
      <c r="D31" s="753">
        <f t="shared" si="7"/>
        <v>968524</v>
      </c>
      <c r="E31" s="509">
        <f t="shared" si="7"/>
        <v>919309</v>
      </c>
      <c r="F31" s="500">
        <f t="shared" si="7"/>
        <v>921145</v>
      </c>
      <c r="G31" s="331">
        <f t="shared" si="7"/>
        <v>922900</v>
      </c>
      <c r="H31" s="331">
        <f t="shared" si="7"/>
        <v>922900</v>
      </c>
    </row>
    <row r="32" spans="1:8" ht="15.75" x14ac:dyDescent="0.25">
      <c r="A32" s="422" t="s">
        <v>30</v>
      </c>
      <c r="B32" s="427">
        <v>116000</v>
      </c>
      <c r="C32" s="478">
        <v>100400</v>
      </c>
      <c r="D32" s="479">
        <v>116000</v>
      </c>
      <c r="E32" s="438">
        <v>100000</v>
      </c>
      <c r="F32" s="482">
        <v>100000</v>
      </c>
      <c r="G32" s="427">
        <v>100000</v>
      </c>
      <c r="H32" s="427">
        <v>100000</v>
      </c>
    </row>
    <row r="33" spans="1:12" ht="15.75" x14ac:dyDescent="0.25">
      <c r="A33" s="422" t="s">
        <v>31</v>
      </c>
      <c r="B33" s="427">
        <v>21849</v>
      </c>
      <c r="C33" s="478">
        <v>28671</v>
      </c>
      <c r="D33" s="479">
        <v>22000</v>
      </c>
      <c r="E33" s="438">
        <v>25000</v>
      </c>
      <c r="F33" s="502">
        <v>25000</v>
      </c>
      <c r="G33" s="332">
        <v>25000</v>
      </c>
      <c r="H33" s="332">
        <v>25000</v>
      </c>
    </row>
    <row r="34" spans="1:12" ht="15.75" x14ac:dyDescent="0.25">
      <c r="A34" s="422" t="s">
        <v>32</v>
      </c>
      <c r="B34" s="427">
        <v>5873</v>
      </c>
      <c r="C34" s="478">
        <v>6078</v>
      </c>
      <c r="D34" s="479">
        <v>6000</v>
      </c>
      <c r="E34" s="438">
        <v>7000</v>
      </c>
      <c r="F34" s="482">
        <v>6000</v>
      </c>
      <c r="G34" s="427">
        <v>6000</v>
      </c>
      <c r="H34" s="427">
        <v>6000</v>
      </c>
    </row>
    <row r="35" spans="1:12" ht="15.75" x14ac:dyDescent="0.25">
      <c r="A35" s="422" t="s">
        <v>33</v>
      </c>
      <c r="B35" s="427">
        <v>1675</v>
      </c>
      <c r="C35" s="478">
        <v>1405</v>
      </c>
      <c r="D35" s="479">
        <v>1700</v>
      </c>
      <c r="E35" s="438">
        <v>1500</v>
      </c>
      <c r="F35" s="482">
        <v>1700</v>
      </c>
      <c r="G35" s="427">
        <v>1700</v>
      </c>
      <c r="H35" s="427">
        <v>1700</v>
      </c>
    </row>
    <row r="36" spans="1:12" ht="15.75" x14ac:dyDescent="0.25">
      <c r="A36" s="422" t="s">
        <v>34</v>
      </c>
      <c r="B36" s="332">
        <v>854</v>
      </c>
      <c r="C36" s="478">
        <v>614</v>
      </c>
      <c r="D36" s="750">
        <v>1000</v>
      </c>
      <c r="E36" s="485">
        <v>1000</v>
      </c>
      <c r="F36" s="482">
        <v>1000</v>
      </c>
      <c r="G36" s="427">
        <v>1000</v>
      </c>
      <c r="H36" s="427">
        <v>1000</v>
      </c>
      <c r="L36" s="518"/>
    </row>
    <row r="37" spans="1:12" ht="15.75" x14ac:dyDescent="0.25">
      <c r="A37" s="422" t="s">
        <v>35</v>
      </c>
      <c r="B37" s="332">
        <v>26305</v>
      </c>
      <c r="C37" s="497">
        <v>24243</v>
      </c>
      <c r="D37" s="750">
        <v>27000</v>
      </c>
      <c r="E37" s="485">
        <v>25000</v>
      </c>
      <c r="F37" s="482">
        <v>25000</v>
      </c>
      <c r="G37" s="427">
        <v>27000</v>
      </c>
      <c r="H37" s="427">
        <v>27000</v>
      </c>
    </row>
    <row r="38" spans="1:12" ht="15.75" x14ac:dyDescent="0.25">
      <c r="A38" s="422" t="s">
        <v>36</v>
      </c>
      <c r="B38" s="427">
        <v>24671.11</v>
      </c>
      <c r="C38" s="497">
        <v>10724</v>
      </c>
      <c r="D38" s="479">
        <v>65000</v>
      </c>
      <c r="E38" s="438">
        <v>62000</v>
      </c>
      <c r="F38" s="482">
        <v>15000</v>
      </c>
      <c r="G38" s="427">
        <v>15000</v>
      </c>
      <c r="H38" s="427">
        <v>15000</v>
      </c>
    </row>
    <row r="39" spans="1:12" ht="15.75" x14ac:dyDescent="0.25">
      <c r="A39" s="422" t="s">
        <v>463</v>
      </c>
      <c r="B39" s="427"/>
      <c r="C39" s="478">
        <v>9641</v>
      </c>
      <c r="D39" s="479">
        <v>5000</v>
      </c>
      <c r="E39" s="438">
        <v>6000</v>
      </c>
      <c r="F39" s="482">
        <v>8000</v>
      </c>
      <c r="G39" s="427">
        <v>8000</v>
      </c>
      <c r="H39" s="427">
        <v>5000</v>
      </c>
    </row>
    <row r="40" spans="1:12" ht="15.75" x14ac:dyDescent="0.25">
      <c r="A40" s="422" t="s">
        <v>38</v>
      </c>
      <c r="B40" s="427">
        <v>7172</v>
      </c>
      <c r="C40" s="478">
        <v>7429</v>
      </c>
      <c r="D40" s="479">
        <v>8000</v>
      </c>
      <c r="E40" s="438">
        <v>12000</v>
      </c>
      <c r="F40" s="502">
        <v>10000</v>
      </c>
      <c r="G40" s="332">
        <v>10000</v>
      </c>
      <c r="H40" s="332">
        <v>10000</v>
      </c>
    </row>
    <row r="41" spans="1:12" ht="15.75" x14ac:dyDescent="0.25">
      <c r="A41" s="422" t="s">
        <v>39</v>
      </c>
      <c r="B41" s="427">
        <v>6298</v>
      </c>
      <c r="C41" s="478">
        <v>3463</v>
      </c>
      <c r="D41" s="479">
        <v>3000</v>
      </c>
      <c r="E41" s="438">
        <v>2200</v>
      </c>
      <c r="F41" s="502">
        <v>3000</v>
      </c>
      <c r="G41" s="332">
        <v>3000</v>
      </c>
      <c r="H41" s="332">
        <v>3000</v>
      </c>
    </row>
    <row r="42" spans="1:12" ht="15.75" x14ac:dyDescent="0.25">
      <c r="A42" s="432" t="s">
        <v>41</v>
      </c>
      <c r="B42" s="427">
        <v>18031</v>
      </c>
      <c r="C42" s="478">
        <v>17243</v>
      </c>
      <c r="D42" s="479">
        <v>20000</v>
      </c>
      <c r="E42" s="438">
        <v>18000</v>
      </c>
      <c r="F42" s="502">
        <v>18000</v>
      </c>
      <c r="G42" s="332">
        <v>20000</v>
      </c>
      <c r="H42" s="332">
        <v>21000</v>
      </c>
    </row>
    <row r="43" spans="1:12" ht="15.75" x14ac:dyDescent="0.25">
      <c r="A43" s="422" t="s">
        <v>42</v>
      </c>
      <c r="B43" s="332">
        <v>24438</v>
      </c>
      <c r="C43" s="478">
        <v>14946</v>
      </c>
      <c r="D43" s="750">
        <v>8000</v>
      </c>
      <c r="E43" s="485">
        <v>31200</v>
      </c>
      <c r="F43" s="502">
        <v>2500</v>
      </c>
      <c r="G43" s="332"/>
      <c r="H43" s="332"/>
    </row>
    <row r="44" spans="1:12" ht="15.75" x14ac:dyDescent="0.25">
      <c r="A44" s="422" t="s">
        <v>44</v>
      </c>
      <c r="B44" s="332">
        <v>11624</v>
      </c>
      <c r="C44" s="497">
        <v>20046</v>
      </c>
      <c r="D44" s="750">
        <v>78000</v>
      </c>
      <c r="E44" s="485">
        <v>80000</v>
      </c>
      <c r="F44" s="482">
        <v>22000</v>
      </c>
      <c r="G44" s="427">
        <v>22000</v>
      </c>
      <c r="H44" s="427">
        <v>23000</v>
      </c>
    </row>
    <row r="45" spans="1:12" ht="15.75" x14ac:dyDescent="0.25">
      <c r="A45" s="422" t="s">
        <v>45</v>
      </c>
      <c r="B45" s="427">
        <v>44797</v>
      </c>
      <c r="C45" s="497">
        <v>42686</v>
      </c>
      <c r="D45" s="479">
        <v>40000</v>
      </c>
      <c r="E45" s="438">
        <v>45000</v>
      </c>
      <c r="F45" s="482">
        <v>42000</v>
      </c>
      <c r="G45" s="427">
        <v>42000</v>
      </c>
      <c r="H45" s="427">
        <v>43000</v>
      </c>
    </row>
    <row r="46" spans="1:12" ht="15.75" x14ac:dyDescent="0.25">
      <c r="A46" s="422" t="s">
        <v>46</v>
      </c>
      <c r="B46" s="427"/>
      <c r="C46" s="478"/>
      <c r="D46" s="479"/>
      <c r="E46" s="438"/>
      <c r="F46" s="482"/>
      <c r="G46" s="427"/>
      <c r="H46" s="427"/>
    </row>
    <row r="47" spans="1:12" ht="15.75" x14ac:dyDescent="0.25">
      <c r="A47" s="422" t="s">
        <v>47</v>
      </c>
      <c r="B47" s="427">
        <v>2011</v>
      </c>
      <c r="C47" s="478">
        <v>2321</v>
      </c>
      <c r="D47" s="479">
        <v>2200</v>
      </c>
      <c r="E47" s="438">
        <v>2000</v>
      </c>
      <c r="F47" s="482">
        <v>2200</v>
      </c>
      <c r="G47" s="427">
        <v>2400</v>
      </c>
      <c r="H47" s="427">
        <v>2400</v>
      </c>
    </row>
    <row r="48" spans="1:12" ht="15.75" x14ac:dyDescent="0.25">
      <c r="A48" s="422" t="s">
        <v>50</v>
      </c>
      <c r="B48" s="427">
        <v>38</v>
      </c>
      <c r="C48" s="478">
        <v>0</v>
      </c>
      <c r="D48" s="479"/>
      <c r="E48" s="438"/>
      <c r="F48" s="482">
        <v>0</v>
      </c>
      <c r="G48" s="427">
        <v>0</v>
      </c>
      <c r="H48" s="427">
        <v>0</v>
      </c>
    </row>
    <row r="49" spans="1:8" ht="15.75" x14ac:dyDescent="0.25">
      <c r="A49" s="422" t="s">
        <v>466</v>
      </c>
      <c r="B49" s="427"/>
      <c r="C49" s="478">
        <v>4724</v>
      </c>
      <c r="D49" s="479">
        <v>6000</v>
      </c>
      <c r="E49" s="438">
        <v>4500</v>
      </c>
      <c r="F49" s="482">
        <v>6000</v>
      </c>
      <c r="G49" s="427">
        <v>6000</v>
      </c>
      <c r="H49" s="427">
        <v>6000</v>
      </c>
    </row>
    <row r="50" spans="1:8" ht="15.75" x14ac:dyDescent="0.25">
      <c r="A50" s="422" t="s">
        <v>51</v>
      </c>
      <c r="B50" s="332">
        <v>12091</v>
      </c>
      <c r="C50" s="478">
        <v>15121</v>
      </c>
      <c r="D50" s="750">
        <v>12000</v>
      </c>
      <c r="E50" s="485">
        <v>15000</v>
      </c>
      <c r="F50" s="482">
        <v>15000</v>
      </c>
      <c r="G50" s="427">
        <v>15000</v>
      </c>
      <c r="H50" s="427">
        <v>15000</v>
      </c>
    </row>
    <row r="51" spans="1:8" ht="15.75" x14ac:dyDescent="0.25">
      <c r="A51" s="422" t="s">
        <v>468</v>
      </c>
      <c r="B51" s="332"/>
      <c r="C51" s="497"/>
      <c r="D51" s="750">
        <v>212000</v>
      </c>
      <c r="E51" s="485">
        <v>100000</v>
      </c>
      <c r="F51" s="482">
        <v>286000</v>
      </c>
      <c r="G51" s="427">
        <v>290000</v>
      </c>
      <c r="H51" s="427">
        <v>290000</v>
      </c>
    </row>
    <row r="52" spans="1:8" ht="15.75" x14ac:dyDescent="0.25">
      <c r="A52" s="422" t="s">
        <v>53</v>
      </c>
      <c r="B52" s="427"/>
      <c r="C52" s="478">
        <v>11800</v>
      </c>
      <c r="D52" s="479"/>
      <c r="E52" s="438"/>
      <c r="F52" s="482"/>
      <c r="G52" s="427"/>
      <c r="H52" s="427"/>
    </row>
    <row r="53" spans="1:8" ht="15.75" x14ac:dyDescent="0.25">
      <c r="A53" s="422" t="s">
        <v>476</v>
      </c>
      <c r="B53" s="427">
        <v>10255.36</v>
      </c>
      <c r="C53" s="478">
        <v>7939</v>
      </c>
      <c r="D53" s="479">
        <v>7000</v>
      </c>
      <c r="E53" s="438">
        <v>7000</v>
      </c>
      <c r="F53" s="502">
        <v>7000</v>
      </c>
      <c r="G53" s="332">
        <v>8000</v>
      </c>
      <c r="H53" s="332">
        <v>8000</v>
      </c>
    </row>
    <row r="54" spans="1:8" ht="15.75" x14ac:dyDescent="0.25">
      <c r="A54" s="422" t="s">
        <v>658</v>
      </c>
      <c r="B54" s="427">
        <v>258262.52</v>
      </c>
      <c r="C54" s="478">
        <v>305690</v>
      </c>
      <c r="D54" s="479">
        <v>328024</v>
      </c>
      <c r="E54" s="438">
        <v>374909</v>
      </c>
      <c r="F54" s="502">
        <v>325145</v>
      </c>
      <c r="G54" s="332">
        <v>320000</v>
      </c>
      <c r="H54" s="332">
        <v>320000</v>
      </c>
    </row>
    <row r="55" spans="1:8" ht="15.75" x14ac:dyDescent="0.25">
      <c r="A55" s="422" t="s">
        <v>55</v>
      </c>
      <c r="B55" s="490">
        <v>513</v>
      </c>
      <c r="C55" s="496">
        <v>450</v>
      </c>
      <c r="D55" s="752">
        <v>600</v>
      </c>
      <c r="E55" s="486">
        <v>0</v>
      </c>
      <c r="F55" s="483">
        <v>600</v>
      </c>
      <c r="G55" s="423">
        <v>800</v>
      </c>
      <c r="H55" s="423">
        <v>800</v>
      </c>
    </row>
    <row r="56" spans="1:8" ht="15.75" x14ac:dyDescent="0.25">
      <c r="A56" s="424" t="s">
        <v>56</v>
      </c>
      <c r="B56" s="331">
        <f t="shared" ref="B56:H56" si="8">SUM(B57:B63)</f>
        <v>177026</v>
      </c>
      <c r="C56" s="495">
        <f t="shared" si="8"/>
        <v>191692</v>
      </c>
      <c r="D56" s="748">
        <f t="shared" si="8"/>
        <v>155600</v>
      </c>
      <c r="E56" s="506">
        <f t="shared" si="8"/>
        <v>164950</v>
      </c>
      <c r="F56" s="500">
        <f t="shared" si="8"/>
        <v>155350</v>
      </c>
      <c r="G56" s="331">
        <f t="shared" si="8"/>
        <v>154350</v>
      </c>
      <c r="H56" s="331">
        <f t="shared" si="8"/>
        <v>154350</v>
      </c>
    </row>
    <row r="57" spans="1:8" ht="15.75" x14ac:dyDescent="0.25">
      <c r="A57" s="422" t="s">
        <v>475</v>
      </c>
      <c r="B57" s="427">
        <v>170851</v>
      </c>
      <c r="C57" s="497">
        <v>139138</v>
      </c>
      <c r="D57" s="479">
        <v>140000</v>
      </c>
      <c r="E57" s="438">
        <v>140000</v>
      </c>
      <c r="F57" s="502">
        <v>140000</v>
      </c>
      <c r="G57" s="332">
        <v>140000</v>
      </c>
      <c r="H57" s="332">
        <v>140000</v>
      </c>
    </row>
    <row r="58" spans="1:8" ht="15.75" x14ac:dyDescent="0.25">
      <c r="A58" s="422" t="s">
        <v>464</v>
      </c>
      <c r="B58" s="427"/>
      <c r="C58" s="478">
        <v>12117</v>
      </c>
      <c r="D58" s="479"/>
      <c r="E58" s="438">
        <v>8000</v>
      </c>
      <c r="F58" s="502"/>
      <c r="G58" s="332"/>
      <c r="H58" s="332"/>
    </row>
    <row r="59" spans="1:8" ht="15.75" x14ac:dyDescent="0.25">
      <c r="A59" s="422" t="s">
        <v>465</v>
      </c>
      <c r="B59" s="427"/>
      <c r="C59" s="478">
        <v>20897</v>
      </c>
      <c r="D59" s="479"/>
      <c r="E59" s="438">
        <v>2100</v>
      </c>
      <c r="F59" s="502"/>
      <c r="G59" s="332"/>
      <c r="H59" s="332"/>
    </row>
    <row r="60" spans="1:8" ht="15.75" x14ac:dyDescent="0.25">
      <c r="A60" s="422" t="s">
        <v>58</v>
      </c>
      <c r="B60" s="427">
        <v>695</v>
      </c>
      <c r="C60" s="478">
        <v>6406</v>
      </c>
      <c r="D60" s="479">
        <v>4000</v>
      </c>
      <c r="E60" s="438">
        <v>4500</v>
      </c>
      <c r="F60" s="503">
        <v>5000</v>
      </c>
      <c r="G60" s="484">
        <v>4000</v>
      </c>
      <c r="H60" s="484">
        <v>4000</v>
      </c>
    </row>
    <row r="61" spans="1:8" ht="15.75" x14ac:dyDescent="0.25">
      <c r="A61" s="422" t="s">
        <v>484</v>
      </c>
      <c r="B61" s="427">
        <v>5119</v>
      </c>
      <c r="C61" s="478">
        <v>8753</v>
      </c>
      <c r="D61" s="479">
        <v>7200</v>
      </c>
      <c r="E61" s="438">
        <v>10000</v>
      </c>
      <c r="F61" s="502">
        <v>10000</v>
      </c>
      <c r="G61" s="332">
        <v>10000</v>
      </c>
      <c r="H61" s="332">
        <v>10000</v>
      </c>
    </row>
    <row r="62" spans="1:8" ht="15.75" x14ac:dyDescent="0.25">
      <c r="A62" s="422" t="s">
        <v>62</v>
      </c>
      <c r="B62" s="332">
        <v>361</v>
      </c>
      <c r="C62" s="478">
        <v>331</v>
      </c>
      <c r="D62" s="750">
        <v>350</v>
      </c>
      <c r="E62" s="485">
        <v>350</v>
      </c>
      <c r="F62" s="482">
        <v>350</v>
      </c>
      <c r="G62" s="427">
        <v>350</v>
      </c>
      <c r="H62" s="427">
        <v>350</v>
      </c>
    </row>
    <row r="63" spans="1:8" s="493" customFormat="1" ht="15.75" x14ac:dyDescent="0.25">
      <c r="A63" s="433" t="s">
        <v>424</v>
      </c>
      <c r="B63" s="490"/>
      <c r="C63" s="499">
        <v>4050</v>
      </c>
      <c r="D63" s="752">
        <v>4050</v>
      </c>
      <c r="E63" s="486"/>
      <c r="F63" s="502"/>
      <c r="G63" s="332">
        <v>0</v>
      </c>
      <c r="H63" s="332">
        <v>0</v>
      </c>
    </row>
    <row r="64" spans="1:8" s="492" customFormat="1" ht="15.75" x14ac:dyDescent="0.25">
      <c r="A64" s="487" t="s">
        <v>66</v>
      </c>
      <c r="B64" s="491">
        <f t="shared" ref="B64:H64" si="9">SUM(B65:B117)</f>
        <v>3512275</v>
      </c>
      <c r="C64" s="495">
        <f t="shared" si="9"/>
        <v>3496086</v>
      </c>
      <c r="D64" s="753">
        <f t="shared" si="9"/>
        <v>3691500</v>
      </c>
      <c r="E64" s="509">
        <f t="shared" si="9"/>
        <v>3776944</v>
      </c>
      <c r="F64" s="504">
        <f t="shared" si="9"/>
        <v>4117439</v>
      </c>
      <c r="G64" s="488">
        <f t="shared" si="9"/>
        <v>4216650</v>
      </c>
      <c r="H64" s="488">
        <f t="shared" si="9"/>
        <v>4249200</v>
      </c>
    </row>
    <row r="65" spans="1:8" ht="15.75" x14ac:dyDescent="0.25">
      <c r="A65" s="422" t="s">
        <v>68</v>
      </c>
      <c r="B65" s="427">
        <v>18770</v>
      </c>
      <c r="C65" s="478">
        <v>18310</v>
      </c>
      <c r="D65" s="479"/>
      <c r="E65" s="438">
        <v>11930</v>
      </c>
      <c r="F65" s="502">
        <v>20800</v>
      </c>
      <c r="G65" s="332">
        <v>20000</v>
      </c>
      <c r="H65" s="332"/>
    </row>
    <row r="66" spans="1:8" ht="15.75" x14ac:dyDescent="0.25">
      <c r="A66" s="422" t="s">
        <v>426</v>
      </c>
      <c r="B66" s="427">
        <v>2440</v>
      </c>
      <c r="C66" s="478"/>
      <c r="D66" s="479"/>
      <c r="E66" s="438">
        <v>2000</v>
      </c>
      <c r="F66" s="502"/>
      <c r="G66" s="332"/>
      <c r="H66" s="332"/>
    </row>
    <row r="67" spans="1:8" ht="15.75" x14ac:dyDescent="0.25">
      <c r="A67" s="422" t="s">
        <v>660</v>
      </c>
      <c r="B67" s="427"/>
      <c r="C67" s="478"/>
      <c r="D67" s="479"/>
      <c r="E67" s="438">
        <v>1000</v>
      </c>
      <c r="F67" s="502"/>
      <c r="G67" s="332"/>
      <c r="H67" s="332"/>
    </row>
    <row r="68" spans="1:8" ht="15.75" x14ac:dyDescent="0.25">
      <c r="A68" s="422" t="s">
        <v>661</v>
      </c>
      <c r="B68" s="427"/>
      <c r="C68" s="478"/>
      <c r="D68" s="479"/>
      <c r="E68" s="438">
        <v>700</v>
      </c>
      <c r="F68" s="502"/>
      <c r="G68" s="332"/>
      <c r="H68" s="332"/>
    </row>
    <row r="69" spans="1:8" ht="15.75" x14ac:dyDescent="0.25">
      <c r="A69" s="422" t="s">
        <v>663</v>
      </c>
      <c r="B69" s="427"/>
      <c r="C69" s="478"/>
      <c r="D69" s="479"/>
      <c r="E69" s="438">
        <v>10000</v>
      </c>
      <c r="F69" s="502"/>
      <c r="G69" s="332"/>
      <c r="H69" s="332"/>
    </row>
    <row r="70" spans="1:8" ht="15.75" x14ac:dyDescent="0.25">
      <c r="A70" s="422" t="s">
        <v>664</v>
      </c>
      <c r="B70" s="427"/>
      <c r="C70" s="478"/>
      <c r="D70" s="479"/>
      <c r="E70" s="438">
        <v>20000</v>
      </c>
      <c r="F70" s="502"/>
      <c r="G70" s="332"/>
      <c r="H70" s="332"/>
    </row>
    <row r="71" spans="1:8" ht="15.75" x14ac:dyDescent="0.25">
      <c r="A71" s="422" t="s">
        <v>72</v>
      </c>
      <c r="B71" s="427">
        <v>1040</v>
      </c>
      <c r="C71" s="478">
        <v>1070</v>
      </c>
      <c r="D71" s="479"/>
      <c r="E71" s="438"/>
      <c r="F71" s="502"/>
      <c r="G71" s="332"/>
      <c r="H71" s="332"/>
    </row>
    <row r="72" spans="1:8" ht="15.75" x14ac:dyDescent="0.25">
      <c r="A72" s="422" t="s">
        <v>665</v>
      </c>
      <c r="B72" s="427"/>
      <c r="C72" s="478"/>
      <c r="D72" s="479"/>
      <c r="E72" s="438">
        <v>1500</v>
      </c>
      <c r="F72" s="502"/>
      <c r="G72" s="332"/>
      <c r="H72" s="332"/>
    </row>
    <row r="73" spans="1:8" ht="15.75" x14ac:dyDescent="0.25">
      <c r="A73" s="422" t="s">
        <v>666</v>
      </c>
      <c r="B73" s="427"/>
      <c r="C73" s="478"/>
      <c r="D73" s="479"/>
      <c r="E73" s="438">
        <v>5600</v>
      </c>
      <c r="F73" s="502"/>
      <c r="G73" s="332"/>
      <c r="H73" s="332"/>
    </row>
    <row r="74" spans="1:8" ht="15.75" x14ac:dyDescent="0.25">
      <c r="A74" s="422" t="s">
        <v>667</v>
      </c>
      <c r="B74" s="427"/>
      <c r="C74" s="478"/>
      <c r="D74" s="479"/>
      <c r="E74" s="438">
        <v>2100</v>
      </c>
      <c r="F74" s="502"/>
      <c r="G74" s="332"/>
      <c r="H74" s="332"/>
    </row>
    <row r="75" spans="1:8" ht="15.75" x14ac:dyDescent="0.25">
      <c r="A75" s="422" t="s">
        <v>385</v>
      </c>
      <c r="B75" s="332">
        <v>1000</v>
      </c>
      <c r="C75" s="478"/>
      <c r="D75" s="750"/>
      <c r="E75" s="485"/>
      <c r="F75" s="502"/>
      <c r="G75" s="332"/>
      <c r="H75" s="332"/>
    </row>
    <row r="76" spans="1:8" s="493" customFormat="1" ht="15.75" x14ac:dyDescent="0.25">
      <c r="A76" s="422" t="s">
        <v>427</v>
      </c>
      <c r="B76" s="332">
        <v>200</v>
      </c>
      <c r="C76" s="497"/>
      <c r="D76" s="750"/>
      <c r="E76" s="485"/>
      <c r="F76" s="502"/>
      <c r="G76" s="332"/>
      <c r="H76" s="332"/>
    </row>
    <row r="77" spans="1:8" ht="15.75" x14ac:dyDescent="0.25">
      <c r="A77" s="422" t="s">
        <v>420</v>
      </c>
      <c r="B77" s="427"/>
      <c r="C77" s="495"/>
      <c r="D77" s="479"/>
      <c r="E77" s="438"/>
      <c r="F77" s="502"/>
      <c r="G77" s="332"/>
      <c r="H77" s="332"/>
    </row>
    <row r="78" spans="1:8" ht="15.75" x14ac:dyDescent="0.25">
      <c r="A78" s="422" t="s">
        <v>459</v>
      </c>
      <c r="B78" s="427"/>
      <c r="C78" s="478">
        <v>400</v>
      </c>
      <c r="D78" s="479"/>
      <c r="E78" s="438">
        <v>1000</v>
      </c>
      <c r="F78" s="502"/>
      <c r="G78" s="332"/>
      <c r="H78" s="332"/>
    </row>
    <row r="79" spans="1:8" ht="15.75" x14ac:dyDescent="0.25">
      <c r="A79" s="422" t="s">
        <v>650</v>
      </c>
      <c r="B79" s="427"/>
      <c r="C79" s="478">
        <v>15000</v>
      </c>
      <c r="D79" s="479"/>
      <c r="E79" s="438"/>
      <c r="F79" s="502"/>
      <c r="G79" s="332"/>
      <c r="H79" s="332"/>
    </row>
    <row r="80" spans="1:8" ht="15.75" x14ac:dyDescent="0.25">
      <c r="A80" s="422" t="s">
        <v>401</v>
      </c>
      <c r="B80" s="427"/>
      <c r="C80" s="478"/>
      <c r="D80" s="479"/>
      <c r="E80" s="438"/>
      <c r="F80" s="502"/>
      <c r="G80" s="332"/>
      <c r="H80" s="332"/>
    </row>
    <row r="81" spans="1:8" ht="15.75" x14ac:dyDescent="0.25">
      <c r="A81" s="422" t="s">
        <v>402</v>
      </c>
      <c r="B81" s="427"/>
      <c r="C81" s="478"/>
      <c r="D81" s="479"/>
      <c r="E81" s="438"/>
      <c r="F81" s="502"/>
      <c r="G81" s="332"/>
      <c r="H81" s="332"/>
    </row>
    <row r="82" spans="1:8" ht="15.75" x14ac:dyDescent="0.25">
      <c r="A82" s="422" t="s">
        <v>403</v>
      </c>
      <c r="B82" s="427"/>
      <c r="C82" s="478"/>
      <c r="D82" s="479"/>
      <c r="E82" s="438"/>
      <c r="F82" s="502"/>
      <c r="G82" s="332"/>
      <c r="H82" s="332"/>
    </row>
    <row r="83" spans="1:8" ht="15.75" x14ac:dyDescent="0.25">
      <c r="A83" s="422" t="s">
        <v>76</v>
      </c>
      <c r="B83" s="332">
        <v>126355</v>
      </c>
      <c r="C83" s="478">
        <v>2152</v>
      </c>
      <c r="D83" s="750"/>
      <c r="E83" s="485"/>
      <c r="F83" s="502"/>
      <c r="G83" s="332"/>
      <c r="H83" s="332"/>
    </row>
    <row r="84" spans="1:8" ht="15.75" x14ac:dyDescent="0.25">
      <c r="A84" s="422" t="s">
        <v>78</v>
      </c>
      <c r="B84" s="331"/>
      <c r="C84" s="497"/>
      <c r="D84" s="748"/>
      <c r="E84" s="485">
        <v>730</v>
      </c>
      <c r="F84" s="502"/>
      <c r="G84" s="332"/>
      <c r="H84" s="332"/>
    </row>
    <row r="85" spans="1:8" ht="15.75" x14ac:dyDescent="0.25">
      <c r="A85" s="422" t="s">
        <v>428</v>
      </c>
      <c r="B85" s="427">
        <v>10838</v>
      </c>
      <c r="C85" s="497">
        <v>37604</v>
      </c>
      <c r="D85" s="479"/>
      <c r="E85" s="438">
        <v>1700</v>
      </c>
      <c r="F85" s="502"/>
      <c r="G85" s="332"/>
      <c r="H85" s="332"/>
    </row>
    <row r="86" spans="1:8" ht="15.75" x14ac:dyDescent="0.25">
      <c r="A86" s="422" t="s">
        <v>662</v>
      </c>
      <c r="B86" s="427"/>
      <c r="C86" s="497"/>
      <c r="D86" s="750">
        <v>6500</v>
      </c>
      <c r="E86" s="485">
        <v>6500</v>
      </c>
      <c r="F86" s="502"/>
      <c r="G86" s="332"/>
      <c r="H86" s="332"/>
    </row>
    <row r="87" spans="1:8" ht="15.75" x14ac:dyDescent="0.25">
      <c r="A87" s="432" t="s">
        <v>482</v>
      </c>
      <c r="B87" s="427">
        <v>2079</v>
      </c>
      <c r="C87" s="478">
        <v>3232</v>
      </c>
      <c r="D87" s="750">
        <v>24000</v>
      </c>
      <c r="E87" s="485">
        <v>50000</v>
      </c>
      <c r="F87" s="482">
        <v>8200</v>
      </c>
      <c r="G87" s="427"/>
      <c r="H87" s="427"/>
    </row>
    <row r="88" spans="1:8" ht="15.75" x14ac:dyDescent="0.25">
      <c r="A88" s="432" t="s">
        <v>481</v>
      </c>
      <c r="B88" s="427"/>
      <c r="C88" s="478"/>
      <c r="D88" s="750">
        <v>14365</v>
      </c>
      <c r="E88" s="485">
        <v>5700</v>
      </c>
      <c r="F88" s="482"/>
      <c r="G88" s="427"/>
      <c r="H88" s="427"/>
    </row>
    <row r="89" spans="1:8" ht="15.75" x14ac:dyDescent="0.25">
      <c r="A89" s="432" t="s">
        <v>652</v>
      </c>
      <c r="B89" s="427"/>
      <c r="C89" s="478"/>
      <c r="D89" s="750">
        <v>3500</v>
      </c>
      <c r="E89" s="485">
        <v>3500</v>
      </c>
      <c r="F89" s="482"/>
      <c r="G89" s="427"/>
      <c r="H89" s="427"/>
    </row>
    <row r="90" spans="1:8" ht="15.75" x14ac:dyDescent="0.25">
      <c r="A90" s="432" t="s">
        <v>653</v>
      </c>
      <c r="B90" s="427"/>
      <c r="C90" s="478"/>
      <c r="D90" s="750">
        <v>3700</v>
      </c>
      <c r="E90" s="485">
        <v>3700</v>
      </c>
      <c r="F90" s="482"/>
      <c r="G90" s="427"/>
      <c r="H90" s="427"/>
    </row>
    <row r="91" spans="1:8" ht="15.75" x14ac:dyDescent="0.25">
      <c r="A91" s="432" t="s">
        <v>483</v>
      </c>
      <c r="B91" s="427"/>
      <c r="C91" s="478">
        <v>4000</v>
      </c>
      <c r="D91" s="750"/>
      <c r="E91" s="485"/>
      <c r="F91" s="482"/>
      <c r="G91" s="427"/>
      <c r="H91" s="427"/>
    </row>
    <row r="92" spans="1:8" ht="15.75" x14ac:dyDescent="0.25">
      <c r="A92" s="422" t="s">
        <v>626</v>
      </c>
      <c r="B92" s="427"/>
      <c r="C92" s="478">
        <v>10000</v>
      </c>
      <c r="D92" s="750"/>
      <c r="E92" s="485"/>
      <c r="F92" s="502"/>
      <c r="G92" s="332"/>
      <c r="H92" s="332"/>
    </row>
    <row r="93" spans="1:8" ht="15.75" x14ac:dyDescent="0.25">
      <c r="A93" s="422" t="s">
        <v>694</v>
      </c>
      <c r="B93" s="332">
        <v>175440</v>
      </c>
      <c r="C93" s="478">
        <v>128820</v>
      </c>
      <c r="D93" s="750">
        <v>154800</v>
      </c>
      <c r="E93" s="485">
        <v>131040</v>
      </c>
      <c r="F93" s="502">
        <v>141380</v>
      </c>
      <c r="G93" s="332">
        <v>147450</v>
      </c>
      <c r="H93" s="332">
        <v>150000</v>
      </c>
    </row>
    <row r="94" spans="1:8" ht="15.75" x14ac:dyDescent="0.25">
      <c r="A94" s="422" t="s">
        <v>627</v>
      </c>
      <c r="B94" s="331"/>
      <c r="C94" s="497"/>
      <c r="D94" s="750"/>
      <c r="E94" s="485"/>
      <c r="F94" s="502">
        <v>307200</v>
      </c>
      <c r="G94" s="332">
        <v>300000</v>
      </c>
      <c r="H94" s="332">
        <v>300000</v>
      </c>
    </row>
    <row r="95" spans="1:8" ht="15.75" x14ac:dyDescent="0.25">
      <c r="A95" s="422" t="s">
        <v>628</v>
      </c>
      <c r="B95" s="427">
        <v>13470</v>
      </c>
      <c r="C95" s="497">
        <v>12714</v>
      </c>
      <c r="D95" s="750">
        <v>12387</v>
      </c>
      <c r="E95" s="485">
        <v>13090</v>
      </c>
      <c r="F95" s="482">
        <v>12400</v>
      </c>
      <c r="G95" s="427">
        <v>12400</v>
      </c>
      <c r="H95" s="427">
        <v>12400</v>
      </c>
    </row>
    <row r="96" spans="1:8" ht="15.75" x14ac:dyDescent="0.25">
      <c r="A96" s="432" t="s">
        <v>629</v>
      </c>
      <c r="B96" s="427">
        <v>2791139</v>
      </c>
      <c r="C96" s="478">
        <v>2951125</v>
      </c>
      <c r="D96" s="750">
        <v>3108501</v>
      </c>
      <c r="E96" s="485">
        <v>3137101</v>
      </c>
      <c r="F96" s="482">
        <v>3267088</v>
      </c>
      <c r="G96" s="427">
        <v>3400000</v>
      </c>
      <c r="H96" s="427">
        <v>3450000</v>
      </c>
    </row>
    <row r="97" spans="1:8" ht="15.75" x14ac:dyDescent="0.25">
      <c r="A97" s="432" t="s">
        <v>630</v>
      </c>
      <c r="B97" s="427">
        <v>21639</v>
      </c>
      <c r="C97" s="478">
        <v>21481</v>
      </c>
      <c r="D97" s="750">
        <v>21482</v>
      </c>
      <c r="E97" s="485">
        <v>21300</v>
      </c>
      <c r="F97" s="482">
        <v>21482</v>
      </c>
      <c r="G97" s="427">
        <v>21500</v>
      </c>
      <c r="H97" s="427">
        <v>21500</v>
      </c>
    </row>
    <row r="98" spans="1:8" ht="15.75" x14ac:dyDescent="0.25">
      <c r="A98" s="432" t="s">
        <v>631</v>
      </c>
      <c r="B98" s="427">
        <v>11364</v>
      </c>
      <c r="C98" s="478">
        <v>11329</v>
      </c>
      <c r="D98" s="750">
        <v>11329</v>
      </c>
      <c r="E98" s="485">
        <v>11300</v>
      </c>
      <c r="F98" s="482">
        <v>11329</v>
      </c>
      <c r="G98" s="427">
        <v>11400</v>
      </c>
      <c r="H98" s="427">
        <v>11400</v>
      </c>
    </row>
    <row r="99" spans="1:8" ht="15.75" x14ac:dyDescent="0.25">
      <c r="A99" s="432" t="s">
        <v>632</v>
      </c>
      <c r="B99" s="427">
        <v>1005</v>
      </c>
      <c r="C99" s="478">
        <v>998</v>
      </c>
      <c r="D99" s="750">
        <v>998</v>
      </c>
      <c r="E99" s="485">
        <v>1000</v>
      </c>
      <c r="F99" s="482">
        <v>998</v>
      </c>
      <c r="G99" s="427">
        <v>1000</v>
      </c>
      <c r="H99" s="427">
        <v>1000</v>
      </c>
    </row>
    <row r="100" spans="1:8" ht="15.75" x14ac:dyDescent="0.25">
      <c r="A100" s="432" t="s">
        <v>633</v>
      </c>
      <c r="B100" s="332">
        <v>2181</v>
      </c>
      <c r="C100" s="478">
        <v>2163</v>
      </c>
      <c r="D100" s="750">
        <v>2163</v>
      </c>
      <c r="E100" s="485">
        <v>2100</v>
      </c>
      <c r="F100" s="482">
        <v>2163</v>
      </c>
      <c r="G100" s="427">
        <v>2200</v>
      </c>
      <c r="H100" s="427">
        <v>2200</v>
      </c>
    </row>
    <row r="101" spans="1:8" ht="15.75" x14ac:dyDescent="0.25">
      <c r="A101" s="432" t="s">
        <v>634</v>
      </c>
      <c r="B101" s="332">
        <v>7678</v>
      </c>
      <c r="C101" s="497">
        <v>7622</v>
      </c>
      <c r="D101" s="750">
        <v>7623</v>
      </c>
      <c r="E101" s="485">
        <v>7600</v>
      </c>
      <c r="F101" s="482">
        <v>7623</v>
      </c>
      <c r="G101" s="427">
        <v>7700</v>
      </c>
      <c r="H101" s="427">
        <v>7700</v>
      </c>
    </row>
    <row r="102" spans="1:8" ht="15.75" x14ac:dyDescent="0.25">
      <c r="A102" s="432" t="s">
        <v>635</v>
      </c>
      <c r="B102" s="427">
        <v>42701</v>
      </c>
      <c r="C102" s="497">
        <v>39518</v>
      </c>
      <c r="D102" s="750">
        <v>40000</v>
      </c>
      <c r="E102" s="485">
        <v>41000</v>
      </c>
      <c r="F102" s="482">
        <v>40000</v>
      </c>
      <c r="G102" s="427">
        <v>40000</v>
      </c>
      <c r="H102" s="427">
        <v>40000</v>
      </c>
    </row>
    <row r="103" spans="1:8" ht="15.75" x14ac:dyDescent="0.25">
      <c r="A103" s="432" t="s">
        <v>636</v>
      </c>
      <c r="B103" s="427">
        <v>158922</v>
      </c>
      <c r="C103" s="478">
        <v>180621</v>
      </c>
      <c r="D103" s="750">
        <v>250152</v>
      </c>
      <c r="E103" s="485">
        <v>241153</v>
      </c>
      <c r="F103" s="482">
        <v>250976</v>
      </c>
      <c r="G103" s="427">
        <v>230000</v>
      </c>
      <c r="H103" s="427">
        <v>230000</v>
      </c>
    </row>
    <row r="104" spans="1:8" ht="15.75" x14ac:dyDescent="0.25">
      <c r="A104" s="432" t="s">
        <v>637</v>
      </c>
      <c r="B104" s="427">
        <v>7205</v>
      </c>
      <c r="C104" s="478">
        <v>4408</v>
      </c>
      <c r="D104" s="750">
        <v>7000</v>
      </c>
      <c r="E104" s="485">
        <v>3000</v>
      </c>
      <c r="F104" s="482">
        <v>4000</v>
      </c>
      <c r="G104" s="427">
        <v>7000</v>
      </c>
      <c r="H104" s="427">
        <v>7000</v>
      </c>
    </row>
    <row r="105" spans="1:8" ht="15.75" x14ac:dyDescent="0.25">
      <c r="A105" s="432" t="s">
        <v>638</v>
      </c>
      <c r="B105" s="427"/>
      <c r="C105" s="478">
        <v>3288</v>
      </c>
      <c r="D105" s="750">
        <v>3000</v>
      </c>
      <c r="E105" s="485">
        <v>2500</v>
      </c>
      <c r="F105" s="482">
        <v>3000</v>
      </c>
      <c r="G105" s="427">
        <v>3000</v>
      </c>
      <c r="H105" s="427">
        <v>3000</v>
      </c>
    </row>
    <row r="106" spans="1:8" ht="15.75" x14ac:dyDescent="0.25">
      <c r="A106" s="432" t="s">
        <v>639</v>
      </c>
      <c r="B106" s="427">
        <v>44562</v>
      </c>
      <c r="C106" s="478">
        <v>16019</v>
      </c>
      <c r="D106" s="750"/>
      <c r="E106" s="485"/>
      <c r="F106" s="482"/>
      <c r="G106" s="427"/>
      <c r="H106" s="427"/>
    </row>
    <row r="107" spans="1:8" ht="15.75" x14ac:dyDescent="0.25">
      <c r="A107" s="432" t="s">
        <v>668</v>
      </c>
      <c r="B107" s="427"/>
      <c r="C107" s="478"/>
      <c r="D107" s="750"/>
      <c r="E107" s="485">
        <v>700</v>
      </c>
      <c r="F107" s="482"/>
      <c r="G107" s="427"/>
      <c r="H107" s="427"/>
    </row>
    <row r="108" spans="1:8" ht="15.75" x14ac:dyDescent="0.25">
      <c r="A108" s="432" t="s">
        <v>640</v>
      </c>
      <c r="B108" s="332"/>
      <c r="C108" s="478"/>
      <c r="D108" s="750"/>
      <c r="E108" s="485"/>
      <c r="F108" s="482"/>
      <c r="G108" s="427"/>
      <c r="H108" s="427"/>
    </row>
    <row r="109" spans="1:8" ht="15.75" x14ac:dyDescent="0.25">
      <c r="A109" s="432" t="s">
        <v>641</v>
      </c>
      <c r="B109" s="332">
        <v>18200</v>
      </c>
      <c r="C109" s="497">
        <v>18300</v>
      </c>
      <c r="D109" s="750">
        <v>20000</v>
      </c>
      <c r="E109" s="485">
        <v>23000</v>
      </c>
      <c r="F109" s="482">
        <v>18000</v>
      </c>
      <c r="G109" s="427">
        <v>13000</v>
      </c>
      <c r="H109" s="427">
        <v>13000</v>
      </c>
    </row>
    <row r="110" spans="1:8" ht="15.75" x14ac:dyDescent="0.25">
      <c r="A110" s="432" t="s">
        <v>642</v>
      </c>
      <c r="B110" s="427">
        <v>2500</v>
      </c>
      <c r="C110" s="497"/>
      <c r="D110" s="750"/>
      <c r="E110" s="485"/>
      <c r="F110" s="482"/>
      <c r="G110" s="427"/>
      <c r="H110" s="427"/>
    </row>
    <row r="111" spans="1:8" ht="15.75" x14ac:dyDescent="0.25">
      <c r="A111" s="432" t="s">
        <v>643</v>
      </c>
      <c r="B111" s="427">
        <v>49747</v>
      </c>
      <c r="C111" s="478">
        <v>4715</v>
      </c>
      <c r="D111" s="750"/>
      <c r="E111" s="485">
        <v>12400</v>
      </c>
      <c r="F111" s="482"/>
      <c r="G111" s="427"/>
      <c r="H111" s="427"/>
    </row>
    <row r="112" spans="1:8" ht="15.75" x14ac:dyDescent="0.25">
      <c r="A112" s="432" t="s">
        <v>644</v>
      </c>
      <c r="B112" s="427"/>
      <c r="C112" s="478"/>
      <c r="D112" s="750"/>
      <c r="E112" s="485"/>
      <c r="F112" s="482"/>
      <c r="G112" s="427"/>
      <c r="H112" s="427"/>
    </row>
    <row r="113" spans="1:8" ht="15.75" x14ac:dyDescent="0.25">
      <c r="A113" s="432" t="s">
        <v>645</v>
      </c>
      <c r="B113" s="427"/>
      <c r="C113" s="478"/>
      <c r="D113" s="750"/>
      <c r="E113" s="485"/>
      <c r="F113" s="482"/>
      <c r="G113" s="427"/>
      <c r="H113" s="427"/>
    </row>
    <row r="114" spans="1:8" ht="15.75" x14ac:dyDescent="0.25">
      <c r="A114" s="432" t="s">
        <v>646</v>
      </c>
      <c r="B114" s="427"/>
      <c r="C114" s="478"/>
      <c r="D114" s="479"/>
      <c r="E114" s="438"/>
      <c r="F114" s="482"/>
      <c r="G114" s="427"/>
      <c r="H114" s="427"/>
    </row>
    <row r="115" spans="1:8" ht="15.75" x14ac:dyDescent="0.25">
      <c r="A115" s="432" t="s">
        <v>647</v>
      </c>
      <c r="B115" s="332">
        <v>300</v>
      </c>
      <c r="C115" s="478">
        <v>497</v>
      </c>
      <c r="D115" s="750"/>
      <c r="E115" s="485"/>
      <c r="F115" s="482"/>
      <c r="G115" s="427"/>
      <c r="H115" s="427"/>
    </row>
    <row r="116" spans="1:8" ht="15.75" x14ac:dyDescent="0.25">
      <c r="A116" s="432" t="s">
        <v>648</v>
      </c>
      <c r="B116" s="332">
        <v>300</v>
      </c>
      <c r="C116" s="497"/>
      <c r="D116" s="748"/>
      <c r="E116" s="506"/>
      <c r="F116" s="482"/>
      <c r="G116" s="427"/>
      <c r="H116" s="427"/>
    </row>
    <row r="117" spans="1:8" ht="16.5" thickBot="1" x14ac:dyDescent="0.3">
      <c r="A117" s="432" t="s">
        <v>649</v>
      </c>
      <c r="B117" s="427">
        <v>1200</v>
      </c>
      <c r="C117" s="478">
        <v>700</v>
      </c>
      <c r="D117" s="754"/>
      <c r="E117" s="438">
        <v>1000</v>
      </c>
      <c r="F117" s="482">
        <v>800</v>
      </c>
      <c r="G117" s="427"/>
      <c r="H117" s="427"/>
    </row>
    <row r="118" spans="1:8" ht="18.75" thickBot="1" x14ac:dyDescent="0.3">
      <c r="A118" s="435" t="s">
        <v>416</v>
      </c>
      <c r="B118" s="437">
        <f t="shared" ref="B118:H118" si="10">B119+B123</f>
        <v>1752719</v>
      </c>
      <c r="C118" s="510">
        <f t="shared" si="10"/>
        <v>2017275</v>
      </c>
      <c r="D118" s="755">
        <f t="shared" si="10"/>
        <v>1263191</v>
      </c>
      <c r="E118" s="512">
        <f t="shared" si="10"/>
        <v>1255280</v>
      </c>
      <c r="F118" s="436">
        <f t="shared" si="10"/>
        <v>123000</v>
      </c>
      <c r="G118" s="436">
        <f t="shared" si="10"/>
        <v>856600</v>
      </c>
      <c r="H118" s="436">
        <f t="shared" si="10"/>
        <v>13500</v>
      </c>
    </row>
    <row r="119" spans="1:8" ht="18.75" thickBot="1" x14ac:dyDescent="0.3">
      <c r="A119" s="471" t="s">
        <v>111</v>
      </c>
      <c r="B119" s="473">
        <f t="shared" ref="B119:H119" si="11">SUM(B120:B122)</f>
        <v>390959</v>
      </c>
      <c r="C119" s="474">
        <f t="shared" si="11"/>
        <v>155713</v>
      </c>
      <c r="D119" s="756">
        <f t="shared" si="11"/>
        <v>157891</v>
      </c>
      <c r="E119" s="511">
        <f t="shared" si="11"/>
        <v>146100</v>
      </c>
      <c r="F119" s="760">
        <f t="shared" si="11"/>
        <v>123000</v>
      </c>
      <c r="G119" s="472">
        <f t="shared" si="11"/>
        <v>70000</v>
      </c>
      <c r="H119" s="472">
        <f t="shared" si="11"/>
        <v>13500</v>
      </c>
    </row>
    <row r="120" spans="1:8" ht="15.75" x14ac:dyDescent="0.25">
      <c r="A120" s="441" t="s">
        <v>113</v>
      </c>
      <c r="B120" s="439">
        <v>12831</v>
      </c>
      <c r="C120" s="438">
        <v>80300</v>
      </c>
      <c r="D120" s="750">
        <v>21000</v>
      </c>
      <c r="E120" s="485">
        <v>1100</v>
      </c>
      <c r="F120" s="439">
        <v>70000</v>
      </c>
      <c r="G120" s="485">
        <v>20000</v>
      </c>
      <c r="H120" s="485">
        <v>3500</v>
      </c>
    </row>
    <row r="121" spans="1:8" ht="15.75" x14ac:dyDescent="0.25">
      <c r="A121" s="441" t="s">
        <v>114</v>
      </c>
      <c r="B121" s="439">
        <v>4209</v>
      </c>
      <c r="C121" s="438">
        <v>11103</v>
      </c>
      <c r="D121" s="750">
        <v>1891</v>
      </c>
      <c r="E121" s="485"/>
      <c r="F121" s="439">
        <v>1000</v>
      </c>
      <c r="G121" s="485"/>
      <c r="H121" s="485"/>
    </row>
    <row r="122" spans="1:8" ht="16.5" thickBot="1" x14ac:dyDescent="0.3">
      <c r="A122" s="475" t="s">
        <v>115</v>
      </c>
      <c r="B122" s="477">
        <v>373919</v>
      </c>
      <c r="C122" s="476">
        <v>64310</v>
      </c>
      <c r="D122" s="754">
        <v>135000</v>
      </c>
      <c r="E122" s="438">
        <v>145000</v>
      </c>
      <c r="F122" s="477">
        <v>52000</v>
      </c>
      <c r="G122" s="476">
        <v>50000</v>
      </c>
      <c r="H122" s="476">
        <v>10000</v>
      </c>
    </row>
    <row r="123" spans="1:8" ht="18.75" thickBot="1" x14ac:dyDescent="0.3">
      <c r="A123" s="442" t="s">
        <v>116</v>
      </c>
      <c r="B123" s="514">
        <f t="shared" ref="B123:H123" si="12">SUM(B124:B144)</f>
        <v>1361760</v>
      </c>
      <c r="C123" s="511">
        <f t="shared" si="12"/>
        <v>1861562</v>
      </c>
      <c r="D123" s="756">
        <f t="shared" si="12"/>
        <v>1105300</v>
      </c>
      <c r="E123" s="511">
        <f t="shared" si="12"/>
        <v>1109180</v>
      </c>
      <c r="F123" s="513">
        <f t="shared" si="12"/>
        <v>0</v>
      </c>
      <c r="G123" s="443">
        <f t="shared" si="12"/>
        <v>786600</v>
      </c>
      <c r="H123" s="443">
        <f t="shared" si="12"/>
        <v>0</v>
      </c>
    </row>
    <row r="124" spans="1:8" ht="15.75" x14ac:dyDescent="0.25">
      <c r="A124" s="422" t="s">
        <v>485</v>
      </c>
      <c r="B124" s="427"/>
      <c r="C124" s="427">
        <v>288000</v>
      </c>
      <c r="D124" s="478"/>
      <c r="E124" s="438"/>
      <c r="F124" s="482"/>
      <c r="G124" s="427"/>
      <c r="H124" s="427"/>
    </row>
    <row r="125" spans="1:8" ht="15.75" x14ac:dyDescent="0.25">
      <c r="A125" s="422" t="s">
        <v>692</v>
      </c>
      <c r="B125" s="427"/>
      <c r="C125" s="427"/>
      <c r="D125" s="478"/>
      <c r="E125" s="438"/>
      <c r="F125" s="482"/>
      <c r="G125" s="427">
        <v>605600</v>
      </c>
      <c r="H125" s="427"/>
    </row>
    <row r="126" spans="1:8" ht="15.75" x14ac:dyDescent="0.25">
      <c r="A126" s="422" t="s">
        <v>693</v>
      </c>
      <c r="B126" s="427"/>
      <c r="C126" s="427"/>
      <c r="D126" s="478"/>
      <c r="E126" s="438"/>
      <c r="F126" s="482"/>
      <c r="G126" s="427">
        <v>181000</v>
      </c>
      <c r="H126" s="427"/>
    </row>
    <row r="127" spans="1:8" ht="15.75" x14ac:dyDescent="0.25">
      <c r="A127" s="422" t="s">
        <v>697</v>
      </c>
      <c r="B127" s="427"/>
      <c r="C127" s="427"/>
      <c r="D127" s="478"/>
      <c r="E127" s="438">
        <v>4500</v>
      </c>
      <c r="F127" s="482"/>
      <c r="G127" s="427"/>
      <c r="H127" s="427"/>
    </row>
    <row r="128" spans="1:8" ht="15.75" x14ac:dyDescent="0.25">
      <c r="A128" s="422" t="s">
        <v>454</v>
      </c>
      <c r="B128" s="427">
        <v>6500</v>
      </c>
      <c r="C128" s="427"/>
      <c r="D128" s="478"/>
      <c r="E128" s="438"/>
      <c r="F128" s="482"/>
      <c r="G128" s="427"/>
      <c r="H128" s="427"/>
    </row>
    <row r="129" spans="1:8" ht="15.75" x14ac:dyDescent="0.25">
      <c r="A129" s="422" t="s">
        <v>654</v>
      </c>
      <c r="B129" s="427"/>
      <c r="C129" s="427"/>
      <c r="D129" s="478">
        <v>3300</v>
      </c>
      <c r="E129" s="438">
        <v>3300</v>
      </c>
      <c r="F129" s="482"/>
      <c r="G129" s="427"/>
      <c r="H129" s="427"/>
    </row>
    <row r="130" spans="1:8" ht="15.75" x14ac:dyDescent="0.25">
      <c r="A130" s="422" t="s">
        <v>655</v>
      </c>
      <c r="B130" s="427"/>
      <c r="C130" s="427"/>
      <c r="D130" s="478">
        <v>50000</v>
      </c>
      <c r="E130" s="438">
        <v>50000</v>
      </c>
      <c r="F130" s="482"/>
      <c r="G130" s="427"/>
      <c r="H130" s="427"/>
    </row>
    <row r="131" spans="1:8" ht="15.75" x14ac:dyDescent="0.25">
      <c r="A131" s="422" t="s">
        <v>477</v>
      </c>
      <c r="B131" s="427"/>
      <c r="C131" s="427">
        <v>10000</v>
      </c>
      <c r="D131" s="478"/>
      <c r="E131" s="438"/>
      <c r="F131" s="482"/>
      <c r="G131" s="427"/>
      <c r="H131" s="427"/>
    </row>
    <row r="132" spans="1:8" ht="15.75" x14ac:dyDescent="0.25">
      <c r="A132" s="422" t="s">
        <v>453</v>
      </c>
      <c r="B132" s="427"/>
      <c r="C132" s="427">
        <v>11000</v>
      </c>
      <c r="D132" s="478"/>
      <c r="E132" s="438"/>
      <c r="F132" s="482"/>
      <c r="G132" s="427"/>
      <c r="H132" s="427"/>
    </row>
    <row r="133" spans="1:8" ht="15.75" x14ac:dyDescent="0.25">
      <c r="A133" s="422" t="s">
        <v>460</v>
      </c>
      <c r="B133" s="427"/>
      <c r="C133" s="427">
        <v>40000</v>
      </c>
      <c r="D133" s="497"/>
      <c r="E133" s="485"/>
      <c r="F133" s="482"/>
      <c r="G133" s="427"/>
      <c r="H133" s="427"/>
    </row>
    <row r="134" spans="1:8" ht="15.75" x14ac:dyDescent="0.25">
      <c r="A134" s="422" t="s">
        <v>461</v>
      </c>
      <c r="B134" s="331"/>
      <c r="C134" s="427">
        <v>10000</v>
      </c>
      <c r="D134" s="478"/>
      <c r="E134" s="438"/>
      <c r="F134" s="482"/>
      <c r="G134" s="427"/>
      <c r="H134" s="427"/>
    </row>
    <row r="135" spans="1:8" ht="15.75" x14ac:dyDescent="0.25">
      <c r="A135" s="422" t="s">
        <v>462</v>
      </c>
      <c r="B135" s="427"/>
      <c r="C135" s="427">
        <v>4940</v>
      </c>
      <c r="D135" s="478"/>
      <c r="E135" s="438"/>
      <c r="F135" s="482"/>
      <c r="G135" s="427"/>
      <c r="H135" s="427"/>
    </row>
    <row r="136" spans="1:8" ht="15.75" x14ac:dyDescent="0.25">
      <c r="A136" s="422" t="s">
        <v>656</v>
      </c>
      <c r="B136" s="427"/>
      <c r="C136" s="427"/>
      <c r="D136" s="478">
        <v>129000</v>
      </c>
      <c r="E136" s="438">
        <v>129000</v>
      </c>
      <c r="F136" s="482"/>
      <c r="G136" s="427"/>
      <c r="H136" s="427"/>
    </row>
    <row r="137" spans="1:8" ht="15.75" x14ac:dyDescent="0.25">
      <c r="A137" s="422" t="s">
        <v>651</v>
      </c>
      <c r="B137" s="427"/>
      <c r="C137" s="427">
        <v>35000</v>
      </c>
      <c r="D137" s="478">
        <v>35000</v>
      </c>
      <c r="E137" s="438">
        <v>35000</v>
      </c>
      <c r="F137" s="482"/>
      <c r="G137" s="427"/>
      <c r="H137" s="427"/>
    </row>
    <row r="138" spans="1:8" ht="15.75" x14ac:dyDescent="0.25">
      <c r="A138" s="422" t="s">
        <v>120</v>
      </c>
      <c r="B138" s="427"/>
      <c r="C138" s="427"/>
      <c r="D138" s="478"/>
      <c r="E138" s="438"/>
      <c r="F138" s="482"/>
      <c r="G138" s="427"/>
      <c r="H138" s="427"/>
    </row>
    <row r="139" spans="1:8" ht="15.75" x14ac:dyDescent="0.25">
      <c r="A139" s="422" t="s">
        <v>478</v>
      </c>
      <c r="B139" s="427"/>
      <c r="C139" s="427"/>
      <c r="D139" s="478"/>
      <c r="E139" s="438"/>
      <c r="F139" s="482"/>
      <c r="G139" s="427"/>
      <c r="H139" s="427"/>
    </row>
    <row r="140" spans="1:8" ht="15.75" x14ac:dyDescent="0.25">
      <c r="A140" s="422" t="s">
        <v>452</v>
      </c>
      <c r="B140" s="427">
        <v>127075</v>
      </c>
      <c r="C140" s="332"/>
      <c r="D140" s="478"/>
      <c r="E140" s="438"/>
      <c r="F140" s="482"/>
      <c r="G140" s="427"/>
      <c r="H140" s="427"/>
    </row>
    <row r="141" spans="1:8" ht="15.75" x14ac:dyDescent="0.25">
      <c r="A141" s="422" t="s">
        <v>451</v>
      </c>
      <c r="B141" s="332"/>
      <c r="C141" s="332">
        <v>703013</v>
      </c>
      <c r="D141" s="478"/>
      <c r="E141" s="438"/>
      <c r="F141" s="482"/>
      <c r="G141" s="427"/>
      <c r="H141" s="427"/>
    </row>
    <row r="142" spans="1:8" ht="15.75" x14ac:dyDescent="0.25">
      <c r="A142" s="422" t="s">
        <v>449</v>
      </c>
      <c r="B142" s="331"/>
      <c r="C142" s="332">
        <v>227600</v>
      </c>
      <c r="D142" s="478">
        <v>595000</v>
      </c>
      <c r="E142" s="438">
        <v>594380</v>
      </c>
      <c r="F142" s="482"/>
      <c r="G142" s="427"/>
      <c r="H142" s="427"/>
    </row>
    <row r="143" spans="1:8" ht="15.75" x14ac:dyDescent="0.25">
      <c r="A143" s="441" t="s">
        <v>397</v>
      </c>
      <c r="B143" s="427"/>
      <c r="C143" s="452">
        <v>15000</v>
      </c>
      <c r="D143" s="478"/>
      <c r="E143" s="438"/>
      <c r="F143" s="439"/>
      <c r="G143" s="485"/>
      <c r="H143" s="485"/>
    </row>
    <row r="144" spans="1:8" ht="16.5" thickBot="1" x14ac:dyDescent="0.3">
      <c r="A144" s="422" t="s">
        <v>450</v>
      </c>
      <c r="B144" s="427">
        <v>1228185</v>
      </c>
      <c r="C144" s="480">
        <v>517009</v>
      </c>
      <c r="D144" s="478">
        <v>293000</v>
      </c>
      <c r="E144" s="438">
        <v>293000</v>
      </c>
      <c r="F144" s="482"/>
      <c r="G144" s="427"/>
      <c r="H144" s="427"/>
    </row>
    <row r="145" spans="1:8" ht="18.75" thickBot="1" x14ac:dyDescent="0.3">
      <c r="A145" s="294" t="s">
        <v>406</v>
      </c>
      <c r="B145" s="515">
        <f>SUM(B146:B151)</f>
        <v>4025319</v>
      </c>
      <c r="C145" s="516">
        <f t="shared" ref="C145:G145" si="13">SUM(C146:C151)</f>
        <v>1544425</v>
      </c>
      <c r="D145" s="757">
        <f>SUM(D146:D151)</f>
        <v>760004</v>
      </c>
      <c r="E145" s="517">
        <f>SUM(E146:E151)</f>
        <v>760003</v>
      </c>
      <c r="F145" s="417">
        <f t="shared" si="13"/>
        <v>590000</v>
      </c>
      <c r="G145" s="417">
        <f t="shared" si="13"/>
        <v>6652400</v>
      </c>
      <c r="H145" s="417">
        <f>SUM(H146:H151)</f>
        <v>400000</v>
      </c>
    </row>
    <row r="146" spans="1:8" ht="15.75" x14ac:dyDescent="0.25">
      <c r="A146" s="422" t="s">
        <v>657</v>
      </c>
      <c r="B146" s="332">
        <v>501406</v>
      </c>
      <c r="C146" s="332">
        <v>380999</v>
      </c>
      <c r="D146" s="497">
        <v>760004</v>
      </c>
      <c r="E146" s="485">
        <v>760003</v>
      </c>
      <c r="F146" s="502">
        <v>450000</v>
      </c>
      <c r="G146" s="332">
        <v>400000</v>
      </c>
      <c r="H146" s="332">
        <v>400000</v>
      </c>
    </row>
    <row r="147" spans="1:8" ht="15.75" x14ac:dyDescent="0.25">
      <c r="A147" s="422" t="s">
        <v>690</v>
      </c>
      <c r="B147" s="332"/>
      <c r="C147" s="332"/>
      <c r="D147" s="497"/>
      <c r="E147" s="485"/>
      <c r="F147" s="502"/>
      <c r="G147" s="332">
        <v>5084000</v>
      </c>
      <c r="H147" s="332"/>
    </row>
    <row r="148" spans="1:8" ht="15.75" x14ac:dyDescent="0.25">
      <c r="A148" s="422" t="s">
        <v>691</v>
      </c>
      <c r="B148" s="332"/>
      <c r="C148" s="332"/>
      <c r="D148" s="497"/>
      <c r="E148" s="485"/>
      <c r="F148" s="502"/>
      <c r="G148" s="332">
        <v>908400</v>
      </c>
      <c r="H148" s="332"/>
    </row>
    <row r="149" spans="1:8" ht="15.75" x14ac:dyDescent="0.25">
      <c r="A149" s="422" t="s">
        <v>480</v>
      </c>
      <c r="B149" s="427"/>
      <c r="C149" s="332">
        <v>584939</v>
      </c>
      <c r="D149" s="497"/>
      <c r="E149" s="485"/>
      <c r="F149" s="502"/>
      <c r="G149" s="332"/>
      <c r="H149" s="332"/>
    </row>
    <row r="150" spans="1:8" ht="15.75" x14ac:dyDescent="0.25">
      <c r="A150" s="422" t="s">
        <v>479</v>
      </c>
      <c r="B150" s="427"/>
      <c r="C150" s="332">
        <v>257934</v>
      </c>
      <c r="D150" s="497"/>
      <c r="E150" s="485"/>
      <c r="F150" s="502"/>
      <c r="G150" s="332"/>
      <c r="H150" s="332"/>
    </row>
    <row r="151" spans="1:8" ht="16.5" thickBot="1" x14ac:dyDescent="0.3">
      <c r="A151" s="422" t="s">
        <v>129</v>
      </c>
      <c r="B151" s="427">
        <v>3523913</v>
      </c>
      <c r="C151" s="444">
        <v>320553</v>
      </c>
      <c r="D151" s="758"/>
      <c r="E151" s="779"/>
      <c r="F151" s="761">
        <v>140000</v>
      </c>
      <c r="G151" s="434">
        <v>260000</v>
      </c>
      <c r="H151" s="434"/>
    </row>
    <row r="152" spans="1:8" ht="24" thickBot="1" x14ac:dyDescent="0.4">
      <c r="A152" s="445" t="s">
        <v>130</v>
      </c>
      <c r="B152" s="447">
        <f t="shared" ref="B152:H152" si="14">B3+B118+B145</f>
        <v>17777601.609999999</v>
      </c>
      <c r="C152" s="447">
        <f t="shared" si="14"/>
        <v>16089971</v>
      </c>
      <c r="D152" s="759">
        <f t="shared" si="14"/>
        <v>15734993</v>
      </c>
      <c r="E152" s="780">
        <f t="shared" si="14"/>
        <v>15883686</v>
      </c>
      <c r="F152" s="446">
        <f t="shared" si="14"/>
        <v>15125634</v>
      </c>
      <c r="G152" s="446">
        <f t="shared" si="14"/>
        <v>22241200</v>
      </c>
      <c r="H152" s="446">
        <f t="shared" si="14"/>
        <v>15250250</v>
      </c>
    </row>
    <row r="153" spans="1:8" ht="15.75" x14ac:dyDescent="0.25">
      <c r="A153" s="448"/>
    </row>
    <row r="154" spans="1:8" x14ac:dyDescent="0.25">
      <c r="A154" s="450"/>
    </row>
    <row r="155" spans="1:8" x14ac:dyDescent="0.25">
      <c r="A155" s="451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9" scale="43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27"/>
  <sheetViews>
    <sheetView topLeftCell="B1" zoomScale="80" zoomScaleNormal="80" workbookViewId="0">
      <pane xSplit="2" ySplit="9" topLeftCell="D94" activePane="bottomRight" state="frozen"/>
      <selection activeCell="B1" sqref="B1"/>
      <selection pane="topRight" activeCell="T1" sqref="T1"/>
      <selection pane="bottomLeft" activeCell="B163" sqref="B163"/>
      <selection pane="bottomRight" activeCell="G100" sqref="G100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50" customWidth="1"/>
    <col min="6" max="6" width="11.7109375" style="295" customWidth="1"/>
    <col min="7" max="7" width="12.7109375" style="295" customWidth="1"/>
    <col min="8" max="9" width="12.7109375" style="150" customWidth="1"/>
    <col min="10" max="10" width="11.7109375" style="295" customWidth="1"/>
    <col min="11" max="11" width="10.140625" style="295" customWidth="1"/>
    <col min="12" max="13" width="12.85546875" style="295" bestFit="1" customWidth="1"/>
    <col min="14" max="14" width="11.42578125" style="295" bestFit="1" customWidth="1"/>
    <col min="15" max="15" width="12.7109375" style="295" bestFit="1" customWidth="1"/>
    <col min="16" max="19" width="12.7109375" style="295" customWidth="1"/>
    <col min="20" max="20" width="12.7109375" style="150" customWidth="1"/>
    <col min="21" max="21" width="12.7109375" style="150" bestFit="1" customWidth="1"/>
    <col min="22" max="22" width="11.7109375" style="295" customWidth="1"/>
    <col min="23" max="23" width="12.7109375" style="295" bestFit="1" customWidth="1"/>
    <col min="24" max="25" width="12.7109375" style="149" bestFit="1" customWidth="1"/>
    <col min="26" max="26" width="11.5703125" style="149" bestFit="1" customWidth="1"/>
    <col min="27" max="27" width="9.5703125" style="149" bestFit="1" customWidth="1"/>
    <col min="28" max="29" width="12.7109375" style="149" bestFit="1" customWidth="1"/>
    <col min="30" max="30" width="11.5703125" style="149" bestFit="1" customWidth="1"/>
    <col min="31" max="31" width="9.5703125" style="149" bestFit="1" customWidth="1"/>
    <col min="32" max="16384" width="9.140625" style="149"/>
  </cols>
  <sheetData>
    <row r="1" spans="1:31" x14ac:dyDescent="0.2">
      <c r="A1" s="145"/>
    </row>
    <row r="2" spans="1:31" ht="15.75" x14ac:dyDescent="0.25">
      <c r="A2" s="145"/>
      <c r="B2" s="146"/>
      <c r="C2" s="147"/>
      <c r="D2" s="296"/>
      <c r="E2" s="296"/>
      <c r="F2" s="297"/>
      <c r="G2" s="298"/>
      <c r="H2" s="296"/>
      <c r="I2" s="296"/>
      <c r="J2" s="297"/>
      <c r="K2" s="298"/>
      <c r="L2" s="298"/>
      <c r="M2" s="298"/>
      <c r="N2" s="298"/>
      <c r="O2" s="298"/>
      <c r="P2" s="298"/>
      <c r="Q2" s="298"/>
      <c r="R2" s="298"/>
      <c r="S2" s="298"/>
      <c r="T2" s="296"/>
      <c r="U2" s="296"/>
      <c r="V2" s="297"/>
      <c r="W2" s="298"/>
    </row>
    <row r="3" spans="1:31" ht="27.75" x14ac:dyDescent="0.4">
      <c r="A3" s="148"/>
      <c r="B3" s="339" t="s">
        <v>624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31" ht="7.5" customHeight="1" thickBot="1" x14ac:dyDescent="0.25">
      <c r="A4" s="148"/>
      <c r="C4" s="158"/>
      <c r="F4" s="151"/>
      <c r="G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V4" s="151"/>
      <c r="W4" s="151"/>
    </row>
    <row r="5" spans="1:31" ht="13.5" customHeight="1" thickBot="1" x14ac:dyDescent="0.25">
      <c r="A5" s="148"/>
      <c r="D5" s="847" t="s">
        <v>456</v>
      </c>
      <c r="E5" s="848"/>
      <c r="F5" s="848"/>
      <c r="G5" s="849"/>
      <c r="H5" s="847" t="s">
        <v>620</v>
      </c>
      <c r="I5" s="848"/>
      <c r="J5" s="848"/>
      <c r="K5" s="849"/>
      <c r="L5" s="847" t="s">
        <v>526</v>
      </c>
      <c r="M5" s="848"/>
      <c r="N5" s="848"/>
      <c r="O5" s="848"/>
      <c r="P5" s="853" t="s">
        <v>659</v>
      </c>
      <c r="Q5" s="854"/>
      <c r="R5" s="854"/>
      <c r="S5" s="855"/>
      <c r="T5" s="848" t="s">
        <v>421</v>
      </c>
      <c r="U5" s="848"/>
      <c r="V5" s="848"/>
      <c r="W5" s="849"/>
      <c r="X5" s="847" t="s">
        <v>470</v>
      </c>
      <c r="Y5" s="848"/>
      <c r="Z5" s="848"/>
      <c r="AA5" s="849"/>
      <c r="AB5" s="847" t="s">
        <v>621</v>
      </c>
      <c r="AC5" s="848"/>
      <c r="AD5" s="848"/>
      <c r="AE5" s="849"/>
    </row>
    <row r="6" spans="1:31" ht="12.75" customHeight="1" x14ac:dyDescent="0.2">
      <c r="A6" s="148"/>
      <c r="B6" s="843" t="s">
        <v>414</v>
      </c>
      <c r="C6" s="844"/>
      <c r="D6" s="850"/>
      <c r="E6" s="851"/>
      <c r="F6" s="851"/>
      <c r="G6" s="852"/>
      <c r="H6" s="850"/>
      <c r="I6" s="851"/>
      <c r="J6" s="851"/>
      <c r="K6" s="852"/>
      <c r="L6" s="850"/>
      <c r="M6" s="851"/>
      <c r="N6" s="851"/>
      <c r="O6" s="851"/>
      <c r="P6" s="856"/>
      <c r="Q6" s="851"/>
      <c r="R6" s="851"/>
      <c r="S6" s="857"/>
      <c r="T6" s="851"/>
      <c r="U6" s="851"/>
      <c r="V6" s="851"/>
      <c r="W6" s="852"/>
      <c r="X6" s="850"/>
      <c r="Y6" s="851"/>
      <c r="Z6" s="851"/>
      <c r="AA6" s="852"/>
      <c r="AB6" s="850"/>
      <c r="AC6" s="851"/>
      <c r="AD6" s="851"/>
      <c r="AE6" s="852"/>
    </row>
    <row r="7" spans="1:31" ht="24.75" thickBot="1" x14ac:dyDescent="0.25">
      <c r="A7" s="148"/>
      <c r="B7" s="845"/>
      <c r="C7" s="846"/>
      <c r="D7" s="299" t="s">
        <v>400</v>
      </c>
      <c r="E7" s="299" t="s">
        <v>418</v>
      </c>
      <c r="F7" s="299" t="s">
        <v>419</v>
      </c>
      <c r="G7" s="300" t="s">
        <v>409</v>
      </c>
      <c r="H7" s="299" t="s">
        <v>400</v>
      </c>
      <c r="I7" s="299" t="s">
        <v>418</v>
      </c>
      <c r="J7" s="299" t="s">
        <v>419</v>
      </c>
      <c r="K7" s="300" t="s">
        <v>409</v>
      </c>
      <c r="L7" s="341" t="s">
        <v>400</v>
      </c>
      <c r="M7" s="341" t="s">
        <v>418</v>
      </c>
      <c r="N7" s="341" t="s">
        <v>419</v>
      </c>
      <c r="O7" s="762" t="s">
        <v>409</v>
      </c>
      <c r="P7" s="774" t="s">
        <v>400</v>
      </c>
      <c r="Q7" s="341" t="s">
        <v>418</v>
      </c>
      <c r="R7" s="341" t="s">
        <v>419</v>
      </c>
      <c r="S7" s="770" t="s">
        <v>409</v>
      </c>
      <c r="T7" s="360" t="s">
        <v>400</v>
      </c>
      <c r="U7" s="299" t="s">
        <v>417</v>
      </c>
      <c r="V7" s="299" t="s">
        <v>419</v>
      </c>
      <c r="W7" s="300" t="s">
        <v>409</v>
      </c>
      <c r="X7" s="299" t="s">
        <v>400</v>
      </c>
      <c r="Y7" s="299" t="s">
        <v>417</v>
      </c>
      <c r="Z7" s="299" t="s">
        <v>408</v>
      </c>
      <c r="AA7" s="300" t="s">
        <v>409</v>
      </c>
      <c r="AB7" s="299" t="s">
        <v>400</v>
      </c>
      <c r="AC7" s="299" t="s">
        <v>417</v>
      </c>
      <c r="AD7" s="299" t="s">
        <v>408</v>
      </c>
      <c r="AE7" s="300" t="s">
        <v>409</v>
      </c>
    </row>
    <row r="8" spans="1:31" ht="24" customHeight="1" thickBot="1" x14ac:dyDescent="0.3">
      <c r="A8" s="148"/>
      <c r="B8" s="361" t="s">
        <v>147</v>
      </c>
      <c r="C8" s="362"/>
      <c r="D8" s="306">
        <f>SUM(E8:G8)</f>
        <v>17295746.710000001</v>
      </c>
      <c r="E8" s="307">
        <f>E10+E24+E38+E48+E54+E70+E78+E93+E97+E121+E131+E140+E152+E177+E178</f>
        <v>11593713.77</v>
      </c>
      <c r="F8" s="307">
        <f>F10+F24+F38+F48+F54+F70+F78+F93+F97+F121+F131+F140+F152+F177+F178</f>
        <v>1903160.3900000001</v>
      </c>
      <c r="G8" s="308">
        <f>G10+G24+G38+G48+G54+G70+G78+G93+G97+G121+G131+G140+G152+G177+G178</f>
        <v>3798872.55</v>
      </c>
      <c r="H8" s="306">
        <f>SUM(I8:K8)</f>
        <v>15226690.390000001</v>
      </c>
      <c r="I8" s="307">
        <f>I10+I24+I38+I48+I54+I70+I78+I93+I97+I121+I131+I140+I152+I177+I178</f>
        <v>11390961.940000001</v>
      </c>
      <c r="J8" s="307">
        <f>J10+J24+J38+J48+J54+J70+J78+J93+J97+J121+J131+J140+J152+J177+J178</f>
        <v>3600490.78</v>
      </c>
      <c r="K8" s="340">
        <f>K10+K24+K38+K48+K54+K70+K78+K93+K97+K121+K131+K140+K152+K177+K178</f>
        <v>235237.67</v>
      </c>
      <c r="L8" s="342">
        <f>SUM(M8:O8)</f>
        <v>15734993</v>
      </c>
      <c r="M8" s="733">
        <f>M10+M24+M38+M48+M54+M70+M78+M93+M97+M121+M131+M140+M152+M177+M178</f>
        <v>13190896</v>
      </c>
      <c r="N8" s="733">
        <f>N10+N24+N38+N48+N54+N70+N78+N93+N97+N121+N131+N140+N152+N177+N178</f>
        <v>1341297</v>
      </c>
      <c r="O8" s="763">
        <f>O10+O24+O38+O48+O54+O70+O78+O93+O97+O121+O131+O140+O152+O177+O178</f>
        <v>1202800</v>
      </c>
      <c r="P8" s="781">
        <f>SUM(Q8:S8)</f>
        <v>15435755</v>
      </c>
      <c r="Q8" s="763">
        <f>Q10+Q24+Q38+Q48+Q54+Q70+Q78+Q93+Q97+Q121+Q131+Q140+Q152+Q177+Q178</f>
        <v>12982296</v>
      </c>
      <c r="R8" s="763">
        <f>R10+R24+R38+R48+R54+R70+R78+R93+R97+R121+R131+R140+R152+R177+R178</f>
        <v>1253659</v>
      </c>
      <c r="S8" s="734">
        <f>S10+S24+S38+S48+S54+S70+S78+S93+S97+S121+S131+S140+S152+S177+S178</f>
        <v>1199800</v>
      </c>
      <c r="T8" s="306">
        <f>SUM(U8:W8)</f>
        <v>15125634</v>
      </c>
      <c r="U8" s="307">
        <f>U10+U24+U38+U48+U54+U70+U78+U93+U97+U121+U131+U140+U152+U177+U178</f>
        <v>13402999</v>
      </c>
      <c r="V8" s="307">
        <f>V10+V24+V38+V48+V54+V70+V78+V93+V97+V121+V131+V140+V152+V177+V178</f>
        <v>1367695</v>
      </c>
      <c r="W8" s="308">
        <f>W10+W24+W38+W48+W54+W70+W78+W93+W97+W121+W131+W140+W152+W177+W178</f>
        <v>354940</v>
      </c>
      <c r="X8" s="306">
        <f>SUM(Y8:AA8)</f>
        <v>22241200</v>
      </c>
      <c r="Y8" s="307">
        <f>Y10+Y24+Y38+Y48+Y54+Y70+Y78+Y93+Y97+Y121+Y131+Y140+Y152+Y177+Y178</f>
        <v>13488200</v>
      </c>
      <c r="Z8" s="307">
        <f>Z10+Z24+Z38+Z48+Z54+Z70+Z78+Z93+Z97+Z121+Z131+Z140+Z152+Z177+Z178</f>
        <v>8363000</v>
      </c>
      <c r="AA8" s="308">
        <f>AA10+AA24+AA38+AA48+AA54+AA70+AA78+AA93+AA97+AA121+AA131+AA140+AA152+AA177+AA178</f>
        <v>390000</v>
      </c>
      <c r="AB8" s="306">
        <f>SUM(AC8:AE8)</f>
        <v>15250250</v>
      </c>
      <c r="AC8" s="307">
        <f>AC10+AC24+AC38+AC48+AC54+AC70+AC78+AC93+AC97+AC121+AC131+AC140+AC152+AC177+AC178</f>
        <v>13640250</v>
      </c>
      <c r="AD8" s="307">
        <f>AD10+AD24+AD38+AD48+AD54+AD70+AD78+AD93+AD97+AD121+AD131+AD140+AD152+AD177+AD178</f>
        <v>1030000</v>
      </c>
      <c r="AE8" s="308">
        <f>AE10+AE24+AE38+AE48+AE54+AE70+AE78+AE93+AE97+AE121+AE131+AE140+AE152+AE177+AE178</f>
        <v>580000</v>
      </c>
    </row>
    <row r="9" spans="1:31" ht="13.5" thickBot="1" x14ac:dyDescent="0.25">
      <c r="A9" s="148"/>
      <c r="B9" s="301" t="s">
        <v>148</v>
      </c>
      <c r="C9" s="302"/>
      <c r="D9" s="152"/>
      <c r="E9" s="154"/>
      <c r="F9" s="153"/>
      <c r="G9" s="154"/>
      <c r="H9" s="152"/>
      <c r="I9" s="154"/>
      <c r="J9" s="153"/>
      <c r="K9" s="356"/>
      <c r="L9" s="358"/>
      <c r="M9" s="359"/>
      <c r="N9" s="359"/>
      <c r="O9" s="764"/>
      <c r="P9" s="775"/>
      <c r="Q9" s="776"/>
      <c r="R9" s="776"/>
      <c r="S9" s="777"/>
      <c r="T9" s="357"/>
      <c r="U9" s="154"/>
      <c r="V9" s="153"/>
      <c r="W9" s="154"/>
      <c r="X9" s="152"/>
      <c r="Y9" s="154"/>
      <c r="Z9" s="153"/>
      <c r="AA9" s="154"/>
      <c r="AB9" s="152"/>
      <c r="AC9" s="154"/>
      <c r="AD9" s="153"/>
      <c r="AE9" s="154"/>
    </row>
    <row r="10" spans="1:31" ht="15.75" x14ac:dyDescent="0.25">
      <c r="A10" s="148"/>
      <c r="B10" s="364" t="s">
        <v>149</v>
      </c>
      <c r="C10" s="365"/>
      <c r="D10" s="327">
        <f t="shared" ref="D10:G10" si="0">D11+D16+D20+D21+D22+D23</f>
        <v>206433.15</v>
      </c>
      <c r="E10" s="728">
        <f t="shared" si="0"/>
        <v>194661.15</v>
      </c>
      <c r="F10" s="728">
        <f t="shared" si="0"/>
        <v>11772</v>
      </c>
      <c r="G10" s="411">
        <f t="shared" si="0"/>
        <v>0</v>
      </c>
      <c r="H10" s="313">
        <f t="shared" ref="H10:W10" si="1">H11+H16+H20+H21+H22+H23</f>
        <v>275591.14</v>
      </c>
      <c r="I10" s="311">
        <f t="shared" si="1"/>
        <v>222976.58000000002</v>
      </c>
      <c r="J10" s="311">
        <f t="shared" si="1"/>
        <v>52614.559999999998</v>
      </c>
      <c r="K10" s="347">
        <f t="shared" si="1"/>
        <v>0</v>
      </c>
      <c r="L10" s="353">
        <f t="shared" ref="L10:Q10" si="2">L11+L16+L20+L21+L22+L23</f>
        <v>439235</v>
      </c>
      <c r="M10" s="410">
        <f t="shared" si="2"/>
        <v>257435</v>
      </c>
      <c r="N10" s="410">
        <f t="shared" si="2"/>
        <v>181800</v>
      </c>
      <c r="O10" s="410">
        <f t="shared" si="2"/>
        <v>0</v>
      </c>
      <c r="P10" s="353">
        <f t="shared" si="2"/>
        <v>379520</v>
      </c>
      <c r="Q10" s="410">
        <f t="shared" si="2"/>
        <v>248520</v>
      </c>
      <c r="R10" s="410">
        <f t="shared" ref="R10:S10" si="3">R11+R16+R20+R21+R22+R23</f>
        <v>131000</v>
      </c>
      <c r="S10" s="411">
        <f t="shared" si="3"/>
        <v>0</v>
      </c>
      <c r="T10" s="313">
        <f t="shared" si="1"/>
        <v>350530</v>
      </c>
      <c r="U10" s="311">
        <f t="shared" si="1"/>
        <v>260530</v>
      </c>
      <c r="V10" s="311">
        <f t="shared" si="1"/>
        <v>90000</v>
      </c>
      <c r="W10" s="312">
        <f t="shared" si="1"/>
        <v>0</v>
      </c>
      <c r="X10" s="313">
        <f t="shared" ref="X10:AE10" si="4">X11+X16+X20+X21+X22+X23</f>
        <v>316460</v>
      </c>
      <c r="Y10" s="311">
        <f t="shared" si="4"/>
        <v>266460</v>
      </c>
      <c r="Z10" s="311">
        <f t="shared" si="4"/>
        <v>50000</v>
      </c>
      <c r="AA10" s="312">
        <f t="shared" si="4"/>
        <v>0</v>
      </c>
      <c r="AB10" s="313">
        <f t="shared" si="4"/>
        <v>326775</v>
      </c>
      <c r="AC10" s="311">
        <f t="shared" si="4"/>
        <v>276775</v>
      </c>
      <c r="AD10" s="311">
        <f t="shared" si="4"/>
        <v>50000</v>
      </c>
      <c r="AE10" s="312">
        <f t="shared" si="4"/>
        <v>0</v>
      </c>
    </row>
    <row r="11" spans="1:31" ht="15.75" x14ac:dyDescent="0.25">
      <c r="A11" s="148"/>
      <c r="B11" s="366" t="s">
        <v>150</v>
      </c>
      <c r="C11" s="367" t="s">
        <v>151</v>
      </c>
      <c r="D11" s="328">
        <f t="shared" ref="D11:I11" si="5">SUM(D12:D15)</f>
        <v>130553.85</v>
      </c>
      <c r="E11" s="314">
        <f t="shared" si="5"/>
        <v>130553.85</v>
      </c>
      <c r="F11" s="314">
        <f t="shared" si="5"/>
        <v>0</v>
      </c>
      <c r="G11" s="329">
        <f t="shared" si="5"/>
        <v>0</v>
      </c>
      <c r="H11" s="316">
        <f t="shared" si="5"/>
        <v>119100.7</v>
      </c>
      <c r="I11" s="314">
        <f t="shared" si="5"/>
        <v>119100.7</v>
      </c>
      <c r="J11" s="314">
        <f t="shared" ref="J11:W11" si="6">SUM(J12:J15)</f>
        <v>0</v>
      </c>
      <c r="K11" s="338">
        <f t="shared" si="6"/>
        <v>0</v>
      </c>
      <c r="L11" s="325">
        <f>SUM(L12:L15)</f>
        <v>141620</v>
      </c>
      <c r="M11" s="317">
        <f>SUM(M12:M15)</f>
        <v>141620</v>
      </c>
      <c r="N11" s="317">
        <f>SUM(N12:N15)</f>
        <v>0</v>
      </c>
      <c r="O11" s="354">
        <f>SUM(O12:O15)</f>
        <v>0</v>
      </c>
      <c r="P11" s="772">
        <f>SUM(P12:P15)</f>
        <v>147540</v>
      </c>
      <c r="Q11" s="354">
        <f t="shared" ref="Q11:S11" si="7">SUM(Q12:Q15)</f>
        <v>147540</v>
      </c>
      <c r="R11" s="354">
        <f t="shared" si="7"/>
        <v>0</v>
      </c>
      <c r="S11" s="318">
        <f t="shared" si="7"/>
        <v>0</v>
      </c>
      <c r="T11" s="316">
        <f t="shared" si="6"/>
        <v>146640</v>
      </c>
      <c r="U11" s="314">
        <f t="shared" si="6"/>
        <v>146640</v>
      </c>
      <c r="V11" s="314">
        <f t="shared" si="6"/>
        <v>0</v>
      </c>
      <c r="W11" s="315">
        <f t="shared" si="6"/>
        <v>0</v>
      </c>
      <c r="X11" s="316">
        <f t="shared" ref="X11:AA11" si="8">SUM(X12:X15)</f>
        <v>152580</v>
      </c>
      <c r="Y11" s="314">
        <f t="shared" si="8"/>
        <v>152580</v>
      </c>
      <c r="Z11" s="314">
        <f t="shared" si="8"/>
        <v>0</v>
      </c>
      <c r="AA11" s="315">
        <f t="shared" si="8"/>
        <v>0</v>
      </c>
      <c r="AB11" s="316">
        <f t="shared" ref="AB11:AE11" si="9">SUM(AB12:AB15)</f>
        <v>159880</v>
      </c>
      <c r="AC11" s="314">
        <f t="shared" si="9"/>
        <v>159880</v>
      </c>
      <c r="AD11" s="314">
        <f t="shared" si="9"/>
        <v>0</v>
      </c>
      <c r="AE11" s="315">
        <f t="shared" si="9"/>
        <v>0</v>
      </c>
    </row>
    <row r="12" spans="1:31" ht="15.75" x14ac:dyDescent="0.25">
      <c r="A12" s="148"/>
      <c r="B12" s="366">
        <v>1</v>
      </c>
      <c r="C12" s="367" t="s">
        <v>152</v>
      </c>
      <c r="D12" s="328">
        <f>SUM(E12:G12)</f>
        <v>43061.19</v>
      </c>
      <c r="E12" s="314">
        <f>'[1]1.Plánovanie, manažment a kontr'!$H$5</f>
        <v>43061.19</v>
      </c>
      <c r="F12" s="314">
        <f>'[1]1.Plánovanie, manažment a kontr'!$I$5</f>
        <v>0</v>
      </c>
      <c r="G12" s="329">
        <f>'[1]1.Plánovanie, manažment a kontr'!$J$5</f>
        <v>0</v>
      </c>
      <c r="H12" s="316">
        <f>SUM(I12:K12)</f>
        <v>59905.67</v>
      </c>
      <c r="I12" s="314">
        <f>'[2]1.Plánovanie, manažment a kontr'!$K$5</f>
        <v>59905.67</v>
      </c>
      <c r="J12" s="314">
        <f>'[2]1.Plánovanie, manažment a kontr'!$L$5</f>
        <v>0</v>
      </c>
      <c r="K12" s="314">
        <f>'[2]1.Plánovanie, manažment a kontr'!$M$5</f>
        <v>0</v>
      </c>
      <c r="L12" s="325">
        <f>SUM(M12:O12)</f>
        <v>58855</v>
      </c>
      <c r="M12" s="317">
        <f>'[2]1.Plánovanie, manažment a kontr'!$N$5</f>
        <v>58855</v>
      </c>
      <c r="N12" s="317">
        <f>'[2]1.Plánovanie, manažment a kontr'!$O$5</f>
        <v>0</v>
      </c>
      <c r="O12" s="354">
        <f>'[2]1.Plánovanie, manažment a kontr'!$P$5</f>
        <v>0</v>
      </c>
      <c r="P12" s="772">
        <f>SUM(Q12:S12)</f>
        <v>63630</v>
      </c>
      <c r="Q12" s="354">
        <f>'[2]1.Plánovanie, manažment a kontr'!$Q$5</f>
        <v>63630</v>
      </c>
      <c r="R12" s="354">
        <f>'[2]1.Plánovanie, manažment a kontr'!$R$5</f>
        <v>0</v>
      </c>
      <c r="S12" s="318">
        <f>'[2]1.Plánovanie, manažment a kontr'!$S$5</f>
        <v>0</v>
      </c>
      <c r="T12" s="316">
        <f>SUM(U12:W12)</f>
        <v>60835</v>
      </c>
      <c r="U12" s="314">
        <f>'[2]1.Plánovanie, manažment a kontr'!$T$5</f>
        <v>60835</v>
      </c>
      <c r="V12" s="314">
        <f>'[2]1.Plánovanie, manažment a kontr'!$U$5</f>
        <v>0</v>
      </c>
      <c r="W12" s="315">
        <f>'[2]1.Plánovanie, manažment a kontr'!$V$5</f>
        <v>0</v>
      </c>
      <c r="X12" s="316">
        <f>SUM(Y12:AA12)</f>
        <v>63560</v>
      </c>
      <c r="Y12" s="314">
        <f>'[2]1.Plánovanie, manažment a kontr'!$W$5</f>
        <v>63560</v>
      </c>
      <c r="Z12" s="314">
        <f>'[2]1.Plánovanie, manažment a kontr'!$X$5</f>
        <v>0</v>
      </c>
      <c r="AA12" s="315">
        <f>'[2]1.Plánovanie, manažment a kontr'!$Y$5</f>
        <v>0</v>
      </c>
      <c r="AB12" s="316">
        <f>SUM(AC12:AE12)</f>
        <v>66480</v>
      </c>
      <c r="AC12" s="314">
        <f>'[2]1.Plánovanie, manažment a kontr'!$Z$5</f>
        <v>66480</v>
      </c>
      <c r="AD12" s="314">
        <f>'[2]1.Plánovanie, manažment a kontr'!$AA$5</f>
        <v>0</v>
      </c>
      <c r="AE12" s="315">
        <f>'[2]1.Plánovanie, manažment a kontr'!$AB$5</f>
        <v>0</v>
      </c>
    </row>
    <row r="13" spans="1:31" ht="15.75" x14ac:dyDescent="0.25">
      <c r="A13" s="155"/>
      <c r="B13" s="366">
        <v>2</v>
      </c>
      <c r="C13" s="367" t="s">
        <v>153</v>
      </c>
      <c r="D13" s="328">
        <f>SUM(E13:G13)</f>
        <v>35675.42</v>
      </c>
      <c r="E13" s="314">
        <f>'[1]1.Plánovanie, manažment a kontr'!$H$16</f>
        <v>35675.42</v>
      </c>
      <c r="F13" s="314">
        <f>'[1]1.Plánovanie, manažment a kontr'!$I$16</f>
        <v>0</v>
      </c>
      <c r="G13" s="329">
        <f>'[1]1.Plánovanie, manažment a kontr'!$J$16</f>
        <v>0</v>
      </c>
      <c r="H13" s="316">
        <f>SUM(I13:K13)</f>
        <v>29687.230000000003</v>
      </c>
      <c r="I13" s="314">
        <f>'[2]1.Plánovanie, manažment a kontr'!$K$16</f>
        <v>29687.230000000003</v>
      </c>
      <c r="J13" s="314">
        <f>'[2]1.Plánovanie, manažment a kontr'!$L$16</f>
        <v>0</v>
      </c>
      <c r="K13" s="314">
        <f>'[2]1.Plánovanie, manažment a kontr'!$M$16</f>
        <v>0</v>
      </c>
      <c r="L13" s="325">
        <f>SUM(M13:O13)</f>
        <v>29215</v>
      </c>
      <c r="M13" s="317">
        <f>'[2]1.Plánovanie, manažment a kontr'!$N$16</f>
        <v>29215</v>
      </c>
      <c r="N13" s="317">
        <f>'[2]1.Plánovanie, manažment a kontr'!$O$16</f>
        <v>0</v>
      </c>
      <c r="O13" s="354">
        <f>'[2]1.Plánovanie, manažment a kontr'!$P$16</f>
        <v>0</v>
      </c>
      <c r="P13" s="772">
        <f>SUM(Q13:S13)</f>
        <v>31210</v>
      </c>
      <c r="Q13" s="354">
        <f>'[2]1.Plánovanie, manažment a kontr'!$Q$16</f>
        <v>31210</v>
      </c>
      <c r="R13" s="354">
        <f>'[2]1.Plánovanie, manažment a kontr'!$R$16</f>
        <v>0</v>
      </c>
      <c r="S13" s="318">
        <f>'[2]1.Plánovanie, manažment a kontr'!$S$16</f>
        <v>0</v>
      </c>
      <c r="T13" s="316">
        <f>SUM(U13:W13)</f>
        <v>31055</v>
      </c>
      <c r="U13" s="314">
        <f>'[2]1.Plánovanie, manažment a kontr'!$T$16</f>
        <v>31055</v>
      </c>
      <c r="V13" s="314">
        <f>'[2]1.Plánovanie, manažment a kontr'!$U$16</f>
        <v>0</v>
      </c>
      <c r="W13" s="315">
        <f>'[2]1.Plánovanie, manažment a kontr'!$V$16</f>
        <v>0</v>
      </c>
      <c r="X13" s="316">
        <f>SUM(Y13:AA13)</f>
        <v>31860</v>
      </c>
      <c r="Y13" s="314">
        <f>'[2]1.Plánovanie, manažment a kontr'!$W$16</f>
        <v>31860</v>
      </c>
      <c r="Z13" s="314">
        <f>'[2]1.Plánovanie, manažment a kontr'!$X$16</f>
        <v>0</v>
      </c>
      <c r="AA13" s="315">
        <f>'[2]1.Plánovanie, manažment a kontr'!$Y$16</f>
        <v>0</v>
      </c>
      <c r="AB13" s="316">
        <f>SUM(AC13:AE13)</f>
        <v>33580</v>
      </c>
      <c r="AC13" s="314">
        <f>'[2]1.Plánovanie, manažment a kontr'!$Z$16</f>
        <v>33580</v>
      </c>
      <c r="AD13" s="314">
        <f>'[2]1.Plánovanie, manažment a kontr'!$AA$16</f>
        <v>0</v>
      </c>
      <c r="AE13" s="315">
        <f>'[2]1.Plánovanie, manažment a kontr'!$AB$16</f>
        <v>0</v>
      </c>
    </row>
    <row r="14" spans="1:31" ht="15.75" x14ac:dyDescent="0.25">
      <c r="A14" s="155"/>
      <c r="B14" s="366">
        <v>3</v>
      </c>
      <c r="C14" s="368" t="s">
        <v>154</v>
      </c>
      <c r="D14" s="328">
        <f>SUM(E14:G14)</f>
        <v>51817.24</v>
      </c>
      <c r="E14" s="314">
        <f>'[1]1.Plánovanie, manažment a kontr'!$H$27</f>
        <v>51817.24</v>
      </c>
      <c r="F14" s="314">
        <f>'[1]1.Plánovanie, manažment a kontr'!$I$27</f>
        <v>0</v>
      </c>
      <c r="G14" s="329">
        <f>'[1]1.Plánovanie, manažment a kontr'!$J$27</f>
        <v>0</v>
      </c>
      <c r="H14" s="316">
        <f>SUM(I14:K14)</f>
        <v>26958.2</v>
      </c>
      <c r="I14" s="314">
        <f>'[2]1.Plánovanie, manažment a kontr'!$K$27</f>
        <v>26958.2</v>
      </c>
      <c r="J14" s="314">
        <f>'[2]1.Plánovanie, manažment a kontr'!$L$27</f>
        <v>0</v>
      </c>
      <c r="K14" s="314">
        <f>'[2]1.Plánovanie, manažment a kontr'!$M$27</f>
        <v>0</v>
      </c>
      <c r="L14" s="325">
        <f t="shared" ref="L14:L15" si="10">SUM(M14:O14)</f>
        <v>50250</v>
      </c>
      <c r="M14" s="317">
        <f>'[2]1.Plánovanie, manažment a kontr'!$N$27</f>
        <v>50250</v>
      </c>
      <c r="N14" s="317">
        <f>'[2]1.Plánovanie, manažment a kontr'!$O$27</f>
        <v>0</v>
      </c>
      <c r="O14" s="354">
        <f>'[2]1.Plánovanie, manažment a kontr'!$P$27</f>
        <v>0</v>
      </c>
      <c r="P14" s="772">
        <f>SUM(Q14:S14)</f>
        <v>49700</v>
      </c>
      <c r="Q14" s="354">
        <f>'[2]1.Plánovanie, manažment a kontr'!$Q$27</f>
        <v>49700</v>
      </c>
      <c r="R14" s="354">
        <f>'[2]1.Plánovanie, manažment a kontr'!$R$27</f>
        <v>0</v>
      </c>
      <c r="S14" s="318">
        <f>'[2]1.Plánovanie, manažment a kontr'!$S$27</f>
        <v>0</v>
      </c>
      <c r="T14" s="316">
        <f>SUM(U14:W14)</f>
        <v>50250</v>
      </c>
      <c r="U14" s="314">
        <f>'[2]1.Plánovanie, manažment a kontr'!$T$27</f>
        <v>50250</v>
      </c>
      <c r="V14" s="314">
        <f>'[2]1.Plánovanie, manažment a kontr'!$U$27</f>
        <v>0</v>
      </c>
      <c r="W14" s="315">
        <f>'[2]1.Plánovanie, manažment a kontr'!$V$27</f>
        <v>0</v>
      </c>
      <c r="X14" s="316">
        <f>SUM(Y14:AA14)</f>
        <v>52660</v>
      </c>
      <c r="Y14" s="314">
        <f>'[2]1.Plánovanie, manažment a kontr'!$W$27</f>
        <v>52660</v>
      </c>
      <c r="Z14" s="314">
        <f>'[2]1.Plánovanie, manažment a kontr'!$X$27</f>
        <v>0</v>
      </c>
      <c r="AA14" s="315">
        <f>'[2]1.Plánovanie, manažment a kontr'!$Y$27</f>
        <v>0</v>
      </c>
      <c r="AB14" s="316">
        <f>SUM(AC14:AE14)</f>
        <v>55320</v>
      </c>
      <c r="AC14" s="314">
        <f>'[2]1.Plánovanie, manažment a kontr'!$Z$27</f>
        <v>55320</v>
      </c>
      <c r="AD14" s="314">
        <f>'[2]1.Plánovanie, manažment a kontr'!$AA$27</f>
        <v>0</v>
      </c>
      <c r="AE14" s="315">
        <f>'[2]1.Plánovanie, manažment a kontr'!$AB$27</f>
        <v>0</v>
      </c>
    </row>
    <row r="15" spans="1:31" ht="15.75" x14ac:dyDescent="0.25">
      <c r="A15" s="155"/>
      <c r="B15" s="366">
        <v>4</v>
      </c>
      <c r="C15" s="368" t="s">
        <v>155</v>
      </c>
      <c r="D15" s="328">
        <f>SUM(E15:G15)</f>
        <v>0</v>
      </c>
      <c r="E15" s="314">
        <f>'[1]1.Plánovanie, manažment a kontr'!$H$31</f>
        <v>0</v>
      </c>
      <c r="F15" s="314">
        <f>'[1]1.Plánovanie, manažment a kontr'!$I$31</f>
        <v>0</v>
      </c>
      <c r="G15" s="329">
        <f>'[1]1.Plánovanie, manažment a kontr'!$J$31</f>
        <v>0</v>
      </c>
      <c r="H15" s="316">
        <f>SUM(I15:K15)</f>
        <v>2549.6</v>
      </c>
      <c r="I15" s="314">
        <f>'[2]1.Plánovanie, manažment a kontr'!$K$31</f>
        <v>2549.6</v>
      </c>
      <c r="J15" s="314">
        <f>'[2]1.Plánovanie, manažment a kontr'!$L$31</f>
        <v>0</v>
      </c>
      <c r="K15" s="314">
        <f>'[2]1.Plánovanie, manažment a kontr'!$M$31</f>
        <v>0</v>
      </c>
      <c r="L15" s="325">
        <f t="shared" si="10"/>
        <v>3300</v>
      </c>
      <c r="M15" s="317">
        <f>'[2]1.Plánovanie, manažment a kontr'!$N$31</f>
        <v>3300</v>
      </c>
      <c r="N15" s="317">
        <f>'[2]1.Plánovanie, manažment a kontr'!$O$31</f>
        <v>0</v>
      </c>
      <c r="O15" s="354">
        <f>'[2]1.Plánovanie, manažment a kontr'!$P$31</f>
        <v>0</v>
      </c>
      <c r="P15" s="772">
        <f>SUM(Q15:S15)</f>
        <v>3000</v>
      </c>
      <c r="Q15" s="354">
        <f>'[2]1.Plánovanie, manažment a kontr'!$Q$31</f>
        <v>3000</v>
      </c>
      <c r="R15" s="354">
        <f>'[2]1.Plánovanie, manažment a kontr'!$R$31</f>
        <v>0</v>
      </c>
      <c r="S15" s="318">
        <f>'[2]1.Plánovanie, manažment a kontr'!$S$31</f>
        <v>0</v>
      </c>
      <c r="T15" s="316">
        <f>SUM(U15:W15)</f>
        <v>4500</v>
      </c>
      <c r="U15" s="314">
        <f>'[2]1.Plánovanie, manažment a kontr'!$T$31</f>
        <v>4500</v>
      </c>
      <c r="V15" s="314">
        <f>'[2]1.Plánovanie, manažment a kontr'!$U$31</f>
        <v>0</v>
      </c>
      <c r="W15" s="315">
        <f>'[2]1.Plánovanie, manažment a kontr'!$V$31</f>
        <v>0</v>
      </c>
      <c r="X15" s="316">
        <f>SUM(Y15:AA15)</f>
        <v>4500</v>
      </c>
      <c r="Y15" s="314">
        <f>'[2]1.Plánovanie, manažment a kontr'!$W$31</f>
        <v>4500</v>
      </c>
      <c r="Z15" s="314">
        <f>'[2]1.Plánovanie, manažment a kontr'!$X$31</f>
        <v>0</v>
      </c>
      <c r="AA15" s="315">
        <f>'[2]1.Plánovanie, manažment a kontr'!$Y$31</f>
        <v>0</v>
      </c>
      <c r="AB15" s="316">
        <f>SUM(AC15:AE15)</f>
        <v>4500</v>
      </c>
      <c r="AC15" s="314">
        <f>'[2]1.Plánovanie, manažment a kontr'!$Z$31</f>
        <v>4500</v>
      </c>
      <c r="AD15" s="314">
        <f>'[2]1.Plánovanie, manažment a kontr'!$AA$31</f>
        <v>0</v>
      </c>
      <c r="AE15" s="315">
        <f>'[2]1.Plánovanie, manažment a kontr'!$AB$31</f>
        <v>0</v>
      </c>
    </row>
    <row r="16" spans="1:31" ht="15.75" x14ac:dyDescent="0.25">
      <c r="A16" s="155"/>
      <c r="B16" s="366" t="s">
        <v>156</v>
      </c>
      <c r="C16" s="368" t="s">
        <v>157</v>
      </c>
      <c r="D16" s="328">
        <f t="shared" ref="D16:G16" si="11">SUM(D17:D19)</f>
        <v>15584.56</v>
      </c>
      <c r="E16" s="314">
        <f t="shared" si="11"/>
        <v>3812.5600000000004</v>
      </c>
      <c r="F16" s="314">
        <f t="shared" si="11"/>
        <v>11772</v>
      </c>
      <c r="G16" s="329">
        <f t="shared" si="11"/>
        <v>0</v>
      </c>
      <c r="H16" s="316">
        <f t="shared" ref="H16:W16" si="12">SUM(H17:H19)</f>
        <v>63707.360000000001</v>
      </c>
      <c r="I16" s="314">
        <f>SUM(I17:I19)</f>
        <v>11092.800000000001</v>
      </c>
      <c r="J16" s="314">
        <f t="shared" si="12"/>
        <v>52614.559999999998</v>
      </c>
      <c r="K16" s="338">
        <f t="shared" si="12"/>
        <v>0</v>
      </c>
      <c r="L16" s="325">
        <f>SUM(L17:L19)</f>
        <v>227200</v>
      </c>
      <c r="M16" s="317">
        <f>SUM(M17:M19)</f>
        <v>45400</v>
      </c>
      <c r="N16" s="317">
        <f>SUM(N17:N19)</f>
        <v>181800</v>
      </c>
      <c r="O16" s="354">
        <f>SUM(O17:O19)</f>
        <v>0</v>
      </c>
      <c r="P16" s="772">
        <f>SUM(P17:P19)</f>
        <v>170100</v>
      </c>
      <c r="Q16" s="354">
        <f t="shared" ref="Q16:S16" si="13">SUM(Q17:Q19)</f>
        <v>39100</v>
      </c>
      <c r="R16" s="354">
        <f t="shared" si="13"/>
        <v>131000</v>
      </c>
      <c r="S16" s="318">
        <f t="shared" si="13"/>
        <v>0</v>
      </c>
      <c r="T16" s="316">
        <f t="shared" si="12"/>
        <v>135050</v>
      </c>
      <c r="U16" s="314">
        <f t="shared" si="12"/>
        <v>45050</v>
      </c>
      <c r="V16" s="314">
        <f t="shared" si="12"/>
        <v>90000</v>
      </c>
      <c r="W16" s="315">
        <f t="shared" si="12"/>
        <v>0</v>
      </c>
      <c r="X16" s="316">
        <f t="shared" ref="X16:AA16" si="14">SUM(X17:X19)</f>
        <v>92500</v>
      </c>
      <c r="Y16" s="314">
        <f t="shared" si="14"/>
        <v>42500</v>
      </c>
      <c r="Z16" s="314">
        <f t="shared" si="14"/>
        <v>50000</v>
      </c>
      <c r="AA16" s="315">
        <f t="shared" si="14"/>
        <v>0</v>
      </c>
      <c r="AB16" s="316">
        <f t="shared" ref="AB16:AE16" si="15">SUM(AB17:AB19)</f>
        <v>93500</v>
      </c>
      <c r="AC16" s="314">
        <f t="shared" si="15"/>
        <v>43500</v>
      </c>
      <c r="AD16" s="314">
        <f t="shared" si="15"/>
        <v>50000</v>
      </c>
      <c r="AE16" s="315">
        <f t="shared" si="15"/>
        <v>0</v>
      </c>
    </row>
    <row r="17" spans="1:31" ht="15.75" x14ac:dyDescent="0.25">
      <c r="A17" s="155"/>
      <c r="B17" s="366">
        <v>1</v>
      </c>
      <c r="C17" s="368" t="s">
        <v>158</v>
      </c>
      <c r="D17" s="328">
        <f t="shared" ref="D17:D23" si="16">SUM(E17:G17)</f>
        <v>141.42000000000002</v>
      </c>
      <c r="E17" s="314">
        <f>'[1]1.Plánovanie, manažment a kontr'!$H$35</f>
        <v>141.42000000000002</v>
      </c>
      <c r="F17" s="314">
        <f>'[1]1.Plánovanie, manažment a kontr'!$I$35</f>
        <v>0</v>
      </c>
      <c r="G17" s="329">
        <f>'[1]1.Plánovanie, manažment a kontr'!$J$35</f>
        <v>0</v>
      </c>
      <c r="H17" s="316">
        <f t="shared" ref="H17:H23" si="17">SUM(I17:K17)</f>
        <v>4341.1900000000005</v>
      </c>
      <c r="I17" s="314">
        <f>'[2]1.Plánovanie, manažment a kontr'!$K$38</f>
        <v>4341.1900000000005</v>
      </c>
      <c r="J17" s="314">
        <f>'[2]1.Plánovanie, manažment a kontr'!$L$38</f>
        <v>0</v>
      </c>
      <c r="K17" s="314">
        <f>'[2]1.Plánovanie, manažment a kontr'!$M$38</f>
        <v>0</v>
      </c>
      <c r="L17" s="325">
        <f t="shared" ref="L17:L23" si="18">SUM(M17:O17)</f>
        <v>26750</v>
      </c>
      <c r="M17" s="317">
        <f>'[2]1.Plánovanie, manažment a kontr'!$N$38</f>
        <v>21750</v>
      </c>
      <c r="N17" s="317">
        <f>'[2]1.Plánovanie, manažment a kontr'!$O$38</f>
        <v>5000</v>
      </c>
      <c r="O17" s="354">
        <f>'[2]1.Plánovanie, manažment a kontr'!$P$38</f>
        <v>0</v>
      </c>
      <c r="P17" s="772">
        <f>SUM(Q17:S17)</f>
        <v>24000</v>
      </c>
      <c r="Q17" s="354">
        <f>'[2]1.Plánovanie, manažment a kontr'!$Q$38</f>
        <v>19000</v>
      </c>
      <c r="R17" s="354">
        <f>'[2]1.Plánovanie, manažment a kontr'!$R$38</f>
        <v>5000</v>
      </c>
      <c r="S17" s="318">
        <f>'[2]1.Plánovanie, manažment a kontr'!$S$38</f>
        <v>0</v>
      </c>
      <c r="T17" s="316">
        <f t="shared" ref="T17:T23" si="19">SUM(U17:W17)</f>
        <v>18900</v>
      </c>
      <c r="U17" s="314">
        <f>'[2]1.Plánovanie, manažment a kontr'!$T$38</f>
        <v>18900</v>
      </c>
      <c r="V17" s="314">
        <f>'[2]1.Plánovanie, manažment a kontr'!$U$38</f>
        <v>0</v>
      </c>
      <c r="W17" s="315">
        <f>'[2]1.Plánovanie, manažment a kontr'!$V$38</f>
        <v>0</v>
      </c>
      <c r="X17" s="316">
        <f t="shared" ref="X17:X23" si="20">SUM(Y17:AA17)</f>
        <v>18850</v>
      </c>
      <c r="Y17" s="314">
        <f>'[2]1.Plánovanie, manažment a kontr'!$W$38</f>
        <v>18850</v>
      </c>
      <c r="Z17" s="314">
        <f>'[2]1.Plánovanie, manažment a kontr'!$X$38</f>
        <v>0</v>
      </c>
      <c r="AA17" s="315">
        <f>'[2]1.Plánovanie, manažment a kontr'!$Y$38</f>
        <v>0</v>
      </c>
      <c r="AB17" s="316">
        <f t="shared" ref="AB17:AB23" si="21">SUM(AC17:AE17)</f>
        <v>19850</v>
      </c>
      <c r="AC17" s="314">
        <f>'[2]1.Plánovanie, manažment a kontr'!$Z$38</f>
        <v>19850</v>
      </c>
      <c r="AD17" s="314">
        <f>'[2]1.Plánovanie, manažment a kontr'!$AA$38</f>
        <v>0</v>
      </c>
      <c r="AE17" s="315">
        <f>'[2]1.Plánovanie, manažment a kontr'!$AB$38</f>
        <v>0</v>
      </c>
    </row>
    <row r="18" spans="1:31" ht="15.75" x14ac:dyDescent="0.25">
      <c r="A18" s="155"/>
      <c r="B18" s="366">
        <v>2</v>
      </c>
      <c r="C18" s="368" t="s">
        <v>159</v>
      </c>
      <c r="D18" s="328">
        <f t="shared" si="16"/>
        <v>2340</v>
      </c>
      <c r="E18" s="314">
        <f>'[1]1.Plánovanie, manažment a kontr'!$H$47</f>
        <v>2340</v>
      </c>
      <c r="F18" s="314">
        <f>'[1]1.Plánovanie, manažment a kontr'!$I$47</f>
        <v>0</v>
      </c>
      <c r="G18" s="329">
        <f>'[1]1.Plánovanie, manažment a kontr'!$J$47</f>
        <v>0</v>
      </c>
      <c r="H18" s="316">
        <f t="shared" si="17"/>
        <v>5400</v>
      </c>
      <c r="I18" s="314">
        <f>'[2]1.Plánovanie, manažment a kontr'!$K$51</f>
        <v>5400</v>
      </c>
      <c r="J18" s="314">
        <f>'[2]1.Plánovanie, manažment a kontr'!$L$51</f>
        <v>0</v>
      </c>
      <c r="K18" s="314">
        <f>'[2]1.Plánovanie, manažment a kontr'!$M$51</f>
        <v>0</v>
      </c>
      <c r="L18" s="325">
        <f>SUM(M18:O18)</f>
        <v>17500</v>
      </c>
      <c r="M18" s="317">
        <f>'[2]1.Plánovanie, manažment a kontr'!$N$51</f>
        <v>17500</v>
      </c>
      <c r="N18" s="317">
        <f>'[2]1.Plánovanie, manažment a kontr'!$O$51</f>
        <v>0</v>
      </c>
      <c r="O18" s="354">
        <f>'[2]1.Plánovanie, manažment a kontr'!$P$51</f>
        <v>0</v>
      </c>
      <c r="P18" s="772">
        <f t="shared" ref="P18:P23" si="22">SUM(Q18:S18)</f>
        <v>16100</v>
      </c>
      <c r="Q18" s="354">
        <f>'[2]1.Plánovanie, manažment a kontr'!$Q$51</f>
        <v>16100</v>
      </c>
      <c r="R18" s="354">
        <f>'[2]1.Plánovanie, manažment a kontr'!$R$51</f>
        <v>0</v>
      </c>
      <c r="S18" s="318">
        <f>'[2]1.Plánovanie, manažment a kontr'!$S$51</f>
        <v>0</v>
      </c>
      <c r="T18" s="316">
        <f t="shared" si="19"/>
        <v>22500</v>
      </c>
      <c r="U18" s="314">
        <f>'[2]1.Plánovanie, manažment a kontr'!$T$51</f>
        <v>22500</v>
      </c>
      <c r="V18" s="314">
        <f>'[2]1.Plánovanie, manažment a kontr'!$U$51</f>
        <v>0</v>
      </c>
      <c r="W18" s="315">
        <f>'[2]1.Plánovanie, manažment a kontr'!$V$51</f>
        <v>0</v>
      </c>
      <c r="X18" s="316">
        <f t="shared" si="20"/>
        <v>17500</v>
      </c>
      <c r="Y18" s="314">
        <f>'[2]1.Plánovanie, manažment a kontr'!$W$51</f>
        <v>17500</v>
      </c>
      <c r="Z18" s="314">
        <f>'[2]1.Plánovanie, manažment a kontr'!$X$51</f>
        <v>0</v>
      </c>
      <c r="AA18" s="315">
        <f>'[2]1.Plánovanie, manažment a kontr'!$Y$51</f>
        <v>0</v>
      </c>
      <c r="AB18" s="316">
        <f t="shared" si="21"/>
        <v>17500</v>
      </c>
      <c r="AC18" s="314">
        <f>'[2]1.Plánovanie, manažment a kontr'!$Z$51</f>
        <v>17500</v>
      </c>
      <c r="AD18" s="314">
        <f>'[2]1.Plánovanie, manažment a kontr'!$AA$51</f>
        <v>0</v>
      </c>
      <c r="AE18" s="315">
        <f>'[2]1.Plánovanie, manažment a kontr'!$AB$51</f>
        <v>0</v>
      </c>
    </row>
    <row r="19" spans="1:31" ht="15.75" x14ac:dyDescent="0.25">
      <c r="A19" s="155"/>
      <c r="B19" s="366">
        <v>3</v>
      </c>
      <c r="C19" s="368" t="s">
        <v>160</v>
      </c>
      <c r="D19" s="328">
        <f t="shared" si="16"/>
        <v>13103.14</v>
      </c>
      <c r="E19" s="314">
        <f>'[1]1.Plánovanie, manažment a kontr'!$H$50</f>
        <v>1331.14</v>
      </c>
      <c r="F19" s="314">
        <f>'[1]1.Plánovanie, manažment a kontr'!$I$50</f>
        <v>11772</v>
      </c>
      <c r="G19" s="329">
        <f>'[1]1.Plánovanie, manažment a kontr'!$J$50</f>
        <v>0</v>
      </c>
      <c r="H19" s="316">
        <f t="shared" si="17"/>
        <v>53966.17</v>
      </c>
      <c r="I19" s="314">
        <f>'[2]1.Plánovanie, manažment a kontr'!$K$54</f>
        <v>1351.6100000000001</v>
      </c>
      <c r="J19" s="314">
        <f>'[2]1.Plánovanie, manažment a kontr'!$L$54</f>
        <v>52614.559999999998</v>
      </c>
      <c r="K19" s="314">
        <f>'[2]1.Plánovanie, manažment a kontr'!$M$54</f>
        <v>0</v>
      </c>
      <c r="L19" s="325">
        <f t="shared" si="18"/>
        <v>182950</v>
      </c>
      <c r="M19" s="317">
        <f>'[2]1.Plánovanie, manažment a kontr'!$N$54</f>
        <v>6150</v>
      </c>
      <c r="N19" s="317">
        <f>'[2]1.Plánovanie, manažment a kontr'!$O$54</f>
        <v>176800</v>
      </c>
      <c r="O19" s="354">
        <f>'[2]1.Plánovanie, manažment a kontr'!$P$54</f>
        <v>0</v>
      </c>
      <c r="P19" s="772">
        <f t="shared" si="22"/>
        <v>130000</v>
      </c>
      <c r="Q19" s="354">
        <f>'[2]1.Plánovanie, manažment a kontr'!$Q$54</f>
        <v>4000</v>
      </c>
      <c r="R19" s="354">
        <f>'[2]1.Plánovanie, manažment a kontr'!$R$54</f>
        <v>126000</v>
      </c>
      <c r="S19" s="318">
        <f>'[2]1.Plánovanie, manažment a kontr'!$S$54</f>
        <v>0</v>
      </c>
      <c r="T19" s="316">
        <f t="shared" si="19"/>
        <v>93650</v>
      </c>
      <c r="U19" s="314">
        <f>'[2]1.Plánovanie, manažment a kontr'!$T$54</f>
        <v>3650</v>
      </c>
      <c r="V19" s="314">
        <f>'[2]1.Plánovanie, manažment a kontr'!$U$54</f>
        <v>90000</v>
      </c>
      <c r="W19" s="315">
        <f>'[2]1.Plánovanie, manažment a kontr'!$V$54</f>
        <v>0</v>
      </c>
      <c r="X19" s="316">
        <f t="shared" si="20"/>
        <v>56150</v>
      </c>
      <c r="Y19" s="314">
        <f>'[2]1.Plánovanie, manažment a kontr'!$W$54</f>
        <v>6150</v>
      </c>
      <c r="Z19" s="314">
        <f>'[2]1.Plánovanie, manažment a kontr'!$X$54</f>
        <v>50000</v>
      </c>
      <c r="AA19" s="315">
        <f>'[2]1.Plánovanie, manažment a kontr'!$Y$54</f>
        <v>0</v>
      </c>
      <c r="AB19" s="316">
        <f t="shared" si="21"/>
        <v>56150</v>
      </c>
      <c r="AC19" s="314">
        <f>'[2]1.Plánovanie, manažment a kontr'!$Z$54</f>
        <v>6150</v>
      </c>
      <c r="AD19" s="314">
        <f>'[2]1.Plánovanie, manažment a kontr'!$AA$54</f>
        <v>50000</v>
      </c>
      <c r="AE19" s="315">
        <f>'[2]1.Plánovanie, manažment a kontr'!$AB$54</f>
        <v>0</v>
      </c>
    </row>
    <row r="20" spans="1:31" ht="15.75" x14ac:dyDescent="0.25">
      <c r="A20" s="151"/>
      <c r="B20" s="366" t="s">
        <v>161</v>
      </c>
      <c r="C20" s="368" t="s">
        <v>162</v>
      </c>
      <c r="D20" s="328">
        <f t="shared" si="16"/>
        <v>48197.939999999995</v>
      </c>
      <c r="E20" s="314">
        <f>'[1]1.Plánovanie, manažment a kontr'!$H$62</f>
        <v>48197.939999999995</v>
      </c>
      <c r="F20" s="314">
        <f>'[1]1.Plánovanie, manažment a kontr'!$I$62</f>
        <v>0</v>
      </c>
      <c r="G20" s="329">
        <f>'[1]1.Plánovanie, manažment a kontr'!$J$62</f>
        <v>0</v>
      </c>
      <c r="H20" s="316">
        <f t="shared" si="17"/>
        <v>53988.7</v>
      </c>
      <c r="I20" s="314">
        <f>'[2]1.Plánovanie, manažment a kontr'!$K$66</f>
        <v>53988.7</v>
      </c>
      <c r="J20" s="314">
        <f>'[2]1.Plánovanie, manažment a kontr'!$L$66</f>
        <v>0</v>
      </c>
      <c r="K20" s="314">
        <f>'[2]1.Plánovanie, manažment a kontr'!$M$66</f>
        <v>0</v>
      </c>
      <c r="L20" s="325">
        <f t="shared" si="18"/>
        <v>60980</v>
      </c>
      <c r="M20" s="317">
        <f>'[2]1.Plánovanie, manažment a kontr'!$N$66</f>
        <v>60980</v>
      </c>
      <c r="N20" s="317">
        <f>'[2]1.Plánovanie, manažment a kontr'!$O$66</f>
        <v>0</v>
      </c>
      <c r="O20" s="354">
        <f>'[2]1.Plánovanie, manažment a kontr'!$P$66</f>
        <v>0</v>
      </c>
      <c r="P20" s="772">
        <f t="shared" si="22"/>
        <v>52980</v>
      </c>
      <c r="Q20" s="354">
        <f>'[2]1.Plánovanie, manažment a kontr'!$Q$66</f>
        <v>52980</v>
      </c>
      <c r="R20" s="354">
        <f>'[2]1.Plánovanie, manažment a kontr'!$R$66</f>
        <v>0</v>
      </c>
      <c r="S20" s="318">
        <f>'[2]1.Plánovanie, manažment a kontr'!$S$66</f>
        <v>0</v>
      </c>
      <c r="T20" s="316">
        <f t="shared" si="19"/>
        <v>58670</v>
      </c>
      <c r="U20" s="314">
        <f>'[2]1.Plánovanie, manažment a kontr'!$T$66</f>
        <v>58670</v>
      </c>
      <c r="V20" s="314">
        <f>'[2]1.Plánovanie, manažment a kontr'!$U$66</f>
        <v>0</v>
      </c>
      <c r="W20" s="315">
        <f>'[2]1.Plánovanie, manažment a kontr'!$V$66</f>
        <v>0</v>
      </c>
      <c r="X20" s="316">
        <f t="shared" si="20"/>
        <v>61180</v>
      </c>
      <c r="Y20" s="314">
        <f>'[2]1.Plánovanie, manažment a kontr'!$W$66</f>
        <v>61180</v>
      </c>
      <c r="Z20" s="314">
        <f>'[2]1.Plánovanie, manažment a kontr'!$X$66</f>
        <v>0</v>
      </c>
      <c r="AA20" s="315">
        <f>'[2]1.Plánovanie, manažment a kontr'!$Y$66</f>
        <v>0</v>
      </c>
      <c r="AB20" s="316">
        <f t="shared" si="21"/>
        <v>62695</v>
      </c>
      <c r="AC20" s="314">
        <f>'[2]1.Plánovanie, manažment a kontr'!$Z$66</f>
        <v>62695</v>
      </c>
      <c r="AD20" s="314">
        <f>'[2]1.Plánovanie, manažment a kontr'!$AA$66</f>
        <v>0</v>
      </c>
      <c r="AE20" s="315">
        <f>'[2]1.Plánovanie, manažment a kontr'!$AB$66</f>
        <v>0</v>
      </c>
    </row>
    <row r="21" spans="1:31" ht="15.75" x14ac:dyDescent="0.25">
      <c r="A21" s="148"/>
      <c r="B21" s="366" t="s">
        <v>163</v>
      </c>
      <c r="C21" s="368" t="s">
        <v>164</v>
      </c>
      <c r="D21" s="328">
        <f t="shared" si="16"/>
        <v>3750</v>
      </c>
      <c r="E21" s="314">
        <f>'[1]1.Plánovanie, manažment a kontr'!$H$69</f>
        <v>3750</v>
      </c>
      <c r="F21" s="314">
        <f>'[1]1.Plánovanie, manažment a kontr'!$I$69</f>
        <v>0</v>
      </c>
      <c r="G21" s="329">
        <f>'[1]1.Plánovanie, manažment a kontr'!$J$69</f>
        <v>0</v>
      </c>
      <c r="H21" s="316">
        <f t="shared" si="17"/>
        <v>30700</v>
      </c>
      <c r="I21" s="314">
        <f>'[2]1.Plánovanie, manažment a kontr'!$K$73</f>
        <v>30700</v>
      </c>
      <c r="J21" s="314">
        <f>'[2]1.Plánovanie, manažment a kontr'!$L$73</f>
        <v>0</v>
      </c>
      <c r="K21" s="314">
        <f>'[2]1.Plánovanie, manažment a kontr'!$M$73</f>
        <v>0</v>
      </c>
      <c r="L21" s="325">
        <f t="shared" si="18"/>
        <v>3900</v>
      </c>
      <c r="M21" s="317">
        <f>'[2]1.Plánovanie, manažment a kontr'!$N$73</f>
        <v>3900</v>
      </c>
      <c r="N21" s="317">
        <f>'[2]1.Plánovanie, manažment a kontr'!$O$73</f>
        <v>0</v>
      </c>
      <c r="O21" s="354">
        <f>'[2]1.Plánovanie, manažment a kontr'!$P$73</f>
        <v>0</v>
      </c>
      <c r="P21" s="772">
        <f t="shared" si="22"/>
        <v>3900</v>
      </c>
      <c r="Q21" s="354">
        <f>'[2]1.Plánovanie, manažment a kontr'!$Q$73</f>
        <v>3900</v>
      </c>
      <c r="R21" s="354">
        <f>'[2]1.Plánovanie, manažment a kontr'!$R$73</f>
        <v>0</v>
      </c>
      <c r="S21" s="318">
        <f>'[2]1.Plánovanie, manažment a kontr'!$S$73</f>
        <v>0</v>
      </c>
      <c r="T21" s="316">
        <f t="shared" si="19"/>
        <v>4500</v>
      </c>
      <c r="U21" s="314">
        <f>'[2]1.Plánovanie, manažment a kontr'!$T$73</f>
        <v>4500</v>
      </c>
      <c r="V21" s="314">
        <f>'[2]1.Plánovanie, manažment a kontr'!$U$73</f>
        <v>0</v>
      </c>
      <c r="W21" s="315">
        <f>'[2]1.Plánovanie, manažment a kontr'!$V$73</f>
        <v>0</v>
      </c>
      <c r="X21" s="316">
        <f t="shared" si="20"/>
        <v>4500</v>
      </c>
      <c r="Y21" s="314">
        <f>'[2]1.Plánovanie, manažment a kontr'!$W$73</f>
        <v>4500</v>
      </c>
      <c r="Z21" s="314">
        <f>'[2]1.Plánovanie, manažment a kontr'!$X$73</f>
        <v>0</v>
      </c>
      <c r="AA21" s="315">
        <f>'[2]1.Plánovanie, manažment a kontr'!$Y$73</f>
        <v>0</v>
      </c>
      <c r="AB21" s="316">
        <f t="shared" si="21"/>
        <v>5000</v>
      </c>
      <c r="AC21" s="314">
        <f>'[2]1.Plánovanie, manažment a kontr'!$Z$73</f>
        <v>5000</v>
      </c>
      <c r="AD21" s="314">
        <f>'[2]1.Plánovanie, manažment a kontr'!$AA$73</f>
        <v>0</v>
      </c>
      <c r="AE21" s="315">
        <f>'[2]1.Plánovanie, manažment a kontr'!$AB$73</f>
        <v>0</v>
      </c>
    </row>
    <row r="22" spans="1:31" ht="15.75" x14ac:dyDescent="0.25">
      <c r="A22" s="148"/>
      <c r="B22" s="366" t="s">
        <v>165</v>
      </c>
      <c r="C22" s="368" t="s">
        <v>166</v>
      </c>
      <c r="D22" s="328">
        <f t="shared" si="16"/>
        <v>8346.7999999999993</v>
      </c>
      <c r="E22" s="314">
        <f>'[1]1.Plánovanie, manažment a kontr'!$H$73</f>
        <v>8346.7999999999993</v>
      </c>
      <c r="F22" s="314">
        <f>'[1]1.Plánovanie, manažment a kontr'!$I$73</f>
        <v>0</v>
      </c>
      <c r="G22" s="329">
        <f>'[1]1.Plánovanie, manažment a kontr'!$J$73</f>
        <v>0</v>
      </c>
      <c r="H22" s="316">
        <f t="shared" si="17"/>
        <v>8094.38</v>
      </c>
      <c r="I22" s="314">
        <f>'[2]1.Plánovanie, manažment a kontr'!$K$77</f>
        <v>8094.38</v>
      </c>
      <c r="J22" s="314">
        <f>'[2]1.Plánovanie, manažment a kontr'!$L$77</f>
        <v>0</v>
      </c>
      <c r="K22" s="314">
        <f>'[2]1.Plánovanie, manažment a kontr'!$M$77</f>
        <v>0</v>
      </c>
      <c r="L22" s="325">
        <f t="shared" si="18"/>
        <v>5535</v>
      </c>
      <c r="M22" s="317">
        <f>'[2]1.Plánovanie, manažment a kontr'!$N$77</f>
        <v>5535</v>
      </c>
      <c r="N22" s="317">
        <f>'[2]1.Plánovanie, manažment a kontr'!$O$77</f>
        <v>0</v>
      </c>
      <c r="O22" s="354">
        <f>'[2]1.Plánovanie, manažment a kontr'!$P$77</f>
        <v>0</v>
      </c>
      <c r="P22" s="772">
        <f t="shared" si="22"/>
        <v>5000</v>
      </c>
      <c r="Q22" s="354">
        <f>'[2]1.Plánovanie, manažment a kontr'!$Q$77</f>
        <v>5000</v>
      </c>
      <c r="R22" s="354">
        <f>'[2]1.Plánovanie, manažment a kontr'!$R$77</f>
        <v>0</v>
      </c>
      <c r="S22" s="318">
        <f>'[2]1.Plánovanie, manažment a kontr'!$S$77</f>
        <v>0</v>
      </c>
      <c r="T22" s="316">
        <f t="shared" si="19"/>
        <v>5670</v>
      </c>
      <c r="U22" s="314">
        <f>'[2]1.Plánovanie, manažment a kontr'!$T$77</f>
        <v>5670</v>
      </c>
      <c r="V22" s="314">
        <f>'[2]1.Plánovanie, manažment a kontr'!$U$77</f>
        <v>0</v>
      </c>
      <c r="W22" s="315">
        <f>'[2]1.Plánovanie, manažment a kontr'!$V$77</f>
        <v>0</v>
      </c>
      <c r="X22" s="316">
        <f t="shared" si="20"/>
        <v>5700</v>
      </c>
      <c r="Y22" s="314">
        <f>'[2]1.Plánovanie, manažment a kontr'!$W$77</f>
        <v>5700</v>
      </c>
      <c r="Z22" s="314">
        <f>'[2]1.Plánovanie, manažment a kontr'!$X$77</f>
        <v>0</v>
      </c>
      <c r="AA22" s="315">
        <f>'[2]1.Plánovanie, manažment a kontr'!$Y$77</f>
        <v>0</v>
      </c>
      <c r="AB22" s="316">
        <f t="shared" si="21"/>
        <v>5700</v>
      </c>
      <c r="AC22" s="314">
        <f>'[2]1.Plánovanie, manažment a kontr'!$Z$77</f>
        <v>5700</v>
      </c>
      <c r="AD22" s="314">
        <f>'[2]1.Plánovanie, manažment a kontr'!$AA$77</f>
        <v>0</v>
      </c>
      <c r="AE22" s="315">
        <f>'[2]1.Plánovanie, manažment a kontr'!$AB$77</f>
        <v>0</v>
      </c>
    </row>
    <row r="23" spans="1:31" ht="16.5" outlineLevel="1" thickBot="1" x14ac:dyDescent="0.3">
      <c r="A23" s="148"/>
      <c r="B23" s="369" t="s">
        <v>167</v>
      </c>
      <c r="C23" s="370" t="s">
        <v>473</v>
      </c>
      <c r="D23" s="729">
        <f t="shared" si="16"/>
        <v>0</v>
      </c>
      <c r="E23" s="730">
        <f>'[1]1.Plánovanie, manažment a kontr'!$H$76</f>
        <v>0</v>
      </c>
      <c r="F23" s="730">
        <f>'[1]1.Plánovanie, manažment a kontr'!$I$76</f>
        <v>0</v>
      </c>
      <c r="G23" s="731">
        <f>'[1]1.Plánovanie, manažment a kontr'!$J$76</f>
        <v>0</v>
      </c>
      <c r="H23" s="321">
        <f t="shared" si="17"/>
        <v>0</v>
      </c>
      <c r="I23" s="319">
        <f>'[2]1.Plánovanie, manažment a kontr'!$K$80</f>
        <v>0</v>
      </c>
      <c r="J23" s="319">
        <f>'[2]1.Plánovanie, manažment a kontr'!$L$80</f>
        <v>0</v>
      </c>
      <c r="K23" s="319">
        <f>'[2]1.Plánovanie, manažment a kontr'!$M$80</f>
        <v>0</v>
      </c>
      <c r="L23" s="344">
        <f t="shared" si="18"/>
        <v>0</v>
      </c>
      <c r="M23" s="345">
        <f>'[2]1.Plánovanie, manažment a kontr'!$N$80</f>
        <v>0</v>
      </c>
      <c r="N23" s="345">
        <f>'[2]1.Plánovanie, manažment a kontr'!$O$80</f>
        <v>0</v>
      </c>
      <c r="O23" s="520">
        <f>'[2]1.Plánovanie, manažment a kontr'!$P$80</f>
        <v>0</v>
      </c>
      <c r="P23" s="778">
        <f t="shared" si="22"/>
        <v>0</v>
      </c>
      <c r="Q23" s="765">
        <f>'[2]1.Plánovanie, manažment a kontr'!$Q$80</f>
        <v>0</v>
      </c>
      <c r="R23" s="765">
        <f>'[2]1.Plánovanie, manažment a kontr'!$R$80</f>
        <v>0</v>
      </c>
      <c r="S23" s="412">
        <f>'[2]1.Plánovanie, manažment a kontr'!$S$80</f>
        <v>0</v>
      </c>
      <c r="T23" s="321">
        <f t="shared" si="19"/>
        <v>0</v>
      </c>
      <c r="U23" s="319">
        <f>'[2]1.Plánovanie, manažment a kontr'!$T$80</f>
        <v>0</v>
      </c>
      <c r="V23" s="319">
        <f>'[2]1.Plánovanie, manažment a kontr'!$U$80</f>
        <v>0</v>
      </c>
      <c r="W23" s="320">
        <f>'[2]1.Plánovanie, manažment a kontr'!$V$80</f>
        <v>0</v>
      </c>
      <c r="X23" s="321">
        <f t="shared" si="20"/>
        <v>0</v>
      </c>
      <c r="Y23" s="319">
        <f>'[2]1.Plánovanie, manažment a kontr'!$W$80</f>
        <v>0</v>
      </c>
      <c r="Z23" s="319">
        <f>'[2]1.Plánovanie, manažment a kontr'!$X$80</f>
        <v>0</v>
      </c>
      <c r="AA23" s="320">
        <f>'[2]1.Plánovanie, manažment a kontr'!$Y$80</f>
        <v>0</v>
      </c>
      <c r="AB23" s="321">
        <f t="shared" si="21"/>
        <v>0</v>
      </c>
      <c r="AC23" s="319">
        <f>'[2]1.Plánovanie, manažment a kontr'!$Z$80</f>
        <v>0</v>
      </c>
      <c r="AD23" s="319">
        <f>'[2]1.Plánovanie, manažment a kontr'!$AA$80</f>
        <v>0</v>
      </c>
      <c r="AE23" s="320">
        <f>'[2]1.Plánovanie, manažment a kontr'!$AB$80</f>
        <v>0</v>
      </c>
    </row>
    <row r="24" spans="1:31" s="158" customFormat="1" ht="15.75" x14ac:dyDescent="0.25">
      <c r="A24" s="155"/>
      <c r="B24" s="371" t="s">
        <v>169</v>
      </c>
      <c r="C24" s="372"/>
      <c r="D24" s="327">
        <f t="shared" ref="D24:G24" si="23">D25+D34+D37</f>
        <v>39766</v>
      </c>
      <c r="E24" s="728">
        <f t="shared" si="23"/>
        <v>39766</v>
      </c>
      <c r="F24" s="728">
        <f t="shared" si="23"/>
        <v>0</v>
      </c>
      <c r="G24" s="411">
        <f t="shared" si="23"/>
        <v>0</v>
      </c>
      <c r="H24" s="327">
        <f t="shared" ref="H24:W24" si="24">H25+H34+H37</f>
        <v>29248.809999999998</v>
      </c>
      <c r="I24" s="728">
        <f t="shared" si="24"/>
        <v>29248.809999999998</v>
      </c>
      <c r="J24" s="728">
        <f t="shared" si="24"/>
        <v>0</v>
      </c>
      <c r="K24" s="411">
        <f t="shared" si="24"/>
        <v>0</v>
      </c>
      <c r="L24" s="348">
        <f t="shared" si="24"/>
        <v>51682</v>
      </c>
      <c r="M24" s="349">
        <f t="shared" si="24"/>
        <v>51682</v>
      </c>
      <c r="N24" s="349">
        <f t="shared" si="24"/>
        <v>0</v>
      </c>
      <c r="O24" s="519">
        <f t="shared" si="24"/>
        <v>0</v>
      </c>
      <c r="P24" s="348">
        <f>P25+P34+P37</f>
        <v>44630</v>
      </c>
      <c r="Q24" s="349">
        <f t="shared" si="24"/>
        <v>44630</v>
      </c>
      <c r="R24" s="349">
        <f t="shared" si="24"/>
        <v>0</v>
      </c>
      <c r="S24" s="350">
        <f t="shared" si="24"/>
        <v>0</v>
      </c>
      <c r="T24" s="313">
        <f t="shared" si="24"/>
        <v>57050</v>
      </c>
      <c r="U24" s="311">
        <f t="shared" si="24"/>
        <v>57050</v>
      </c>
      <c r="V24" s="311">
        <f t="shared" si="24"/>
        <v>0</v>
      </c>
      <c r="W24" s="312">
        <f t="shared" si="24"/>
        <v>0</v>
      </c>
      <c r="X24" s="313">
        <f t="shared" ref="X24:AE24" si="25">X25+X34+X37</f>
        <v>44530</v>
      </c>
      <c r="Y24" s="311">
        <f t="shared" si="25"/>
        <v>44530</v>
      </c>
      <c r="Z24" s="311">
        <f t="shared" si="25"/>
        <v>0</v>
      </c>
      <c r="AA24" s="312">
        <f t="shared" si="25"/>
        <v>0</v>
      </c>
      <c r="AB24" s="313">
        <f t="shared" si="25"/>
        <v>44630</v>
      </c>
      <c r="AC24" s="311">
        <f t="shared" si="25"/>
        <v>44630</v>
      </c>
      <c r="AD24" s="311">
        <f t="shared" si="25"/>
        <v>0</v>
      </c>
      <c r="AE24" s="312">
        <f t="shared" si="25"/>
        <v>0</v>
      </c>
    </row>
    <row r="25" spans="1:31" ht="15.75" x14ac:dyDescent="0.25">
      <c r="A25" s="148"/>
      <c r="B25" s="366" t="s">
        <v>170</v>
      </c>
      <c r="C25" s="368" t="s">
        <v>171</v>
      </c>
      <c r="D25" s="328">
        <f t="shared" ref="D25:G25" si="26">SUM(D26:D33)</f>
        <v>15175</v>
      </c>
      <c r="E25" s="314">
        <f t="shared" si="26"/>
        <v>15175</v>
      </c>
      <c r="F25" s="314">
        <f t="shared" si="26"/>
        <v>0</v>
      </c>
      <c r="G25" s="329">
        <f t="shared" si="26"/>
        <v>0</v>
      </c>
      <c r="H25" s="328">
        <f t="shared" ref="H25:W25" si="27">SUM(H26:H33)</f>
        <v>16018.46</v>
      </c>
      <c r="I25" s="314">
        <f t="shared" si="27"/>
        <v>16018.46</v>
      </c>
      <c r="J25" s="314">
        <f t="shared" si="27"/>
        <v>0</v>
      </c>
      <c r="K25" s="329">
        <f t="shared" si="27"/>
        <v>0</v>
      </c>
      <c r="L25" s="325">
        <f>SUM(L26:L33)</f>
        <v>27132</v>
      </c>
      <c r="M25" s="317">
        <f t="shared" ref="M25:N25" si="28">SUM(M26:M33)</f>
        <v>27132</v>
      </c>
      <c r="N25" s="317">
        <f t="shared" si="28"/>
        <v>0</v>
      </c>
      <c r="O25" s="354">
        <f>SUM(O26:O33)</f>
        <v>0</v>
      </c>
      <c r="P25" s="325">
        <f>SUM(P26:P33)</f>
        <v>28130</v>
      </c>
      <c r="Q25" s="317">
        <f t="shared" ref="Q25:S25" si="29">SUM(Q26:Q33)</f>
        <v>28130</v>
      </c>
      <c r="R25" s="317">
        <f t="shared" si="29"/>
        <v>0</v>
      </c>
      <c r="S25" s="318">
        <f t="shared" si="29"/>
        <v>0</v>
      </c>
      <c r="T25" s="316">
        <f t="shared" si="27"/>
        <v>37500</v>
      </c>
      <c r="U25" s="314">
        <f t="shared" si="27"/>
        <v>37500</v>
      </c>
      <c r="V25" s="314">
        <f t="shared" si="27"/>
        <v>0</v>
      </c>
      <c r="W25" s="315">
        <f t="shared" si="27"/>
        <v>0</v>
      </c>
      <c r="X25" s="316">
        <f t="shared" ref="X25:AB25" si="30">SUM(X26:X33)</f>
        <v>28880</v>
      </c>
      <c r="Y25" s="314">
        <f t="shared" si="30"/>
        <v>28880</v>
      </c>
      <c r="Z25" s="314">
        <f t="shared" si="30"/>
        <v>0</v>
      </c>
      <c r="AA25" s="315">
        <f t="shared" si="30"/>
        <v>0</v>
      </c>
      <c r="AB25" s="316">
        <f t="shared" si="30"/>
        <v>28980</v>
      </c>
      <c r="AC25" s="314">
        <f t="shared" ref="AC25:AE25" si="31">SUM(AC26:AC33)</f>
        <v>28980</v>
      </c>
      <c r="AD25" s="314">
        <f t="shared" si="31"/>
        <v>0</v>
      </c>
      <c r="AE25" s="315">
        <f t="shared" si="31"/>
        <v>0</v>
      </c>
    </row>
    <row r="26" spans="1:31" ht="15.75" x14ac:dyDescent="0.25">
      <c r="A26" s="159"/>
      <c r="B26" s="366">
        <v>1</v>
      </c>
      <c r="C26" s="368" t="s">
        <v>172</v>
      </c>
      <c r="D26" s="328">
        <f t="shared" ref="D26:D33" si="32">SUM(E26:G26)</f>
        <v>99</v>
      </c>
      <c r="E26" s="314">
        <f>'[1]2. Propagácia a marketing'!$H$5</f>
        <v>99</v>
      </c>
      <c r="F26" s="314">
        <f>'[1]2. Propagácia a marketing'!$I$5</f>
        <v>0</v>
      </c>
      <c r="G26" s="329">
        <f>'[1]2. Propagácia a marketing'!$J$5</f>
        <v>0</v>
      </c>
      <c r="H26" s="328">
        <f t="shared" ref="H26:H33" si="33">SUM(I26:K26)</f>
        <v>99.07</v>
      </c>
      <c r="I26" s="314">
        <f>'[2]2. Propagácia a marketing'!$K$5</f>
        <v>99.07</v>
      </c>
      <c r="J26" s="314">
        <f>'[2]2. Propagácia a marketing'!$L$5</f>
        <v>0</v>
      </c>
      <c r="K26" s="329">
        <f>'[2]2. Propagácia a marketing'!$M$5</f>
        <v>0</v>
      </c>
      <c r="L26" s="325">
        <f>SUM(M26:O26)</f>
        <v>130</v>
      </c>
      <c r="M26" s="317">
        <f>'[2]2. Propagácia a marketing'!$N$5</f>
        <v>130</v>
      </c>
      <c r="N26" s="317">
        <f>'[2]2. Propagácia a marketing'!$O$5</f>
        <v>0</v>
      </c>
      <c r="O26" s="354">
        <f>'[2]2. Propagácia a marketing'!$P$5</f>
        <v>0</v>
      </c>
      <c r="P26" s="325">
        <f>SUM(Q26:S26)</f>
        <v>130</v>
      </c>
      <c r="Q26" s="317">
        <f>'[2]2. Propagácia a marketing'!$Q$5</f>
        <v>130</v>
      </c>
      <c r="R26" s="317">
        <f>'[2]2. Propagácia a marketing'!$R$5</f>
        <v>0</v>
      </c>
      <c r="S26" s="318">
        <f>'[2]2. Propagácia a marketing'!$S$5</f>
        <v>0</v>
      </c>
      <c r="T26" s="316">
        <f>SUM(U26:W26)</f>
        <v>130</v>
      </c>
      <c r="U26" s="314">
        <f>'[2]2. Propagácia a marketing'!$T$5</f>
        <v>130</v>
      </c>
      <c r="V26" s="314">
        <f>'[2]2. Propagácia a marketing'!$U$5</f>
        <v>0</v>
      </c>
      <c r="W26" s="315">
        <f>'[2]2. Propagácia a marketing'!$V$5</f>
        <v>0</v>
      </c>
      <c r="X26" s="316">
        <f>SUM(Y26:AA26)</f>
        <v>130</v>
      </c>
      <c r="Y26" s="314">
        <f>'[2]2. Propagácia a marketing'!$W$5</f>
        <v>130</v>
      </c>
      <c r="Z26" s="314">
        <f>'[2]2. Propagácia a marketing'!$X$5</f>
        <v>0</v>
      </c>
      <c r="AA26" s="315">
        <f>'[2]2. Propagácia a marketing'!$Y$5</f>
        <v>0</v>
      </c>
      <c r="AB26" s="316">
        <f>SUM(AC26:AE26)</f>
        <v>130</v>
      </c>
      <c r="AC26" s="314">
        <f>'[2]2. Propagácia a marketing'!$Z$5</f>
        <v>130</v>
      </c>
      <c r="AD26" s="314">
        <f>'[2]2. Propagácia a marketing'!$AA$5</f>
        <v>0</v>
      </c>
      <c r="AE26" s="315">
        <f>'[2]2. Propagácia a marketing'!$AB$5</f>
        <v>0</v>
      </c>
    </row>
    <row r="27" spans="1:31" ht="15.75" x14ac:dyDescent="0.25">
      <c r="A27" s="148"/>
      <c r="B27" s="366">
        <v>2</v>
      </c>
      <c r="C27" s="373" t="s">
        <v>173</v>
      </c>
      <c r="D27" s="328">
        <f t="shared" si="32"/>
        <v>1033</v>
      </c>
      <c r="E27" s="314">
        <f>'[1]2. Propagácia a marketing'!$H$7</f>
        <v>1033</v>
      </c>
      <c r="F27" s="314">
        <f>'[1]2. Propagácia a marketing'!$I$7</f>
        <v>0</v>
      </c>
      <c r="G27" s="329">
        <f>'[1]2. Propagácia a marketing'!$J$7</f>
        <v>0</v>
      </c>
      <c r="H27" s="328">
        <f t="shared" si="33"/>
        <v>3142</v>
      </c>
      <c r="I27" s="314">
        <f>'[2]2. Propagácia a marketing'!$K$7</f>
        <v>3142</v>
      </c>
      <c r="J27" s="314">
        <f>'[2]2. Propagácia a marketing'!$L$7</f>
        <v>0</v>
      </c>
      <c r="K27" s="329">
        <f>'[2]2. Propagácia a marketing'!$M$7</f>
        <v>0</v>
      </c>
      <c r="L27" s="325">
        <f>SUM(M27:O27)</f>
        <v>6140</v>
      </c>
      <c r="M27" s="317">
        <f>'[2]2. Propagácia a marketing'!$N$7</f>
        <v>6140</v>
      </c>
      <c r="N27" s="317">
        <f>'[2]2. Propagácia a marketing'!$O$7</f>
        <v>0</v>
      </c>
      <c r="O27" s="354">
        <f>'[2]2. Propagácia a marketing'!$P$7</f>
        <v>0</v>
      </c>
      <c r="P27" s="325">
        <f t="shared" ref="P27:P32" si="34">SUM(Q27:S27)</f>
        <v>7000</v>
      </c>
      <c r="Q27" s="317">
        <f>'[2]2. Propagácia a marketing'!$Q$7</f>
        <v>7000</v>
      </c>
      <c r="R27" s="317">
        <f>'[2]2. Propagácia a marketing'!$R$7</f>
        <v>0</v>
      </c>
      <c r="S27" s="318">
        <f>'[2]2. Propagácia a marketing'!$S$7</f>
        <v>0</v>
      </c>
      <c r="T27" s="316">
        <f t="shared" ref="T27:T33" si="35">SUM(U27:W27)</f>
        <v>8620</v>
      </c>
      <c r="U27" s="314">
        <f>'[2]2. Propagácia a marketing'!$T$7</f>
        <v>8620</v>
      </c>
      <c r="V27" s="314">
        <f>'[2]2. Propagácia a marketing'!$U$7</f>
        <v>0</v>
      </c>
      <c r="W27" s="315">
        <f>'[2]2. Propagácia a marketing'!$V$7</f>
        <v>0</v>
      </c>
      <c r="X27" s="316">
        <f t="shared" ref="X27:X33" si="36">SUM(Y27:AA27)</f>
        <v>6900</v>
      </c>
      <c r="Y27" s="314">
        <f>'[2]2. Propagácia a marketing'!$W$7</f>
        <v>6900</v>
      </c>
      <c r="Z27" s="314">
        <f>'[2]2. Propagácia a marketing'!$X$7</f>
        <v>0</v>
      </c>
      <c r="AA27" s="315">
        <f>'[2]2. Propagácia a marketing'!$Y$7</f>
        <v>0</v>
      </c>
      <c r="AB27" s="316">
        <f t="shared" ref="AB27:AB33" si="37">SUM(AC27:AE27)</f>
        <v>6900</v>
      </c>
      <c r="AC27" s="314">
        <f>'[2]2. Propagácia a marketing'!$Z$7</f>
        <v>6900</v>
      </c>
      <c r="AD27" s="314">
        <f>'[2]2. Propagácia a marketing'!$AA$7</f>
        <v>0</v>
      </c>
      <c r="AE27" s="315">
        <f>'[2]2. Propagácia a marketing'!$AB$7</f>
        <v>0</v>
      </c>
    </row>
    <row r="28" spans="1:31" ht="15.75" x14ac:dyDescent="0.25">
      <c r="A28" s="148"/>
      <c r="B28" s="366">
        <v>3</v>
      </c>
      <c r="C28" s="368" t="s">
        <v>174</v>
      </c>
      <c r="D28" s="328">
        <f t="shared" si="32"/>
        <v>11318</v>
      </c>
      <c r="E28" s="314">
        <f>'[1]2. Propagácia a marketing'!$H$11</f>
        <v>11318</v>
      </c>
      <c r="F28" s="314">
        <f>'[1]2. Propagácia a marketing'!$I$11</f>
        <v>0</v>
      </c>
      <c r="G28" s="329">
        <f>'[1]2. Propagácia a marketing'!$J$11</f>
        <v>0</v>
      </c>
      <c r="H28" s="328">
        <f t="shared" si="33"/>
        <v>11247.39</v>
      </c>
      <c r="I28" s="314">
        <f>'[2]2. Propagácia a marketing'!$K$12</f>
        <v>11247.39</v>
      </c>
      <c r="J28" s="314">
        <f>'[2]2. Propagácia a marketing'!$L$12</f>
        <v>0</v>
      </c>
      <c r="K28" s="329">
        <f>'[2]2. Propagácia a marketing'!$M$12</f>
        <v>0</v>
      </c>
      <c r="L28" s="325">
        <f t="shared" ref="L28:L33" si="38">SUM(M28:O28)</f>
        <v>14862</v>
      </c>
      <c r="M28" s="317">
        <f>'[2]2. Propagácia a marketing'!$N$12</f>
        <v>14862</v>
      </c>
      <c r="N28" s="317">
        <f>'[2]2. Propagácia a marketing'!$O$12</f>
        <v>0</v>
      </c>
      <c r="O28" s="354">
        <f>'[2]2. Propagácia a marketing'!$P$12</f>
        <v>0</v>
      </c>
      <c r="P28" s="325">
        <f t="shared" si="34"/>
        <v>15000</v>
      </c>
      <c r="Q28" s="317">
        <f>'[2]2. Propagácia a marketing'!$Q$12</f>
        <v>15000</v>
      </c>
      <c r="R28" s="317">
        <f>'[2]2. Propagácia a marketing'!$R$12</f>
        <v>0</v>
      </c>
      <c r="S28" s="318">
        <f>'[2]2. Propagácia a marketing'!$S$12</f>
        <v>0</v>
      </c>
      <c r="T28" s="316">
        <f t="shared" si="35"/>
        <v>22550</v>
      </c>
      <c r="U28" s="314">
        <f>'[2]2. Propagácia a marketing'!$T$12</f>
        <v>22550</v>
      </c>
      <c r="V28" s="314">
        <f>'[2]2. Propagácia a marketing'!$U$12</f>
        <v>0</v>
      </c>
      <c r="W28" s="315">
        <f>'[2]2. Propagácia a marketing'!$V$12</f>
        <v>0</v>
      </c>
      <c r="X28" s="316">
        <f t="shared" si="36"/>
        <v>15050</v>
      </c>
      <c r="Y28" s="314">
        <f>'[2]2. Propagácia a marketing'!$W$12</f>
        <v>15050</v>
      </c>
      <c r="Z28" s="314">
        <f>'[2]2. Propagácia a marketing'!$X$12</f>
        <v>0</v>
      </c>
      <c r="AA28" s="315">
        <f>'[2]2. Propagácia a marketing'!$Y$12</f>
        <v>0</v>
      </c>
      <c r="AB28" s="316">
        <f t="shared" si="37"/>
        <v>15050</v>
      </c>
      <c r="AC28" s="314">
        <f>'[2]2. Propagácia a marketing'!$Z$12</f>
        <v>15050</v>
      </c>
      <c r="AD28" s="314">
        <f>'[2]2. Propagácia a marketing'!$AA$12</f>
        <v>0</v>
      </c>
      <c r="AE28" s="315">
        <f>'[2]2. Propagácia a marketing'!$AB$12</f>
        <v>0</v>
      </c>
    </row>
    <row r="29" spans="1:31" ht="15.75" x14ac:dyDescent="0.25">
      <c r="A29" s="148"/>
      <c r="B29" s="366">
        <v>4</v>
      </c>
      <c r="C29" s="368" t="s">
        <v>175</v>
      </c>
      <c r="D29" s="328">
        <f t="shared" si="32"/>
        <v>1127</v>
      </c>
      <c r="E29" s="314">
        <f>'[1]2. Propagácia a marketing'!$H$20</f>
        <v>1127</v>
      </c>
      <c r="F29" s="314">
        <f>'[1]2. Propagácia a marketing'!$I$20</f>
        <v>0</v>
      </c>
      <c r="G29" s="329">
        <f>'[1]2. Propagácia a marketing'!$J$20</f>
        <v>0</v>
      </c>
      <c r="H29" s="328">
        <f t="shared" si="33"/>
        <v>0</v>
      </c>
      <c r="I29" s="314">
        <f>'[2]2. Propagácia a marketing'!$K$21</f>
        <v>0</v>
      </c>
      <c r="J29" s="314">
        <f>'[2]2. Propagácia a marketing'!$L$21</f>
        <v>0</v>
      </c>
      <c r="K29" s="329">
        <f>'[2]2. Propagácia a marketing'!$M$21</f>
        <v>0</v>
      </c>
      <c r="L29" s="325">
        <f t="shared" si="38"/>
        <v>1200</v>
      </c>
      <c r="M29" s="317">
        <f>'[2]2. Propagácia a marketing'!$N$21</f>
        <v>1200</v>
      </c>
      <c r="N29" s="317">
        <f>'[2]2. Propagácia a marketing'!$O$21</f>
        <v>0</v>
      </c>
      <c r="O29" s="354">
        <f>'[2]2. Propagácia a marketing'!$P$21</f>
        <v>0</v>
      </c>
      <c r="P29" s="325">
        <f t="shared" si="34"/>
        <v>1200</v>
      </c>
      <c r="Q29" s="317">
        <f>'[2]2. Propagácia a marketing'!$Q$21</f>
        <v>1200</v>
      </c>
      <c r="R29" s="317">
        <f>'[2]2. Propagácia a marketing'!$R$21</f>
        <v>0</v>
      </c>
      <c r="S29" s="318">
        <f>'[2]2. Propagácia a marketing'!$S$21</f>
        <v>0</v>
      </c>
      <c r="T29" s="316">
        <f t="shared" si="35"/>
        <v>1200</v>
      </c>
      <c r="U29" s="314">
        <f>'[2]2. Propagácia a marketing'!$T$21</f>
        <v>1200</v>
      </c>
      <c r="V29" s="314">
        <f>'[2]2. Propagácia a marketing'!$U$21</f>
        <v>0</v>
      </c>
      <c r="W29" s="315">
        <f>'[2]2. Propagácia a marketing'!$V$21</f>
        <v>0</v>
      </c>
      <c r="X29" s="316">
        <f t="shared" si="36"/>
        <v>1200</v>
      </c>
      <c r="Y29" s="314">
        <f>'[2]2. Propagácia a marketing'!$W$21</f>
        <v>1200</v>
      </c>
      <c r="Z29" s="314">
        <f>'[2]2. Propagácia a marketing'!$X$21</f>
        <v>0</v>
      </c>
      <c r="AA29" s="315">
        <f>'[2]2. Propagácia a marketing'!$Y$21</f>
        <v>0</v>
      </c>
      <c r="AB29" s="316">
        <f t="shared" si="37"/>
        <v>1200</v>
      </c>
      <c r="AC29" s="314">
        <f>'[2]2. Propagácia a marketing'!$Z$21</f>
        <v>1200</v>
      </c>
      <c r="AD29" s="314">
        <f>'[2]2. Propagácia a marketing'!$AA$21</f>
        <v>0</v>
      </c>
      <c r="AE29" s="315">
        <f>'[2]2. Propagácia a marketing'!$AB$21</f>
        <v>0</v>
      </c>
    </row>
    <row r="30" spans="1:31" ht="15.75" x14ac:dyDescent="0.25">
      <c r="A30" s="148"/>
      <c r="B30" s="366">
        <v>5</v>
      </c>
      <c r="C30" s="368" t="s">
        <v>176</v>
      </c>
      <c r="D30" s="328">
        <f t="shared" si="32"/>
        <v>0</v>
      </c>
      <c r="E30" s="314">
        <f>'[1]2. Propagácia a marketing'!$H$22</f>
        <v>0</v>
      </c>
      <c r="F30" s="314">
        <f>'[1]2. Propagácia a marketing'!$I$22</f>
        <v>0</v>
      </c>
      <c r="G30" s="329">
        <f>'[1]2. Propagácia a marketing'!$J$22</f>
        <v>0</v>
      </c>
      <c r="H30" s="328">
        <f t="shared" si="33"/>
        <v>0</v>
      </c>
      <c r="I30" s="314">
        <f>'[2]2. Propagácia a marketing'!$K$23</f>
        <v>0</v>
      </c>
      <c r="J30" s="314">
        <f>'[2]2. Propagácia a marketing'!$L$23</f>
        <v>0</v>
      </c>
      <c r="K30" s="329">
        <f>'[2]2. Propagácia a marketing'!$M$23</f>
        <v>0</v>
      </c>
      <c r="L30" s="325">
        <f t="shared" si="38"/>
        <v>0</v>
      </c>
      <c r="M30" s="317">
        <f>'[2]2. Propagácia a marketing'!$N$23</f>
        <v>0</v>
      </c>
      <c r="N30" s="317">
        <f>'[2]2. Propagácia a marketing'!$O$23</f>
        <v>0</v>
      </c>
      <c r="O30" s="354">
        <f>'[2]2. Propagácia a marketing'!$P$23</f>
        <v>0</v>
      </c>
      <c r="P30" s="325">
        <f t="shared" si="34"/>
        <v>0</v>
      </c>
      <c r="Q30" s="317">
        <f>'[2]2. Propagácia a marketing'!$Q$23</f>
        <v>0</v>
      </c>
      <c r="R30" s="317">
        <f>'[2]2. Propagácia a marketing'!$R$23</f>
        <v>0</v>
      </c>
      <c r="S30" s="318">
        <f>'[2]2. Propagácia a marketing'!$S$23</f>
        <v>0</v>
      </c>
      <c r="T30" s="316">
        <f t="shared" si="35"/>
        <v>0</v>
      </c>
      <c r="U30" s="314">
        <f>'[2]2. Propagácia a marketing'!$T$23</f>
        <v>0</v>
      </c>
      <c r="V30" s="314">
        <f>'[2]2. Propagácia a marketing'!$U$23</f>
        <v>0</v>
      </c>
      <c r="W30" s="315">
        <f>'[2]2. Propagácia a marketing'!$V$23</f>
        <v>0</v>
      </c>
      <c r="X30" s="316">
        <f t="shared" si="36"/>
        <v>0</v>
      </c>
      <c r="Y30" s="314">
        <f>'[2]2. Propagácia a marketing'!$W$23</f>
        <v>0</v>
      </c>
      <c r="Z30" s="314">
        <f>'[2]2. Propagácia a marketing'!$X$23</f>
        <v>0</v>
      </c>
      <c r="AA30" s="315">
        <f>'[2]2. Propagácia a marketing'!$Y$23</f>
        <v>0</v>
      </c>
      <c r="AB30" s="316">
        <f t="shared" si="37"/>
        <v>0</v>
      </c>
      <c r="AC30" s="314">
        <f>'[2]2. Propagácia a marketing'!$Z$23</f>
        <v>0</v>
      </c>
      <c r="AD30" s="314">
        <f>'[2]2. Propagácia a marketing'!$AA$23</f>
        <v>0</v>
      </c>
      <c r="AE30" s="315">
        <f>'[2]2. Propagácia a marketing'!$AB$23</f>
        <v>0</v>
      </c>
    </row>
    <row r="31" spans="1:31" ht="15.75" x14ac:dyDescent="0.25">
      <c r="A31" s="148"/>
      <c r="B31" s="366">
        <v>6</v>
      </c>
      <c r="C31" s="368" t="s">
        <v>177</v>
      </c>
      <c r="D31" s="328">
        <f t="shared" si="32"/>
        <v>0</v>
      </c>
      <c r="E31" s="314">
        <f>'[1]2. Propagácia a marketing'!$H$25</f>
        <v>0</v>
      </c>
      <c r="F31" s="314">
        <f>'[1]2. Propagácia a marketing'!$I$25</f>
        <v>0</v>
      </c>
      <c r="G31" s="329">
        <f>'[1]2. Propagácia a marketing'!$J$25</f>
        <v>0</v>
      </c>
      <c r="H31" s="328">
        <f t="shared" si="33"/>
        <v>0</v>
      </c>
      <c r="I31" s="314">
        <f>'[2]2. Propagácia a marketing'!$K$26</f>
        <v>0</v>
      </c>
      <c r="J31" s="314">
        <f>'[2]2. Propagácia a marketing'!$L$26</f>
        <v>0</v>
      </c>
      <c r="K31" s="329">
        <f>'[2]2. Propagácia a marketing'!$M$26</f>
        <v>0</v>
      </c>
      <c r="L31" s="325">
        <f t="shared" si="38"/>
        <v>0</v>
      </c>
      <c r="M31" s="317">
        <f>'[2]2. Propagácia a marketing'!$N$26</f>
        <v>0</v>
      </c>
      <c r="N31" s="317">
        <f>'[2]2. Propagácia a marketing'!$O$26</f>
        <v>0</v>
      </c>
      <c r="O31" s="354">
        <f>'[2]2. Propagácia a marketing'!$P$26</f>
        <v>0</v>
      </c>
      <c r="P31" s="325">
        <f t="shared" si="34"/>
        <v>0</v>
      </c>
      <c r="Q31" s="317">
        <f>'[2]2. Propagácia a marketing'!$Q$26</f>
        <v>0</v>
      </c>
      <c r="R31" s="317">
        <f>'[2]2. Propagácia a marketing'!$R$26</f>
        <v>0</v>
      </c>
      <c r="S31" s="318">
        <f>'[2]2. Propagácia a marketing'!$S$26</f>
        <v>0</v>
      </c>
      <c r="T31" s="316">
        <f t="shared" si="35"/>
        <v>0</v>
      </c>
      <c r="U31" s="314">
        <f>'[2]2. Propagácia a marketing'!$T$26</f>
        <v>0</v>
      </c>
      <c r="V31" s="314">
        <f>'[2]2. Propagácia a marketing'!$U$26</f>
        <v>0</v>
      </c>
      <c r="W31" s="315">
        <f>'[2]2. Propagácia a marketing'!$V$26</f>
        <v>0</v>
      </c>
      <c r="X31" s="316">
        <f t="shared" si="36"/>
        <v>0</v>
      </c>
      <c r="Y31" s="314">
        <f>'[2]2. Propagácia a marketing'!$W$26</f>
        <v>0</v>
      </c>
      <c r="Z31" s="314">
        <f>'[2]2. Propagácia a marketing'!$X$26</f>
        <v>0</v>
      </c>
      <c r="AA31" s="315">
        <f>'[2]2. Propagácia a marketing'!$Y$26</f>
        <v>0</v>
      </c>
      <c r="AB31" s="316">
        <f t="shared" si="37"/>
        <v>0</v>
      </c>
      <c r="AC31" s="314">
        <f>'[2]2. Propagácia a marketing'!$Z$26</f>
        <v>0</v>
      </c>
      <c r="AD31" s="314">
        <f>'[2]2. Propagácia a marketing'!$AA$26</f>
        <v>0</v>
      </c>
      <c r="AE31" s="315">
        <f>'[2]2. Propagácia a marketing'!$AB$26</f>
        <v>0</v>
      </c>
    </row>
    <row r="32" spans="1:31" ht="15.75" x14ac:dyDescent="0.25">
      <c r="A32" s="148"/>
      <c r="B32" s="366">
        <v>7</v>
      </c>
      <c r="C32" s="368" t="s">
        <v>178</v>
      </c>
      <c r="D32" s="328">
        <f t="shared" si="32"/>
        <v>1598</v>
      </c>
      <c r="E32" s="314">
        <f>'[1]2. Propagácia a marketing'!$H$27</f>
        <v>1598</v>
      </c>
      <c r="F32" s="314">
        <f>'[1]2. Propagácia a marketing'!$I$27</f>
        <v>0</v>
      </c>
      <c r="G32" s="329">
        <f>'[1]2. Propagácia a marketing'!$J$27</f>
        <v>0</v>
      </c>
      <c r="H32" s="328">
        <f t="shared" si="33"/>
        <v>1530</v>
      </c>
      <c r="I32" s="314">
        <f>'[2]2. Propagácia a marketing'!$K$28</f>
        <v>1530</v>
      </c>
      <c r="J32" s="314">
        <f>'[2]2. Propagácia a marketing'!$L$28</f>
        <v>0</v>
      </c>
      <c r="K32" s="329">
        <f>'[2]2. Propagácia a marketing'!$M$28</f>
        <v>0</v>
      </c>
      <c r="L32" s="325">
        <f t="shared" si="38"/>
        <v>1800</v>
      </c>
      <c r="M32" s="317">
        <f>'[2]2. Propagácia a marketing'!$N$28</f>
        <v>1800</v>
      </c>
      <c r="N32" s="317">
        <f>'[2]2. Propagácia a marketing'!$O$28</f>
        <v>0</v>
      </c>
      <c r="O32" s="354">
        <f>'[2]2. Propagácia a marketing'!$P$28</f>
        <v>0</v>
      </c>
      <c r="P32" s="325">
        <f t="shared" si="34"/>
        <v>1800</v>
      </c>
      <c r="Q32" s="317">
        <f>'[2]2. Propagácia a marketing'!$Q$28</f>
        <v>1800</v>
      </c>
      <c r="R32" s="317">
        <f>'[2]2. Propagácia a marketing'!$R$28</f>
        <v>0</v>
      </c>
      <c r="S32" s="318">
        <f>'[2]2. Propagácia a marketing'!$S$28</f>
        <v>0</v>
      </c>
      <c r="T32" s="316">
        <f t="shared" si="35"/>
        <v>2000</v>
      </c>
      <c r="U32" s="314">
        <f>'[2]2. Propagácia a marketing'!$T$28</f>
        <v>2000</v>
      </c>
      <c r="V32" s="314">
        <f>'[2]2. Propagácia a marketing'!$U$28</f>
        <v>0</v>
      </c>
      <c r="W32" s="315">
        <f>'[2]2. Propagácia a marketing'!$V$28</f>
        <v>0</v>
      </c>
      <c r="X32" s="316">
        <f t="shared" si="36"/>
        <v>2600</v>
      </c>
      <c r="Y32" s="314">
        <f>'[2]2. Propagácia a marketing'!$W$28</f>
        <v>2600</v>
      </c>
      <c r="Z32" s="314">
        <f>'[2]2. Propagácia a marketing'!$X$28</f>
        <v>0</v>
      </c>
      <c r="AA32" s="315">
        <f>'[2]2. Propagácia a marketing'!$Y$28</f>
        <v>0</v>
      </c>
      <c r="AB32" s="316">
        <f t="shared" si="37"/>
        <v>2700</v>
      </c>
      <c r="AC32" s="314">
        <f>'[2]2. Propagácia a marketing'!$Z$28</f>
        <v>2700</v>
      </c>
      <c r="AD32" s="314">
        <f>'[2]2. Propagácia a marketing'!$AA$28</f>
        <v>0</v>
      </c>
      <c r="AE32" s="315">
        <f>'[2]2. Propagácia a marketing'!$AB$28</f>
        <v>0</v>
      </c>
    </row>
    <row r="33" spans="1:31" ht="15.75" outlineLevel="1" x14ac:dyDescent="0.25">
      <c r="A33" s="148"/>
      <c r="B33" s="366">
        <v>8</v>
      </c>
      <c r="C33" s="368" t="s">
        <v>474</v>
      </c>
      <c r="D33" s="328">
        <f t="shared" si="32"/>
        <v>0</v>
      </c>
      <c r="E33" s="314">
        <f>'[1]2. Propagácia a marketing'!$H$29</f>
        <v>0</v>
      </c>
      <c r="F33" s="314">
        <f>'[1]2. Propagácia a marketing'!$I$29</f>
        <v>0</v>
      </c>
      <c r="G33" s="329">
        <f>'[1]2. Propagácia a marketing'!$J$29</f>
        <v>0</v>
      </c>
      <c r="H33" s="328">
        <f t="shared" si="33"/>
        <v>0</v>
      </c>
      <c r="I33" s="314">
        <f>'[2]2. Propagácia a marketing'!$K$30</f>
        <v>0</v>
      </c>
      <c r="J33" s="314">
        <f>'[2]2. Propagácia a marketing'!$L$30</f>
        <v>0</v>
      </c>
      <c r="K33" s="329">
        <f>'[2]2. Propagácia a marketing'!$M$30</f>
        <v>0</v>
      </c>
      <c r="L33" s="325">
        <f t="shared" si="38"/>
        <v>3000</v>
      </c>
      <c r="M33" s="317">
        <f>'[2]2. Propagácia a marketing'!$N$30</f>
        <v>3000</v>
      </c>
      <c r="N33" s="317">
        <f>'[2]2. Propagácia a marketing'!$O$30</f>
        <v>0</v>
      </c>
      <c r="O33" s="354">
        <f>'[2]2. Propagácia a marketing'!$P$30</f>
        <v>0</v>
      </c>
      <c r="P33" s="325">
        <f>SUM(Q33:S33)</f>
        <v>3000</v>
      </c>
      <c r="Q33" s="317">
        <f>'[2]2. Propagácia a marketing'!$Q$30</f>
        <v>3000</v>
      </c>
      <c r="R33" s="317">
        <f>'[2]2. Propagácia a marketing'!$R$30</f>
        <v>0</v>
      </c>
      <c r="S33" s="318">
        <f>'[2]2. Propagácia a marketing'!$S$30</f>
        <v>0</v>
      </c>
      <c r="T33" s="316">
        <f t="shared" si="35"/>
        <v>3000</v>
      </c>
      <c r="U33" s="314">
        <f>'[2]2. Propagácia a marketing'!$T$30</f>
        <v>3000</v>
      </c>
      <c r="V33" s="314">
        <f>'[2]2. Propagácia a marketing'!$U$30</f>
        <v>0</v>
      </c>
      <c r="W33" s="315">
        <f>'[2]2. Propagácia a marketing'!$V$30</f>
        <v>0</v>
      </c>
      <c r="X33" s="316">
        <f t="shared" si="36"/>
        <v>3000</v>
      </c>
      <c r="Y33" s="314">
        <f>'[2]2. Propagácia a marketing'!$W$30</f>
        <v>3000</v>
      </c>
      <c r="Z33" s="314">
        <f>'[2]2. Propagácia a marketing'!$X$30</f>
        <v>0</v>
      </c>
      <c r="AA33" s="315">
        <f>'[2]2. Propagácia a marketing'!$Y$30</f>
        <v>0</v>
      </c>
      <c r="AB33" s="316">
        <f t="shared" si="37"/>
        <v>3000</v>
      </c>
      <c r="AC33" s="314">
        <f>'[2]2. Propagácia a marketing'!$Z$30</f>
        <v>3000</v>
      </c>
      <c r="AD33" s="314">
        <f>'[2]2. Propagácia a marketing'!$AA$30</f>
        <v>0</v>
      </c>
      <c r="AE33" s="315">
        <f>'[2]2. Propagácia a marketing'!$AB$30</f>
        <v>0</v>
      </c>
    </row>
    <row r="34" spans="1:31" ht="15.75" x14ac:dyDescent="0.25">
      <c r="A34" s="156"/>
      <c r="B34" s="366" t="s">
        <v>180</v>
      </c>
      <c r="C34" s="368" t="s">
        <v>181</v>
      </c>
      <c r="D34" s="328">
        <f t="shared" ref="D34:G34" si="39">SUM(D35:D36)</f>
        <v>23588</v>
      </c>
      <c r="E34" s="314">
        <f t="shared" si="39"/>
        <v>23588</v>
      </c>
      <c r="F34" s="314">
        <f t="shared" si="39"/>
        <v>0</v>
      </c>
      <c r="G34" s="329">
        <f t="shared" si="39"/>
        <v>0</v>
      </c>
      <c r="H34" s="328">
        <f t="shared" ref="H34:W34" si="40">SUM(H35:H36)</f>
        <v>3856.77</v>
      </c>
      <c r="I34" s="314">
        <f t="shared" si="40"/>
        <v>3856.77</v>
      </c>
      <c r="J34" s="314">
        <f t="shared" si="40"/>
        <v>0</v>
      </c>
      <c r="K34" s="329">
        <f t="shared" si="40"/>
        <v>0</v>
      </c>
      <c r="L34" s="325">
        <f>SUM(L35:L36)</f>
        <v>13300</v>
      </c>
      <c r="M34" s="317">
        <f t="shared" ref="M34:N34" si="41">SUM(M35:M36)</f>
        <v>13300</v>
      </c>
      <c r="N34" s="317">
        <f t="shared" si="41"/>
        <v>0</v>
      </c>
      <c r="O34" s="354">
        <f>SUM(O35:O36)</f>
        <v>0</v>
      </c>
      <c r="P34" s="325">
        <f>SUM(P35:P36)</f>
        <v>9500</v>
      </c>
      <c r="Q34" s="317">
        <f>SUM(Q35:Q36)</f>
        <v>9500</v>
      </c>
      <c r="R34" s="317">
        <f>SUM(R35:R36)</f>
        <v>0</v>
      </c>
      <c r="S34" s="318">
        <f>SUM(S35:S36)</f>
        <v>0</v>
      </c>
      <c r="T34" s="316">
        <f t="shared" si="40"/>
        <v>13300</v>
      </c>
      <c r="U34" s="314">
        <f t="shared" si="40"/>
        <v>13300</v>
      </c>
      <c r="V34" s="314">
        <f t="shared" si="40"/>
        <v>0</v>
      </c>
      <c r="W34" s="315">
        <f t="shared" si="40"/>
        <v>0</v>
      </c>
      <c r="X34" s="316">
        <f t="shared" ref="X34:AB34" si="42">SUM(X35:X36)</f>
        <v>11200</v>
      </c>
      <c r="Y34" s="314">
        <f t="shared" si="42"/>
        <v>11200</v>
      </c>
      <c r="Z34" s="314">
        <f t="shared" si="42"/>
        <v>0</v>
      </c>
      <c r="AA34" s="315">
        <f t="shared" si="42"/>
        <v>0</v>
      </c>
      <c r="AB34" s="316">
        <f t="shared" si="42"/>
        <v>11200</v>
      </c>
      <c r="AC34" s="314">
        <f t="shared" ref="AC34:AE34" si="43">SUM(AC35:AC36)</f>
        <v>11200</v>
      </c>
      <c r="AD34" s="314">
        <f t="shared" si="43"/>
        <v>0</v>
      </c>
      <c r="AE34" s="315">
        <f t="shared" si="43"/>
        <v>0</v>
      </c>
    </row>
    <row r="35" spans="1:31" ht="15.75" x14ac:dyDescent="0.25">
      <c r="A35" s="156"/>
      <c r="B35" s="366">
        <v>1</v>
      </c>
      <c r="C35" s="368" t="s">
        <v>182</v>
      </c>
      <c r="D35" s="328">
        <f>SUM(E35:G35)</f>
        <v>22462</v>
      </c>
      <c r="E35" s="314">
        <f>'[1]2. Propagácia a marketing'!$H$33</f>
        <v>22462</v>
      </c>
      <c r="F35" s="314">
        <f>'[1]2. Propagácia a marketing'!$I$33</f>
        <v>0</v>
      </c>
      <c r="G35" s="329">
        <f>'[1]2. Propagácia a marketing'!$J$33</f>
        <v>0</v>
      </c>
      <c r="H35" s="328">
        <f>SUM(I35:K35)</f>
        <v>2661.77</v>
      </c>
      <c r="I35" s="314">
        <f>'[2]2. Propagácia a marketing'!$K$34</f>
        <v>2661.77</v>
      </c>
      <c r="J35" s="314">
        <f>'[2]2. Propagácia a marketing'!$L$34</f>
        <v>0</v>
      </c>
      <c r="K35" s="329">
        <f>'[2]2. Propagácia a marketing'!$M$34</f>
        <v>0</v>
      </c>
      <c r="L35" s="325">
        <f>SUM(M35:O35)</f>
        <v>11500</v>
      </c>
      <c r="M35" s="317">
        <f>'[2]2. Propagácia a marketing'!$N$34</f>
        <v>11500</v>
      </c>
      <c r="N35" s="317">
        <f>'[2]2. Propagácia a marketing'!$O$34</f>
        <v>0</v>
      </c>
      <c r="O35" s="354">
        <f>'[2]2. Propagácia a marketing'!$P$34</f>
        <v>0</v>
      </c>
      <c r="P35" s="325">
        <f>SUM(Q35:S35)</f>
        <v>8000</v>
      </c>
      <c r="Q35" s="317">
        <f>'[2]2. Propagácia a marketing'!$Q$34</f>
        <v>8000</v>
      </c>
      <c r="R35" s="317">
        <f>'[2]2. Propagácia a marketing'!$R$34</f>
        <v>0</v>
      </c>
      <c r="S35" s="318">
        <f>'[2]2. Propagácia a marketing'!$S$34</f>
        <v>0</v>
      </c>
      <c r="T35" s="316">
        <f>SUM(U35:W35)</f>
        <v>11500</v>
      </c>
      <c r="U35" s="314">
        <f>'[2]2. Propagácia a marketing'!$T$34</f>
        <v>11500</v>
      </c>
      <c r="V35" s="314">
        <f>'[2]2. Propagácia a marketing'!$U$34</f>
        <v>0</v>
      </c>
      <c r="W35" s="315">
        <f>'[2]2. Propagácia a marketing'!$V$34</f>
        <v>0</v>
      </c>
      <c r="X35" s="316">
        <f>SUM(Y35:AA35)</f>
        <v>9500</v>
      </c>
      <c r="Y35" s="314">
        <f>'[2]2. Propagácia a marketing'!$W$34</f>
        <v>9500</v>
      </c>
      <c r="Z35" s="314">
        <f>'[2]2. Propagácia a marketing'!$X$34</f>
        <v>0</v>
      </c>
      <c r="AA35" s="315">
        <f>'[2]2. Propagácia a marketing'!$Y$34</f>
        <v>0</v>
      </c>
      <c r="AB35" s="316">
        <f>SUM(AC35:AE35)</f>
        <v>9500</v>
      </c>
      <c r="AC35" s="314">
        <f>'[2]2. Propagácia a marketing'!$Z$34</f>
        <v>9500</v>
      </c>
      <c r="AD35" s="314">
        <f>'[2]2. Propagácia a marketing'!$AA$34</f>
        <v>0</v>
      </c>
      <c r="AE35" s="315">
        <f>'[2]2. Propagácia a marketing'!$AB$34</f>
        <v>0</v>
      </c>
    </row>
    <row r="36" spans="1:31" ht="15.75" x14ac:dyDescent="0.25">
      <c r="A36" s="156"/>
      <c r="B36" s="366">
        <v>2</v>
      </c>
      <c r="C36" s="368" t="s">
        <v>183</v>
      </c>
      <c r="D36" s="328">
        <f>SUM(E36:G36)</f>
        <v>1126</v>
      </c>
      <c r="E36" s="314">
        <f>'[1]2. Propagácia a marketing'!$H$49</f>
        <v>1126</v>
      </c>
      <c r="F36" s="314">
        <f>'[1]2. Propagácia a marketing'!$I$49</f>
        <v>0</v>
      </c>
      <c r="G36" s="329">
        <f>'[1]2. Propagácia a marketing'!$J$49</f>
        <v>0</v>
      </c>
      <c r="H36" s="328">
        <f>SUM(I36:K36)</f>
        <v>1195</v>
      </c>
      <c r="I36" s="314">
        <f>'[2]2. Propagácia a marketing'!$K$50</f>
        <v>1195</v>
      </c>
      <c r="J36" s="314">
        <f>'[2]2. Propagácia a marketing'!$L$50</f>
        <v>0</v>
      </c>
      <c r="K36" s="329">
        <f>'[2]2. Propagácia a marketing'!$M$50</f>
        <v>0</v>
      </c>
      <c r="L36" s="325">
        <f>SUM(M36:O36)</f>
        <v>1800</v>
      </c>
      <c r="M36" s="317">
        <f>'[2]2. Propagácia a marketing'!$N$50</f>
        <v>1800</v>
      </c>
      <c r="N36" s="317">
        <f>'[2]2. Propagácia a marketing'!$O$50</f>
        <v>0</v>
      </c>
      <c r="O36" s="354">
        <f>'[2]2. Propagácia a marketing'!$P$50</f>
        <v>0</v>
      </c>
      <c r="P36" s="325">
        <f t="shared" ref="P36:P37" si="44">SUM(Q36:S36)</f>
        <v>1500</v>
      </c>
      <c r="Q36" s="317">
        <f>'[2]2. Propagácia a marketing'!$Q$50</f>
        <v>1500</v>
      </c>
      <c r="R36" s="317">
        <f>'[2]2. Propagácia a marketing'!$R$50</f>
        <v>0</v>
      </c>
      <c r="S36" s="318">
        <f>'[2]2. Propagácia a marketing'!$S$50</f>
        <v>0</v>
      </c>
      <c r="T36" s="316">
        <f>SUM(U36:W36)</f>
        <v>1800</v>
      </c>
      <c r="U36" s="314">
        <f>'[2]2. Propagácia a marketing'!$T$50</f>
        <v>1800</v>
      </c>
      <c r="V36" s="314">
        <f>'[2]2. Propagácia a marketing'!$U$50</f>
        <v>0</v>
      </c>
      <c r="W36" s="315">
        <f>'[2]2. Propagácia a marketing'!$V$50</f>
        <v>0</v>
      </c>
      <c r="X36" s="316">
        <f>SUM(Y36:AA36)</f>
        <v>1700</v>
      </c>
      <c r="Y36" s="314">
        <f>'[2]2. Propagácia a marketing'!$W$50</f>
        <v>1700</v>
      </c>
      <c r="Z36" s="314">
        <f>'[2]2. Propagácia a marketing'!$X$50</f>
        <v>0</v>
      </c>
      <c r="AA36" s="315">
        <f>'[2]2. Propagácia a marketing'!$Y$50</f>
        <v>0</v>
      </c>
      <c r="AB36" s="316">
        <f>SUM(AC36:AE36)</f>
        <v>1700</v>
      </c>
      <c r="AC36" s="314">
        <f>'[2]2. Propagácia a marketing'!$Z$50</f>
        <v>1700</v>
      </c>
      <c r="AD36" s="314">
        <f>'[2]2. Propagácia a marketing'!$AA$50</f>
        <v>0</v>
      </c>
      <c r="AE36" s="315">
        <f>'[2]2. Propagácia a marketing'!$AB$50</f>
        <v>0</v>
      </c>
    </row>
    <row r="37" spans="1:31" ht="16.5" thickBot="1" x14ac:dyDescent="0.3">
      <c r="A37" s="159"/>
      <c r="B37" s="369" t="s">
        <v>184</v>
      </c>
      <c r="C37" s="370" t="s">
        <v>185</v>
      </c>
      <c r="D37" s="729">
        <f>SUM(E37:G37)</f>
        <v>1003</v>
      </c>
      <c r="E37" s="730">
        <f>'[1]2. Propagácia a marketing'!$H$54</f>
        <v>1003</v>
      </c>
      <c r="F37" s="730">
        <f>'[1]2. Propagácia a marketing'!$I$54</f>
        <v>0</v>
      </c>
      <c r="G37" s="731">
        <f>'[1]2. Propagácia a marketing'!$J$54</f>
        <v>0</v>
      </c>
      <c r="H37" s="729">
        <f>SUM(I37:K37)</f>
        <v>9373.58</v>
      </c>
      <c r="I37" s="730">
        <f>'[2]2. Propagácia a marketing'!$K$55</f>
        <v>9373.58</v>
      </c>
      <c r="J37" s="730">
        <f>'[2]2. Propagácia a marketing'!$L$55</f>
        <v>0</v>
      </c>
      <c r="K37" s="731">
        <f>'[2]2. Propagácia a marketing'!$M$55</f>
        <v>0</v>
      </c>
      <c r="L37" s="344">
        <f>SUM(M37:O37)</f>
        <v>11250</v>
      </c>
      <c r="M37" s="345">
        <f>'[2]2. Propagácia a marketing'!$N$55</f>
        <v>11250</v>
      </c>
      <c r="N37" s="345">
        <f>'[2]2. Propagácia a marketing'!$O$55</f>
        <v>0</v>
      </c>
      <c r="O37" s="520">
        <f>'[2]2. Propagácia a marketing'!$P$55</f>
        <v>0</v>
      </c>
      <c r="P37" s="325">
        <f t="shared" si="44"/>
        <v>7000</v>
      </c>
      <c r="Q37" s="345">
        <f>'[2]2. Propagácia a marketing'!$Q$55</f>
        <v>7000</v>
      </c>
      <c r="R37" s="345">
        <f>'[2]2. Propagácia a marketing'!$R$55</f>
        <v>0</v>
      </c>
      <c r="S37" s="346">
        <f>'[2]2. Propagácia a marketing'!$S$55</f>
        <v>0</v>
      </c>
      <c r="T37" s="322">
        <f>SUM(U37:W37)</f>
        <v>6250</v>
      </c>
      <c r="U37" s="323">
        <f>'[2]2. Propagácia a marketing'!$T$55</f>
        <v>6250</v>
      </c>
      <c r="V37" s="323">
        <f>'[2]2. Propagácia a marketing'!$U$55</f>
        <v>0</v>
      </c>
      <c r="W37" s="324">
        <f>'[2]2. Propagácia a marketing'!$V$55</f>
        <v>0</v>
      </c>
      <c r="X37" s="322">
        <f>SUM(Y37:AA37)</f>
        <v>4450</v>
      </c>
      <c r="Y37" s="323">
        <f>'[2]2. Propagácia a marketing'!$W$55</f>
        <v>4450</v>
      </c>
      <c r="Z37" s="323">
        <f>'[2]2. Propagácia a marketing'!$X$55</f>
        <v>0</v>
      </c>
      <c r="AA37" s="324">
        <f>'[2]2. Propagácia a marketing'!$Y$55</f>
        <v>0</v>
      </c>
      <c r="AB37" s="322">
        <f>SUM(AC37:AE37)</f>
        <v>4450</v>
      </c>
      <c r="AC37" s="323">
        <f>'[2]2. Propagácia a marketing'!$Z$55</f>
        <v>4450</v>
      </c>
      <c r="AD37" s="323">
        <f>'[2]2. Propagácia a marketing'!$AA$55</f>
        <v>0</v>
      </c>
      <c r="AE37" s="324">
        <f>'[2]2. Propagácia a marketing'!$AB$55</f>
        <v>0</v>
      </c>
    </row>
    <row r="38" spans="1:31" s="158" customFormat="1" ht="15.75" x14ac:dyDescent="0.25">
      <c r="A38" s="157"/>
      <c r="B38" s="371" t="s">
        <v>186</v>
      </c>
      <c r="C38" s="372"/>
      <c r="D38" s="407">
        <f t="shared" ref="D38:G38" si="45">D39+D40+D41+D46+D47</f>
        <v>271734.42</v>
      </c>
      <c r="E38" s="408">
        <f t="shared" si="45"/>
        <v>261734.42</v>
      </c>
      <c r="F38" s="408">
        <f t="shared" si="45"/>
        <v>10000</v>
      </c>
      <c r="G38" s="409">
        <f t="shared" si="45"/>
        <v>0</v>
      </c>
      <c r="H38" s="407">
        <f t="shared" ref="H38:W38" si="46">H39+H40+H41+H46+H47</f>
        <v>250315.43</v>
      </c>
      <c r="I38" s="408">
        <f t="shared" si="46"/>
        <v>225781.44999999998</v>
      </c>
      <c r="J38" s="408">
        <f t="shared" si="46"/>
        <v>24533.98</v>
      </c>
      <c r="K38" s="363">
        <f t="shared" si="46"/>
        <v>0</v>
      </c>
      <c r="L38" s="348">
        <f>L39+L40+L41+L46+L47</f>
        <v>328030</v>
      </c>
      <c r="M38" s="349">
        <f t="shared" si="46"/>
        <v>288990</v>
      </c>
      <c r="N38" s="349">
        <f t="shared" si="46"/>
        <v>39040</v>
      </c>
      <c r="O38" s="519">
        <f t="shared" si="46"/>
        <v>0</v>
      </c>
      <c r="P38" s="771">
        <f>P39+P40+P41+P46+P47</f>
        <v>306690</v>
      </c>
      <c r="Q38" s="519">
        <f>Q39+Q40+Q41+Q46+Q47</f>
        <v>274690</v>
      </c>
      <c r="R38" s="519">
        <f>R39+R40+R41+R46+R47</f>
        <v>32000</v>
      </c>
      <c r="S38" s="350">
        <f>S39+S40+S41+S46+S47</f>
        <v>0</v>
      </c>
      <c r="T38" s="313">
        <f t="shared" si="46"/>
        <v>706670</v>
      </c>
      <c r="U38" s="311">
        <f t="shared" si="46"/>
        <v>301670</v>
      </c>
      <c r="V38" s="311">
        <f t="shared" si="46"/>
        <v>405000</v>
      </c>
      <c r="W38" s="312">
        <f t="shared" si="46"/>
        <v>0</v>
      </c>
      <c r="X38" s="313">
        <f t="shared" ref="X38:AA38" si="47">X39+X40+X41+X46+X47</f>
        <v>277860</v>
      </c>
      <c r="Y38" s="311">
        <f t="shared" si="47"/>
        <v>227860</v>
      </c>
      <c r="Z38" s="311">
        <f t="shared" si="47"/>
        <v>50000</v>
      </c>
      <c r="AA38" s="312">
        <f t="shared" si="47"/>
        <v>0</v>
      </c>
      <c r="AB38" s="313">
        <f t="shared" ref="AB38:AE38" si="48">AB39+AB40+AB41+AB46+AB47</f>
        <v>277840</v>
      </c>
      <c r="AC38" s="311">
        <f t="shared" si="48"/>
        <v>227840</v>
      </c>
      <c r="AD38" s="311">
        <f t="shared" si="48"/>
        <v>50000</v>
      </c>
      <c r="AE38" s="312">
        <f t="shared" si="48"/>
        <v>0</v>
      </c>
    </row>
    <row r="39" spans="1:31" ht="16.5" x14ac:dyDescent="0.3">
      <c r="A39" s="148"/>
      <c r="B39" s="366" t="s">
        <v>187</v>
      </c>
      <c r="C39" s="374" t="s">
        <v>188</v>
      </c>
      <c r="D39" s="316">
        <f>SUM(E39:G39)</f>
        <v>56429.399999999994</v>
      </c>
      <c r="E39" s="314">
        <f>'[1]3.Interné služby'!$H$4</f>
        <v>56429.399999999994</v>
      </c>
      <c r="F39" s="314">
        <f>'[1]3.Interné služby'!$I$4</f>
        <v>0</v>
      </c>
      <c r="G39" s="315">
        <f>'[1]3.Interné služby'!$J$4</f>
        <v>0</v>
      </c>
      <c r="H39" s="316">
        <f>SUM(I39:K39)</f>
        <v>60706.03</v>
      </c>
      <c r="I39" s="314">
        <f>'[2]3.Interné služby'!$K$4</f>
        <v>60706.03</v>
      </c>
      <c r="J39" s="314">
        <f>'[2]3.Interné služby'!$L$4</f>
        <v>0</v>
      </c>
      <c r="K39" s="314">
        <f>'[2]3.Interné služby'!$M$4</f>
        <v>0</v>
      </c>
      <c r="L39" s="325">
        <f>SUM(M39:O39)</f>
        <v>55700</v>
      </c>
      <c r="M39" s="317">
        <f>'[2]3.Interné služby'!$N$4</f>
        <v>55700</v>
      </c>
      <c r="N39" s="317">
        <f>'[2]3.Interné služby'!$O$4</f>
        <v>0</v>
      </c>
      <c r="O39" s="354">
        <f>'[2]3.Interné služby'!$P$4</f>
        <v>0</v>
      </c>
      <c r="P39" s="772">
        <f>SUM(Q39:S39)</f>
        <v>66500</v>
      </c>
      <c r="Q39" s="354">
        <f>'[2]3.Interné služby'!$Q$4</f>
        <v>66500</v>
      </c>
      <c r="R39" s="354">
        <f>'[2]3.Interné služby'!$R$4</f>
        <v>0</v>
      </c>
      <c r="S39" s="318">
        <f>'[2]3.Interné služby'!$S$4</f>
        <v>0</v>
      </c>
      <c r="T39" s="316">
        <f>SUM(U39:W39)</f>
        <v>78600</v>
      </c>
      <c r="U39" s="314">
        <f>'[2]3.Interné služby'!$T$4</f>
        <v>78600</v>
      </c>
      <c r="V39" s="314">
        <f>'[2]3.Interné služby'!$U$4</f>
        <v>0</v>
      </c>
      <c r="W39" s="315">
        <f>'[2]3.Interné služby'!$V$4</f>
        <v>0</v>
      </c>
      <c r="X39" s="316">
        <f>SUM(Y39:AA39)</f>
        <v>46200</v>
      </c>
      <c r="Y39" s="314">
        <f>'[2]3.Interné služby'!$W$4</f>
        <v>46200</v>
      </c>
      <c r="Z39" s="314">
        <f>'[2]3.Interné služby'!$X$4</f>
        <v>0</v>
      </c>
      <c r="AA39" s="315">
        <f>'[2]3.Interné služby'!$Y$4</f>
        <v>0</v>
      </c>
      <c r="AB39" s="316">
        <f>SUM(AC39:AE39)</f>
        <v>46200</v>
      </c>
      <c r="AC39" s="314">
        <f>'[2]3.Interné služby'!$Z$4</f>
        <v>46200</v>
      </c>
      <c r="AD39" s="314">
        <f>'[2]3.Interné služby'!$AA$4</f>
        <v>0</v>
      </c>
      <c r="AE39" s="315">
        <f>'[2]3.Interné služby'!$AB$4</f>
        <v>0</v>
      </c>
    </row>
    <row r="40" spans="1:31" ht="16.5" x14ac:dyDescent="0.3">
      <c r="A40" s="159"/>
      <c r="B40" s="366" t="s">
        <v>189</v>
      </c>
      <c r="C40" s="374" t="s">
        <v>190</v>
      </c>
      <c r="D40" s="316">
        <f>SUM(E40:G40)</f>
        <v>57284.119999999995</v>
      </c>
      <c r="E40" s="314">
        <f>'[1]3.Interné služby'!$H$17</f>
        <v>57284.119999999995</v>
      </c>
      <c r="F40" s="314">
        <f>'[1]3.Interné služby'!$I$17</f>
        <v>0</v>
      </c>
      <c r="G40" s="315">
        <f>'[1]3.Interné služby'!$J$17</f>
        <v>0</v>
      </c>
      <c r="H40" s="316">
        <f>SUM(I40:K40)</f>
        <v>2741.46</v>
      </c>
      <c r="I40" s="314">
        <f>'[2]3.Interné služby'!$K$17</f>
        <v>2741.46</v>
      </c>
      <c r="J40" s="314">
        <f>'[2]3.Interné služby'!$L$17</f>
        <v>0</v>
      </c>
      <c r="K40" s="314">
        <f>'[2]3.Interné služby'!$M$17</f>
        <v>0</v>
      </c>
      <c r="L40" s="325">
        <f>SUM(M40:O40)</f>
        <v>7100</v>
      </c>
      <c r="M40" s="317">
        <f>'[2]3.Interné služby'!$N$17</f>
        <v>7100</v>
      </c>
      <c r="N40" s="317">
        <f>'[2]3.Interné služby'!$O$17</f>
        <v>0</v>
      </c>
      <c r="O40" s="354">
        <f>'[2]3.Interné služby'!$P$17</f>
        <v>0</v>
      </c>
      <c r="P40" s="772">
        <f>SUM(Q40:S40)</f>
        <v>7000</v>
      </c>
      <c r="Q40" s="354">
        <f>'[2]3.Interné služby'!$Q$17</f>
        <v>7000</v>
      </c>
      <c r="R40" s="354">
        <f>'[2]3.Interné služby'!$R$17</f>
        <v>0</v>
      </c>
      <c r="S40" s="318">
        <f>'[2]3.Interné služby'!$S$17</f>
        <v>0</v>
      </c>
      <c r="T40" s="316">
        <f>SUM(U40:W40)</f>
        <v>7100</v>
      </c>
      <c r="U40" s="314">
        <f>'[2]3.Interné služby'!$T$17</f>
        <v>7100</v>
      </c>
      <c r="V40" s="314">
        <f>'[2]3.Interné služby'!$U$17</f>
        <v>0</v>
      </c>
      <c r="W40" s="315">
        <f>'[2]3.Interné služby'!$V$17</f>
        <v>0</v>
      </c>
      <c r="X40" s="316">
        <f>SUM(Y40:AA40)</f>
        <v>7100</v>
      </c>
      <c r="Y40" s="314">
        <f>'[2]3.Interné služby'!$W$17</f>
        <v>7100</v>
      </c>
      <c r="Z40" s="314">
        <f>'[2]3.Interné služby'!$X$17</f>
        <v>0</v>
      </c>
      <c r="AA40" s="315">
        <f>'[2]3.Interné služby'!$Y$17</f>
        <v>0</v>
      </c>
      <c r="AB40" s="316">
        <f>SUM(AC40:AE40)</f>
        <v>7100</v>
      </c>
      <c r="AC40" s="314">
        <f>'[2]3.Interné služby'!$Z$17</f>
        <v>7100</v>
      </c>
      <c r="AD40" s="314">
        <f>'[2]3.Interné služby'!$AA$17</f>
        <v>0</v>
      </c>
      <c r="AE40" s="315">
        <f>'[2]3.Interné služby'!$AB$17</f>
        <v>0</v>
      </c>
    </row>
    <row r="41" spans="1:31" ht="16.5" x14ac:dyDescent="0.3">
      <c r="A41" s="156"/>
      <c r="B41" s="366" t="s">
        <v>191</v>
      </c>
      <c r="C41" s="374" t="s">
        <v>192</v>
      </c>
      <c r="D41" s="316">
        <f t="shared" ref="D41:G41" si="49">SUM(D42:D45)</f>
        <v>154548.08000000002</v>
      </c>
      <c r="E41" s="314">
        <f t="shared" si="49"/>
        <v>144548.08000000002</v>
      </c>
      <c r="F41" s="314">
        <f t="shared" si="49"/>
        <v>10000</v>
      </c>
      <c r="G41" s="315">
        <f t="shared" si="49"/>
        <v>0</v>
      </c>
      <c r="H41" s="316">
        <f t="shared" ref="H41:K41" si="50">SUM(H42:H45)</f>
        <v>184830.94</v>
      </c>
      <c r="I41" s="314">
        <f t="shared" si="50"/>
        <v>160296.95999999999</v>
      </c>
      <c r="J41" s="314">
        <f t="shared" si="50"/>
        <v>24533.98</v>
      </c>
      <c r="K41" s="338">
        <f t="shared" si="50"/>
        <v>0</v>
      </c>
      <c r="L41" s="325">
        <f>SUM(L42:L45)</f>
        <v>259630</v>
      </c>
      <c r="M41" s="317">
        <f t="shared" ref="M41:N41" si="51">SUM(M42:M45)</f>
        <v>220590</v>
      </c>
      <c r="N41" s="317">
        <f t="shared" si="51"/>
        <v>39040</v>
      </c>
      <c r="O41" s="354">
        <f>SUM(O42:O45)</f>
        <v>0</v>
      </c>
      <c r="P41" s="772">
        <f>SUM(P42:P45)</f>
        <v>227990</v>
      </c>
      <c r="Q41" s="354">
        <f t="shared" ref="Q41:S41" si="52">SUM(Q42:Q45)</f>
        <v>195990</v>
      </c>
      <c r="R41" s="354">
        <f t="shared" si="52"/>
        <v>32000</v>
      </c>
      <c r="S41" s="318">
        <f t="shared" si="52"/>
        <v>0</v>
      </c>
      <c r="T41" s="316">
        <f t="shared" ref="T41:W41" si="53">SUM(T42:T45)</f>
        <v>616370</v>
      </c>
      <c r="U41" s="314">
        <f t="shared" si="53"/>
        <v>211370</v>
      </c>
      <c r="V41" s="314">
        <f t="shared" si="53"/>
        <v>405000</v>
      </c>
      <c r="W41" s="315">
        <f t="shared" si="53"/>
        <v>0</v>
      </c>
      <c r="X41" s="316">
        <f t="shared" ref="X41:AA41" si="54">SUM(X42:X45)</f>
        <v>218960</v>
      </c>
      <c r="Y41" s="314">
        <f t="shared" si="54"/>
        <v>168960</v>
      </c>
      <c r="Z41" s="314">
        <f t="shared" si="54"/>
        <v>50000</v>
      </c>
      <c r="AA41" s="315">
        <f t="shared" si="54"/>
        <v>0</v>
      </c>
      <c r="AB41" s="316">
        <f t="shared" ref="AB41:AE41" si="55">SUM(AB42:AB45)</f>
        <v>218940</v>
      </c>
      <c r="AC41" s="314">
        <f t="shared" si="55"/>
        <v>168940</v>
      </c>
      <c r="AD41" s="314">
        <f t="shared" si="55"/>
        <v>50000</v>
      </c>
      <c r="AE41" s="315">
        <f t="shared" si="55"/>
        <v>0</v>
      </c>
    </row>
    <row r="42" spans="1:31" ht="16.5" x14ac:dyDescent="0.3">
      <c r="A42" s="156"/>
      <c r="B42" s="366">
        <v>1</v>
      </c>
      <c r="C42" s="374" t="s">
        <v>193</v>
      </c>
      <c r="D42" s="316">
        <f t="shared" ref="D42:D47" si="56">SUM(E42:G42)</f>
        <v>1948.53</v>
      </c>
      <c r="E42" s="314">
        <f>'[1]3.Interné služby'!$H$23</f>
        <v>1948.53</v>
      </c>
      <c r="F42" s="314">
        <f>'[1]3.Interné služby'!$I$23</f>
        <v>0</v>
      </c>
      <c r="G42" s="315">
        <f>'[1]3.Interné služby'!$J$23</f>
        <v>0</v>
      </c>
      <c r="H42" s="316">
        <f t="shared" ref="H42:H47" si="57">SUM(I42:K42)</f>
        <v>1668.46</v>
      </c>
      <c r="I42" s="314">
        <f>'[2]3.Interné služby'!$K$23</f>
        <v>1668.46</v>
      </c>
      <c r="J42" s="314">
        <f>'[2]3.Interné služby'!$L$23</f>
        <v>0</v>
      </c>
      <c r="K42" s="314">
        <f>'[2]3.Interné služby'!$M$23</f>
        <v>0</v>
      </c>
      <c r="L42" s="325">
        <f t="shared" ref="L42:L47" si="58">SUM(M42:O42)</f>
        <v>1850</v>
      </c>
      <c r="M42" s="317">
        <f>'[2]3.Interné služby'!$N$23</f>
        <v>1850</v>
      </c>
      <c r="N42" s="317">
        <f>'[2]3.Interné služby'!$O$23</f>
        <v>0</v>
      </c>
      <c r="O42" s="354">
        <f>'[2]3.Interné služby'!$P$23</f>
        <v>0</v>
      </c>
      <c r="P42" s="772">
        <f>SUM(Q42:S42)</f>
        <v>1700</v>
      </c>
      <c r="Q42" s="354">
        <f>'[2]3.Interné služby'!$Q$23</f>
        <v>1700</v>
      </c>
      <c r="R42" s="354">
        <f>'[2]3.Interné služby'!$R$23</f>
        <v>0</v>
      </c>
      <c r="S42" s="318">
        <f>'[2]3.Interné služby'!$S$23</f>
        <v>0</v>
      </c>
      <c r="T42" s="316">
        <f t="shared" ref="T42:T47" si="59">SUM(U42:W42)</f>
        <v>1700</v>
      </c>
      <c r="U42" s="314">
        <f>'[2]3.Interné služby'!$T$23</f>
        <v>1700</v>
      </c>
      <c r="V42" s="314">
        <f>'[2]3.Interné služby'!$U$23</f>
        <v>0</v>
      </c>
      <c r="W42" s="315">
        <f>'[2]3.Interné služby'!$V$23</f>
        <v>0</v>
      </c>
      <c r="X42" s="316">
        <f t="shared" ref="X42:X47" si="60">SUM(Y42:AA42)</f>
        <v>1700</v>
      </c>
      <c r="Y42" s="314">
        <f>'[2]3.Interné služby'!$W$23</f>
        <v>1700</v>
      </c>
      <c r="Z42" s="314">
        <f>'[2]3.Interné služby'!$X$23</f>
        <v>0</v>
      </c>
      <c r="AA42" s="315">
        <f>'[2]3.Interné služby'!$Y$23</f>
        <v>0</v>
      </c>
      <c r="AB42" s="316">
        <f t="shared" ref="AB42:AB47" si="61">SUM(AC42:AE42)</f>
        <v>1700</v>
      </c>
      <c r="AC42" s="314">
        <f>'[2]3.Interné služby'!$Z$23</f>
        <v>1700</v>
      </c>
      <c r="AD42" s="314">
        <f>'[2]3.Interné služby'!$AA$23</f>
        <v>0</v>
      </c>
      <c r="AE42" s="315">
        <f>'[2]3.Interné služby'!$AB$23</f>
        <v>0</v>
      </c>
    </row>
    <row r="43" spans="1:31" ht="15.75" x14ac:dyDescent="0.25">
      <c r="A43" s="156"/>
      <c r="B43" s="366">
        <v>2</v>
      </c>
      <c r="C43" s="368" t="s">
        <v>194</v>
      </c>
      <c r="D43" s="316">
        <f t="shared" si="56"/>
        <v>449.47</v>
      </c>
      <c r="E43" s="314">
        <f>'[1]3.Interné služby'!$H$28</f>
        <v>449.47</v>
      </c>
      <c r="F43" s="314">
        <f>'[1]3.Interné služby'!$I$28</f>
        <v>0</v>
      </c>
      <c r="G43" s="315">
        <f>'[1]3.Interné služby'!$J$28</f>
        <v>0</v>
      </c>
      <c r="H43" s="316">
        <f t="shared" si="57"/>
        <v>2698.32</v>
      </c>
      <c r="I43" s="314">
        <f>'[2]3.Interné služby'!$K$28</f>
        <v>2698.32</v>
      </c>
      <c r="J43" s="314">
        <f>'[2]3.Interné služby'!$L$28</f>
        <v>0</v>
      </c>
      <c r="K43" s="314">
        <f>'[2]3.Interné služby'!$M$28</f>
        <v>0</v>
      </c>
      <c r="L43" s="325">
        <f t="shared" si="58"/>
        <v>1300</v>
      </c>
      <c r="M43" s="317">
        <f>'[2]3.Interné služby'!$N$28</f>
        <v>1300</v>
      </c>
      <c r="N43" s="317">
        <f>'[2]3.Interné služby'!$O$28</f>
        <v>0</v>
      </c>
      <c r="O43" s="354">
        <f>'[2]3.Interné služby'!$P$28</f>
        <v>0</v>
      </c>
      <c r="P43" s="772">
        <f t="shared" ref="P43:P44" si="62">SUM(Q43:S43)</f>
        <v>1300</v>
      </c>
      <c r="Q43" s="354">
        <f>'[2]3.Interné služby'!$Q$28</f>
        <v>1300</v>
      </c>
      <c r="R43" s="354">
        <f>'[2]3.Interné služby'!$R$28</f>
        <v>0</v>
      </c>
      <c r="S43" s="318">
        <f>'[2]3.Interné služby'!$S$28</f>
        <v>0</v>
      </c>
      <c r="T43" s="316">
        <f t="shared" si="59"/>
        <v>1300</v>
      </c>
      <c r="U43" s="314">
        <f>'[2]3.Interné služby'!$T$28</f>
        <v>1300</v>
      </c>
      <c r="V43" s="314">
        <f>'[2]3.Interné služby'!$U$28</f>
        <v>0</v>
      </c>
      <c r="W43" s="315">
        <f>'[2]3.Interné služby'!$V$28</f>
        <v>0</v>
      </c>
      <c r="X43" s="316">
        <f t="shared" si="60"/>
        <v>1300</v>
      </c>
      <c r="Y43" s="314">
        <f>'[2]3.Interné služby'!$W$28</f>
        <v>1300</v>
      </c>
      <c r="Z43" s="314">
        <f>'[2]3.Interné služby'!$X$28</f>
        <v>0</v>
      </c>
      <c r="AA43" s="315">
        <f>'[2]3.Interné služby'!$Y$28</f>
        <v>0</v>
      </c>
      <c r="AB43" s="316">
        <f t="shared" si="61"/>
        <v>1300</v>
      </c>
      <c r="AC43" s="314">
        <f>'[2]3.Interné služby'!$Z$28</f>
        <v>1300</v>
      </c>
      <c r="AD43" s="314">
        <f>'[2]3.Interné služby'!$AA$28</f>
        <v>0</v>
      </c>
      <c r="AE43" s="315">
        <f>'[2]3.Interné služby'!$AB$28</f>
        <v>0</v>
      </c>
    </row>
    <row r="44" spans="1:31" ht="15.75" x14ac:dyDescent="0.25">
      <c r="A44" s="156"/>
      <c r="B44" s="366">
        <v>3</v>
      </c>
      <c r="C44" s="368" t="s">
        <v>195</v>
      </c>
      <c r="D44" s="316">
        <f t="shared" si="56"/>
        <v>151850.08000000002</v>
      </c>
      <c r="E44" s="314">
        <f>'[1]3.Interné služby'!$H$31</f>
        <v>141850.08000000002</v>
      </c>
      <c r="F44" s="314">
        <f>'[1]3.Interné služby'!$I$31</f>
        <v>10000</v>
      </c>
      <c r="G44" s="315">
        <f>'[1]3.Interné služby'!$J$31</f>
        <v>0</v>
      </c>
      <c r="H44" s="316">
        <f t="shared" si="57"/>
        <v>171957.03</v>
      </c>
      <c r="I44" s="314">
        <f>'[2]3.Interné služby'!$K$31</f>
        <v>154583.18</v>
      </c>
      <c r="J44" s="314">
        <f>'[2]3.Interné služby'!$L$31</f>
        <v>17373.849999999999</v>
      </c>
      <c r="K44" s="314">
        <f>'[2]3.Interné služby'!$M$31</f>
        <v>0</v>
      </c>
      <c r="L44" s="325">
        <f t="shared" si="58"/>
        <v>242480</v>
      </c>
      <c r="M44" s="317">
        <f>'[2]3.Interné služby'!$N$31</f>
        <v>203440</v>
      </c>
      <c r="N44" s="317">
        <f>'[2]3.Interné služby'!$O$31</f>
        <v>39040</v>
      </c>
      <c r="O44" s="354">
        <f>'[2]3.Interné služby'!$P$31</f>
        <v>0</v>
      </c>
      <c r="P44" s="772">
        <f t="shared" si="62"/>
        <v>210990</v>
      </c>
      <c r="Q44" s="354">
        <f>'[2]3.Interné služby'!$Q$31</f>
        <v>178990</v>
      </c>
      <c r="R44" s="354">
        <f>'[2]3.Interné služby'!$R$31</f>
        <v>32000</v>
      </c>
      <c r="S44" s="318">
        <f>'[2]3.Interné služby'!$S$31</f>
        <v>0</v>
      </c>
      <c r="T44" s="316">
        <f t="shared" si="59"/>
        <v>598370</v>
      </c>
      <c r="U44" s="314">
        <f>'[2]3.Interné služby'!$T$31</f>
        <v>193370</v>
      </c>
      <c r="V44" s="314">
        <f>'[2]3.Interné služby'!$U$31</f>
        <v>405000</v>
      </c>
      <c r="W44" s="315">
        <f>'[2]3.Interné služby'!$V$31</f>
        <v>0</v>
      </c>
      <c r="X44" s="316">
        <f t="shared" si="60"/>
        <v>160960</v>
      </c>
      <c r="Y44" s="314">
        <f>'[2]3.Interné služby'!$W$31</f>
        <v>160960</v>
      </c>
      <c r="Z44" s="314">
        <f>'[2]3.Interné služby'!$X$31</f>
        <v>0</v>
      </c>
      <c r="AA44" s="315">
        <f>'[2]3.Interné služby'!$Y$31</f>
        <v>0</v>
      </c>
      <c r="AB44" s="316">
        <f t="shared" si="61"/>
        <v>160940</v>
      </c>
      <c r="AC44" s="314">
        <f>'[2]3.Interné služby'!$Z$31</f>
        <v>160940</v>
      </c>
      <c r="AD44" s="314">
        <f>'[2]3.Interné služby'!$AA$31</f>
        <v>0</v>
      </c>
      <c r="AE44" s="315">
        <f>'[2]3.Interné služby'!$AB$31</f>
        <v>0</v>
      </c>
    </row>
    <row r="45" spans="1:31" ht="15.75" x14ac:dyDescent="0.25">
      <c r="A45" s="156"/>
      <c r="B45" s="366">
        <v>4</v>
      </c>
      <c r="C45" s="368" t="s">
        <v>196</v>
      </c>
      <c r="D45" s="316">
        <f t="shared" si="56"/>
        <v>300</v>
      </c>
      <c r="E45" s="314">
        <f>'[1]3.Interné služby'!$H$74</f>
        <v>300</v>
      </c>
      <c r="F45" s="314">
        <f>'[1]3.Interné služby'!$I$74</f>
        <v>0</v>
      </c>
      <c r="G45" s="315">
        <f>'[1]3.Interné služby'!$J$74</f>
        <v>0</v>
      </c>
      <c r="H45" s="316">
        <f t="shared" si="57"/>
        <v>8507.130000000001</v>
      </c>
      <c r="I45" s="314">
        <f>'[2]3.Interné služby'!$K$77</f>
        <v>1347</v>
      </c>
      <c r="J45" s="314">
        <f>'[2]3.Interné služby'!$L$77</f>
        <v>7160.13</v>
      </c>
      <c r="K45" s="314">
        <f>'[2]3.Interné služby'!$M$77</f>
        <v>0</v>
      </c>
      <c r="L45" s="325">
        <f t="shared" si="58"/>
        <v>14000</v>
      </c>
      <c r="M45" s="317">
        <f>'[2]3.Interné služby'!$N$77</f>
        <v>14000</v>
      </c>
      <c r="N45" s="317">
        <f>'[2]3.Interné služby'!$O$77</f>
        <v>0</v>
      </c>
      <c r="O45" s="354">
        <f>'[2]3.Interné služby'!$P$77</f>
        <v>0</v>
      </c>
      <c r="P45" s="772">
        <f>SUM(Q45:S45)</f>
        <v>14000</v>
      </c>
      <c r="Q45" s="354">
        <f>'[2]3.Interné služby'!$Q$77</f>
        <v>14000</v>
      </c>
      <c r="R45" s="354">
        <f>'[2]3.Interné služby'!$R$77</f>
        <v>0</v>
      </c>
      <c r="S45" s="318">
        <f>'[2]3.Interné služby'!$S$77</f>
        <v>0</v>
      </c>
      <c r="T45" s="316">
        <f t="shared" si="59"/>
        <v>15000</v>
      </c>
      <c r="U45" s="314">
        <f>'[2]3.Interné služby'!$T$77</f>
        <v>15000</v>
      </c>
      <c r="V45" s="314">
        <f>'[2]3.Interné služby'!$U$77</f>
        <v>0</v>
      </c>
      <c r="W45" s="315">
        <f>'[2]3.Interné služby'!$V$77</f>
        <v>0</v>
      </c>
      <c r="X45" s="316">
        <f t="shared" si="60"/>
        <v>55000</v>
      </c>
      <c r="Y45" s="314">
        <f>'[2]3.Interné služby'!$W$77</f>
        <v>5000</v>
      </c>
      <c r="Z45" s="314">
        <f>'[2]3.Interné služby'!$X$77</f>
        <v>50000</v>
      </c>
      <c r="AA45" s="315">
        <f>'[2]3.Interné služby'!$Y$77</f>
        <v>0</v>
      </c>
      <c r="AB45" s="316">
        <f t="shared" si="61"/>
        <v>55000</v>
      </c>
      <c r="AC45" s="314">
        <f>'[2]3.Interné služby'!$Z$77</f>
        <v>5000</v>
      </c>
      <c r="AD45" s="314">
        <f>'[2]3.Interné služby'!$AA$77</f>
        <v>50000</v>
      </c>
      <c r="AE45" s="315">
        <f>'[2]3.Interné služby'!$AB$77</f>
        <v>0</v>
      </c>
    </row>
    <row r="46" spans="1:31" ht="16.5" x14ac:dyDescent="0.3">
      <c r="A46" s="156"/>
      <c r="B46" s="366" t="s">
        <v>197</v>
      </c>
      <c r="C46" s="374" t="s">
        <v>198</v>
      </c>
      <c r="D46" s="316">
        <f t="shared" si="56"/>
        <v>3329</v>
      </c>
      <c r="E46" s="314">
        <f>'[1]3.Interné služby'!$H$77</f>
        <v>3329</v>
      </c>
      <c r="F46" s="314">
        <f>'[1]3.Interné služby'!$I$77</f>
        <v>0</v>
      </c>
      <c r="G46" s="315">
        <f>'[1]3.Interné služby'!$J$77</f>
        <v>0</v>
      </c>
      <c r="H46" s="316">
        <f t="shared" si="57"/>
        <v>1890</v>
      </c>
      <c r="I46" s="314">
        <f>'[2]3.Interné služby'!$K$80</f>
        <v>1890</v>
      </c>
      <c r="J46" s="314">
        <f>'[2]3.Interné služby'!$L$80</f>
        <v>0</v>
      </c>
      <c r="K46" s="314">
        <f>'[2]3.Interné služby'!$M$80</f>
        <v>0</v>
      </c>
      <c r="L46" s="325">
        <f t="shared" si="58"/>
        <v>5000</v>
      </c>
      <c r="M46" s="317">
        <f>'[2]3.Interné služby'!$N$80</f>
        <v>5000</v>
      </c>
      <c r="N46" s="317">
        <f>'[2]3.Interné služby'!$O$80</f>
        <v>0</v>
      </c>
      <c r="O46" s="354">
        <f>'[2]3.Interné služby'!$P$80</f>
        <v>0</v>
      </c>
      <c r="P46" s="772">
        <f t="shared" ref="P46" si="63">SUM(Q46:S46)</f>
        <v>5000</v>
      </c>
      <c r="Q46" s="354">
        <f>'[2]3.Interné služby'!$Q$80</f>
        <v>5000</v>
      </c>
      <c r="R46" s="354">
        <f>'[2]3.Interné služby'!$R$80</f>
        <v>0</v>
      </c>
      <c r="S46" s="318">
        <f>'[2]3.Interné služby'!$S$80</f>
        <v>0</v>
      </c>
      <c r="T46" s="316">
        <f t="shared" si="59"/>
        <v>4000</v>
      </c>
      <c r="U46" s="314">
        <f>'[2]3.Interné služby'!$T$80</f>
        <v>4000</v>
      </c>
      <c r="V46" s="314">
        <f>'[2]3.Interné služby'!$U$80</f>
        <v>0</v>
      </c>
      <c r="W46" s="315">
        <f>'[2]3.Interné služby'!$V$80</f>
        <v>0</v>
      </c>
      <c r="X46" s="316">
        <f t="shared" si="60"/>
        <v>5000</v>
      </c>
      <c r="Y46" s="314">
        <f>'[2]3.Interné služby'!$W$80</f>
        <v>5000</v>
      </c>
      <c r="Z46" s="314">
        <f>'[2]3.Interné služby'!$X$80</f>
        <v>0</v>
      </c>
      <c r="AA46" s="315">
        <f>'[2]3.Interné služby'!$Y$80</f>
        <v>0</v>
      </c>
      <c r="AB46" s="316">
        <f t="shared" si="61"/>
        <v>5000</v>
      </c>
      <c r="AC46" s="314">
        <f>'[2]3.Interné služby'!$Z$80</f>
        <v>5000</v>
      </c>
      <c r="AD46" s="314">
        <f>'[2]3.Interné služby'!$AA$80</f>
        <v>0</v>
      </c>
      <c r="AE46" s="315">
        <f>'[2]3.Interné služby'!$AB$80</f>
        <v>0</v>
      </c>
    </row>
    <row r="47" spans="1:31" ht="17.25" thickBot="1" x14ac:dyDescent="0.35">
      <c r="A47" s="156"/>
      <c r="B47" s="375" t="s">
        <v>199</v>
      </c>
      <c r="C47" s="376" t="s">
        <v>200</v>
      </c>
      <c r="D47" s="322">
        <f t="shared" si="56"/>
        <v>143.82</v>
      </c>
      <c r="E47" s="323">
        <f>'[1]3.Interné služby'!$H$83</f>
        <v>143.82</v>
      </c>
      <c r="F47" s="323">
        <f>'[1]3.Interné služby'!$I$83</f>
        <v>0</v>
      </c>
      <c r="G47" s="324">
        <f>'[1]3.Interné služby'!$J$83</f>
        <v>0</v>
      </c>
      <c r="H47" s="322">
        <f t="shared" si="57"/>
        <v>147</v>
      </c>
      <c r="I47" s="323">
        <f>'[2]3.Interné služby'!$K$86</f>
        <v>147</v>
      </c>
      <c r="J47" s="323">
        <f>'[2]3.Interné služby'!$L$86</f>
        <v>0</v>
      </c>
      <c r="K47" s="323">
        <f>'[2]3.Interné služby'!$M$86</f>
        <v>0</v>
      </c>
      <c r="L47" s="344">
        <f t="shared" si="58"/>
        <v>600</v>
      </c>
      <c r="M47" s="345">
        <f>'[2]3.Interné služby'!$N$86</f>
        <v>600</v>
      </c>
      <c r="N47" s="345">
        <f>'[2]3.Interné služby'!$O$86</f>
        <v>0</v>
      </c>
      <c r="O47" s="520">
        <f>'[2]3.Interné služby'!$P$86</f>
        <v>0</v>
      </c>
      <c r="P47" s="773">
        <f>SUM(Q47:S47)</f>
        <v>200</v>
      </c>
      <c r="Q47" s="520">
        <f>'[2]3.Interné služby'!$Q$86</f>
        <v>200</v>
      </c>
      <c r="R47" s="520">
        <f>'[2]3.Interné služby'!$R$86</f>
        <v>0</v>
      </c>
      <c r="S47" s="346">
        <f>'[2]3.Interné služby'!$S$86</f>
        <v>0</v>
      </c>
      <c r="T47" s="322">
        <f t="shared" si="59"/>
        <v>600</v>
      </c>
      <c r="U47" s="323">
        <f>'[2]3.Interné služby'!$T$86</f>
        <v>600</v>
      </c>
      <c r="V47" s="323">
        <f>'[2]3.Interné služby'!$U$86</f>
        <v>0</v>
      </c>
      <c r="W47" s="324">
        <f>'[2]3.Interné služby'!$V$86</f>
        <v>0</v>
      </c>
      <c r="X47" s="322">
        <f t="shared" si="60"/>
        <v>600</v>
      </c>
      <c r="Y47" s="323">
        <f>'[2]3.Interné služby'!$W$86</f>
        <v>600</v>
      </c>
      <c r="Z47" s="323">
        <f>'[2]3.Interné služby'!$X$86</f>
        <v>0</v>
      </c>
      <c r="AA47" s="324">
        <f>'[2]3.Interné služby'!$Y$86</f>
        <v>0</v>
      </c>
      <c r="AB47" s="322">
        <f t="shared" si="61"/>
        <v>600</v>
      </c>
      <c r="AC47" s="323">
        <f>'[2]3.Interné služby'!$Z$86</f>
        <v>600</v>
      </c>
      <c r="AD47" s="323">
        <f>'[2]3.Interné služby'!$AA$86</f>
        <v>0</v>
      </c>
      <c r="AE47" s="324">
        <f>'[2]3.Interné služby'!$AB$86</f>
        <v>0</v>
      </c>
    </row>
    <row r="48" spans="1:31" s="158" customFormat="1" ht="15.75" x14ac:dyDescent="0.25">
      <c r="B48" s="377" t="s">
        <v>201</v>
      </c>
      <c r="C48" s="378"/>
      <c r="D48" s="313">
        <f t="shared" ref="D48:G48" si="64">D49+D50+D53</f>
        <v>29832</v>
      </c>
      <c r="E48" s="311">
        <f t="shared" si="64"/>
        <v>29832</v>
      </c>
      <c r="F48" s="311">
        <f t="shared" si="64"/>
        <v>0</v>
      </c>
      <c r="G48" s="311">
        <f t="shared" si="64"/>
        <v>0</v>
      </c>
      <c r="H48" s="313">
        <f t="shared" ref="H48:J48" si="65">H49+H50+H53</f>
        <v>32943.589999999997</v>
      </c>
      <c r="I48" s="311">
        <f t="shared" si="65"/>
        <v>32943.589999999997</v>
      </c>
      <c r="J48" s="311">
        <f t="shared" si="65"/>
        <v>0</v>
      </c>
      <c r="K48" s="347">
        <f>K49+K50+K53</f>
        <v>0</v>
      </c>
      <c r="L48" s="348">
        <f t="shared" ref="L48:N48" si="66">L49+L50+L53</f>
        <v>39626</v>
      </c>
      <c r="M48" s="349">
        <f t="shared" si="66"/>
        <v>39626</v>
      </c>
      <c r="N48" s="349">
        <f t="shared" si="66"/>
        <v>0</v>
      </c>
      <c r="O48" s="519">
        <f>O49+O50+O53</f>
        <v>0</v>
      </c>
      <c r="P48" s="771">
        <f t="shared" ref="P48:S48" si="67">P49+P50+P53</f>
        <v>40580</v>
      </c>
      <c r="Q48" s="519">
        <f t="shared" si="67"/>
        <v>40580</v>
      </c>
      <c r="R48" s="519">
        <f t="shared" si="67"/>
        <v>0</v>
      </c>
      <c r="S48" s="350">
        <f t="shared" si="67"/>
        <v>0</v>
      </c>
      <c r="T48" s="313">
        <f t="shared" ref="T48:V48" si="68">T49+T50+T53</f>
        <v>40785</v>
      </c>
      <c r="U48" s="311">
        <f t="shared" si="68"/>
        <v>40785</v>
      </c>
      <c r="V48" s="311">
        <f t="shared" si="68"/>
        <v>0</v>
      </c>
      <c r="W48" s="312">
        <f>W49+W50+W53</f>
        <v>0</v>
      </c>
      <c r="X48" s="313">
        <f t="shared" ref="X48:Z48" si="69">X49+X50+X53</f>
        <v>43305</v>
      </c>
      <c r="Y48" s="311">
        <f t="shared" si="69"/>
        <v>43305</v>
      </c>
      <c r="Z48" s="311">
        <f t="shared" si="69"/>
        <v>0</v>
      </c>
      <c r="AA48" s="312">
        <f>AA49+AA50+AA53</f>
        <v>0</v>
      </c>
      <c r="AB48" s="313">
        <f t="shared" ref="AB48:AD48" si="70">AB49+AB50+AB53</f>
        <v>44535</v>
      </c>
      <c r="AC48" s="311">
        <f t="shared" si="70"/>
        <v>44535</v>
      </c>
      <c r="AD48" s="311">
        <f t="shared" si="70"/>
        <v>0</v>
      </c>
      <c r="AE48" s="312">
        <f>AE49+AE50+AE53</f>
        <v>0</v>
      </c>
    </row>
    <row r="49" spans="1:31" ht="16.5" x14ac:dyDescent="0.3">
      <c r="A49" s="156"/>
      <c r="B49" s="366" t="s">
        <v>202</v>
      </c>
      <c r="C49" s="374" t="s">
        <v>203</v>
      </c>
      <c r="D49" s="316">
        <f>SUM(E49:G49)</f>
        <v>13064.17</v>
      </c>
      <c r="E49" s="314">
        <f>'[1]4.Služby občanov'!$H$4</f>
        <v>13064.17</v>
      </c>
      <c r="F49" s="314">
        <f>'[1]4.Služby občanov'!$I$4</f>
        <v>0</v>
      </c>
      <c r="G49" s="315">
        <f>'[1]4.Služby občanov'!$J$4</f>
        <v>0</v>
      </c>
      <c r="H49" s="316">
        <f>SUM(I49:K49)</f>
        <v>13921.369999999999</v>
      </c>
      <c r="I49" s="314">
        <f>'[2]4.Služby občanov'!$K$4</f>
        <v>13921.369999999999</v>
      </c>
      <c r="J49" s="314">
        <f>'[2]4.Služby občanov'!$L$4</f>
        <v>0</v>
      </c>
      <c r="K49" s="314">
        <f>'[2]4.Služby občanov'!$M$4</f>
        <v>0</v>
      </c>
      <c r="L49" s="325">
        <f>SUM(M49:O49)</f>
        <v>21066</v>
      </c>
      <c r="M49" s="317">
        <f>'[2]4.Služby občanov'!$N$4</f>
        <v>21066</v>
      </c>
      <c r="N49" s="317">
        <f>'[2]4.Služby občanov'!$O$4</f>
        <v>0</v>
      </c>
      <c r="O49" s="354">
        <f>'[2]4.Služby občanov'!$P$4</f>
        <v>0</v>
      </c>
      <c r="P49" s="772">
        <f>SUM(Q49:S49)</f>
        <v>21000</v>
      </c>
      <c r="Q49" s="354">
        <f>'[2]4.Služby občanov'!$Q$4</f>
        <v>21000</v>
      </c>
      <c r="R49" s="354">
        <f>'[2]4.Služby občanov'!$R$4</f>
        <v>0</v>
      </c>
      <c r="S49" s="318">
        <f>'[2]4.Služby občanov'!$S$4</f>
        <v>0</v>
      </c>
      <c r="T49" s="316">
        <f>SUM(U49:W49)</f>
        <v>21750</v>
      </c>
      <c r="U49" s="314">
        <f>'[2]4.Služby občanov'!$T$4</f>
        <v>21750</v>
      </c>
      <c r="V49" s="314">
        <f>'[2]4.Služby občanov'!$U$4</f>
        <v>0</v>
      </c>
      <c r="W49" s="315">
        <f>'[2]4.Služby občanov'!$V$4</f>
        <v>0</v>
      </c>
      <c r="X49" s="316">
        <f>SUM(Y49:AA49)</f>
        <v>23540</v>
      </c>
      <c r="Y49" s="314">
        <f>'[2]4.Služby občanov'!$W$4</f>
        <v>23540</v>
      </c>
      <c r="Z49" s="314">
        <f>'[2]4.Služby občanov'!$X$4</f>
        <v>0</v>
      </c>
      <c r="AA49" s="315">
        <f>'[2]4.Služby občanov'!$Y$4</f>
        <v>0</v>
      </c>
      <c r="AB49" s="316">
        <f>SUM(AC49:AE49)</f>
        <v>23840</v>
      </c>
      <c r="AC49" s="314">
        <f>'[2]4.Služby občanov'!$Z$4</f>
        <v>23840</v>
      </c>
      <c r="AD49" s="314">
        <f>'[2]4.Služby občanov'!$AA$4</f>
        <v>0</v>
      </c>
      <c r="AE49" s="315">
        <f>'[2]4.Služby občanov'!$AB$4</f>
        <v>0</v>
      </c>
    </row>
    <row r="50" spans="1:31" ht="15.75" x14ac:dyDescent="0.25">
      <c r="A50" s="160"/>
      <c r="B50" s="366" t="s">
        <v>204</v>
      </c>
      <c r="C50" s="368" t="s">
        <v>205</v>
      </c>
      <c r="D50" s="316">
        <f t="shared" ref="D50:G50" si="71">SUM(D51:D52)</f>
        <v>16767.829999999998</v>
      </c>
      <c r="E50" s="314">
        <f t="shared" si="71"/>
        <v>16767.829999999998</v>
      </c>
      <c r="F50" s="314">
        <f t="shared" si="71"/>
        <v>0</v>
      </c>
      <c r="G50" s="315">
        <f t="shared" si="71"/>
        <v>0</v>
      </c>
      <c r="H50" s="316">
        <f t="shared" ref="H50:J50" si="72">SUM(H51:H52)</f>
        <v>19022.22</v>
      </c>
      <c r="I50" s="314">
        <f t="shared" si="72"/>
        <v>19022.22</v>
      </c>
      <c r="J50" s="314">
        <f t="shared" si="72"/>
        <v>0</v>
      </c>
      <c r="K50" s="338">
        <f>SUM(K51:K52)</f>
        <v>0</v>
      </c>
      <c r="L50" s="325">
        <f t="shared" ref="L50:N50" si="73">SUM(L51:L52)</f>
        <v>18560</v>
      </c>
      <c r="M50" s="317">
        <f t="shared" si="73"/>
        <v>18560</v>
      </c>
      <c r="N50" s="317">
        <f t="shared" si="73"/>
        <v>0</v>
      </c>
      <c r="O50" s="354">
        <f>SUM(O51:O52)</f>
        <v>0</v>
      </c>
      <c r="P50" s="772">
        <f>SUM(P51:P52)</f>
        <v>19580</v>
      </c>
      <c r="Q50" s="354">
        <f t="shared" ref="Q50:S50" si="74">SUM(Q51:Q52)</f>
        <v>19580</v>
      </c>
      <c r="R50" s="354">
        <f t="shared" si="74"/>
        <v>0</v>
      </c>
      <c r="S50" s="318">
        <f t="shared" si="74"/>
        <v>0</v>
      </c>
      <c r="T50" s="316">
        <f t="shared" ref="T50:V50" si="75">SUM(T51:T52)</f>
        <v>19035</v>
      </c>
      <c r="U50" s="314">
        <f t="shared" si="75"/>
        <v>19035</v>
      </c>
      <c r="V50" s="314">
        <f t="shared" si="75"/>
        <v>0</v>
      </c>
      <c r="W50" s="315">
        <f>SUM(W51:W52)</f>
        <v>0</v>
      </c>
      <c r="X50" s="316">
        <f t="shared" ref="X50:Z50" si="76">SUM(X51:X52)</f>
        <v>19765</v>
      </c>
      <c r="Y50" s="314">
        <f t="shared" si="76"/>
        <v>19765</v>
      </c>
      <c r="Z50" s="314">
        <f t="shared" si="76"/>
        <v>0</v>
      </c>
      <c r="AA50" s="315">
        <f>SUM(AA51:AA52)</f>
        <v>0</v>
      </c>
      <c r="AB50" s="316">
        <f t="shared" ref="AB50:AD50" si="77">SUM(AB51:AB52)</f>
        <v>20695</v>
      </c>
      <c r="AC50" s="314">
        <f t="shared" si="77"/>
        <v>20695</v>
      </c>
      <c r="AD50" s="314">
        <f t="shared" si="77"/>
        <v>0</v>
      </c>
      <c r="AE50" s="315">
        <f>SUM(AE51:AE52)</f>
        <v>0</v>
      </c>
    </row>
    <row r="51" spans="1:31" ht="15.75" x14ac:dyDescent="0.25">
      <c r="A51" s="160"/>
      <c r="B51" s="366">
        <v>1</v>
      </c>
      <c r="C51" s="368" t="s">
        <v>206</v>
      </c>
      <c r="D51" s="316">
        <f>SUM(E51:G51)</f>
        <v>16767.829999999998</v>
      </c>
      <c r="E51" s="314">
        <f>'[1]4.Služby občanov'!$H$17</f>
        <v>16767.829999999998</v>
      </c>
      <c r="F51" s="314">
        <f>'[1]4.Služby občanov'!$I$17</f>
        <v>0</v>
      </c>
      <c r="G51" s="315">
        <f>'[1]4.Služby občanov'!$J$17</f>
        <v>0</v>
      </c>
      <c r="H51" s="316">
        <f>SUM(I51:K51)</f>
        <v>19022.22</v>
      </c>
      <c r="I51" s="314">
        <f>'[2]4.Služby občanov'!$K$17</f>
        <v>19022.22</v>
      </c>
      <c r="J51" s="314">
        <f>'[2]4.Služby občanov'!$L$17</f>
        <v>0</v>
      </c>
      <c r="K51" s="314">
        <f>'[2]4.Služby občanov'!$M$17</f>
        <v>0</v>
      </c>
      <c r="L51" s="325">
        <f>SUM(M51:O51)</f>
        <v>18560</v>
      </c>
      <c r="M51" s="317">
        <f>'[2]4.Služby občanov'!$N$17</f>
        <v>18560</v>
      </c>
      <c r="N51" s="317">
        <f>'[2]4.Služby občanov'!$O$17</f>
        <v>0</v>
      </c>
      <c r="O51" s="354">
        <f>'[2]4.Služby občanov'!$P$17</f>
        <v>0</v>
      </c>
      <c r="P51" s="772">
        <f>SUM(Q51:S51)</f>
        <v>19580</v>
      </c>
      <c r="Q51" s="354">
        <f>'[2]4.Služby občanov'!$Q$17</f>
        <v>19580</v>
      </c>
      <c r="R51" s="354">
        <f>'[2]4.Služby občanov'!$R$17</f>
        <v>0</v>
      </c>
      <c r="S51" s="318">
        <f>'[2]4.Služby občanov'!$S$17</f>
        <v>0</v>
      </c>
      <c r="T51" s="316">
        <f>SUM(U51:W51)</f>
        <v>19035</v>
      </c>
      <c r="U51" s="314">
        <f>'[2]4.Služby občanov'!$T$17</f>
        <v>19035</v>
      </c>
      <c r="V51" s="314">
        <f>'[2]4.Služby občanov'!$U$17</f>
        <v>0</v>
      </c>
      <c r="W51" s="315">
        <f>'[2]4.Služby občanov'!$V$17</f>
        <v>0</v>
      </c>
      <c r="X51" s="316">
        <f>SUM(Y51:AA51)</f>
        <v>19765</v>
      </c>
      <c r="Y51" s="314">
        <f>'[2]4.Služby občanov'!$W$17</f>
        <v>19765</v>
      </c>
      <c r="Z51" s="314">
        <f>'[2]4.Služby občanov'!$X$17</f>
        <v>0</v>
      </c>
      <c r="AA51" s="315">
        <f>'[2]4.Služby občanov'!$Y$17</f>
        <v>0</v>
      </c>
      <c r="AB51" s="316">
        <f>SUM(AC51:AE51)</f>
        <v>20695</v>
      </c>
      <c r="AC51" s="314">
        <f>'[2]4.Služby občanov'!$Z$17</f>
        <v>20695</v>
      </c>
      <c r="AD51" s="314">
        <f>'[2]4.Služby občanov'!$AA$17</f>
        <v>0</v>
      </c>
      <c r="AE51" s="315">
        <f>'[2]4.Služby občanov'!$AB$17</f>
        <v>0</v>
      </c>
    </row>
    <row r="52" spans="1:31" ht="15.75" x14ac:dyDescent="0.25">
      <c r="A52" s="160"/>
      <c r="B52" s="366">
        <v>2</v>
      </c>
      <c r="C52" s="368" t="s">
        <v>207</v>
      </c>
      <c r="D52" s="316">
        <f>SUM(E52:G52)</f>
        <v>0</v>
      </c>
      <c r="E52" s="314">
        <f>'[1]4.Služby občanov'!$H$27</f>
        <v>0</v>
      </c>
      <c r="F52" s="314">
        <f>'[1]4.Služby občanov'!$I$27</f>
        <v>0</v>
      </c>
      <c r="G52" s="315">
        <f>'[1]4.Služby občanov'!$J$27</f>
        <v>0</v>
      </c>
      <c r="H52" s="316">
        <f>SUM(I52:K52)</f>
        <v>0</v>
      </c>
      <c r="I52" s="314">
        <f>'[2]4.Služby občanov'!$K$27</f>
        <v>0</v>
      </c>
      <c r="J52" s="314">
        <f>'[2]4.Služby občanov'!$L$27</f>
        <v>0</v>
      </c>
      <c r="K52" s="314">
        <f>'[2]4.Služby občanov'!$M$27</f>
        <v>0</v>
      </c>
      <c r="L52" s="325">
        <f>SUM(M52:O52)</f>
        <v>0</v>
      </c>
      <c r="M52" s="317">
        <f>'[2]4.Služby občanov'!$N$27</f>
        <v>0</v>
      </c>
      <c r="N52" s="317">
        <f>'[2]4.Služby občanov'!$O$27</f>
        <v>0</v>
      </c>
      <c r="O52" s="354">
        <f>'[2]4.Služby občanov'!$P$27</f>
        <v>0</v>
      </c>
      <c r="P52" s="772">
        <f>SUM(Q52:S52)</f>
        <v>0</v>
      </c>
      <c r="Q52" s="354">
        <f>'[2]4.Služby občanov'!$Q$27</f>
        <v>0</v>
      </c>
      <c r="R52" s="354">
        <f>'[2]4.Služby občanov'!$R$27</f>
        <v>0</v>
      </c>
      <c r="S52" s="318">
        <f>'[2]4.Služby občanov'!$S$27</f>
        <v>0</v>
      </c>
      <c r="T52" s="316">
        <f>SUM(U52:W52)</f>
        <v>0</v>
      </c>
      <c r="U52" s="314">
        <f>'[2]4.Služby občanov'!$T$27</f>
        <v>0</v>
      </c>
      <c r="V52" s="314">
        <f>'[2]4.Služby občanov'!$U$27</f>
        <v>0</v>
      </c>
      <c r="W52" s="315">
        <f>'[2]4.Služby občanov'!$V$27</f>
        <v>0</v>
      </c>
      <c r="X52" s="316">
        <f>SUM(Y52:AA52)</f>
        <v>0</v>
      </c>
      <c r="Y52" s="314">
        <f>'[2]4.Služby občanov'!$W$27</f>
        <v>0</v>
      </c>
      <c r="Z52" s="314">
        <f>'[2]4.Služby občanov'!$X$27</f>
        <v>0</v>
      </c>
      <c r="AA52" s="315">
        <f>'[2]4.Služby občanov'!$Y$27</f>
        <v>0</v>
      </c>
      <c r="AB52" s="316">
        <f>SUM(AC52:AE52)</f>
        <v>0</v>
      </c>
      <c r="AC52" s="314">
        <f>'[2]4.Služby občanov'!$Z$27</f>
        <v>0</v>
      </c>
      <c r="AD52" s="314">
        <f>'[2]4.Služby občanov'!$AA$27</f>
        <v>0</v>
      </c>
      <c r="AE52" s="315">
        <f>'[2]4.Služby občanov'!$AB$27</f>
        <v>0</v>
      </c>
    </row>
    <row r="53" spans="1:31" ht="16.5" outlineLevel="1" thickBot="1" x14ac:dyDescent="0.3">
      <c r="A53" s="160"/>
      <c r="B53" s="379" t="s">
        <v>208</v>
      </c>
      <c r="C53" s="370" t="s">
        <v>209</v>
      </c>
      <c r="D53" s="322">
        <f>SUM(E53:G53)</f>
        <v>0</v>
      </c>
      <c r="E53" s="323">
        <f>'[1]4.Služby občanov'!$H$29</f>
        <v>0</v>
      </c>
      <c r="F53" s="323">
        <f>'[1]4.Služby občanov'!$I$29</f>
        <v>0</v>
      </c>
      <c r="G53" s="324">
        <f>'[1]4.Služby občanov'!$J$29</f>
        <v>0</v>
      </c>
      <c r="H53" s="322">
        <f>SUM(I53:K53)</f>
        <v>0</v>
      </c>
      <c r="I53" s="323">
        <f>'[2]4.Služby občanov'!$K$29</f>
        <v>0</v>
      </c>
      <c r="J53" s="323">
        <f>'[2]4.Služby občanov'!$L$29</f>
        <v>0</v>
      </c>
      <c r="K53" s="323">
        <f>'[2]4.Služby občanov'!$M$29</f>
        <v>0</v>
      </c>
      <c r="L53" s="344">
        <f>SUM(M53:O53)</f>
        <v>0</v>
      </c>
      <c r="M53" s="345">
        <f>'[2]4.Služby občanov'!$N$29</f>
        <v>0</v>
      </c>
      <c r="N53" s="345">
        <f>'[2]4.Služby občanov'!$O$29</f>
        <v>0</v>
      </c>
      <c r="O53" s="520">
        <f>'[2]4.Služby občanov'!$P$29</f>
        <v>0</v>
      </c>
      <c r="P53" s="773">
        <f>SUM(Q53:S53)</f>
        <v>0</v>
      </c>
      <c r="Q53" s="520">
        <f>'[2]4.Služby občanov'!$Q$29</f>
        <v>0</v>
      </c>
      <c r="R53" s="520">
        <f>'[2]4.Služby občanov'!$R$29</f>
        <v>0</v>
      </c>
      <c r="S53" s="346">
        <f>'[2]4.Služby občanov'!$S$29</f>
        <v>0</v>
      </c>
      <c r="T53" s="322">
        <f>SUM(U53:W53)</f>
        <v>0</v>
      </c>
      <c r="U53" s="323">
        <f>'[2]4.Služby občanov'!$T$29</f>
        <v>0</v>
      </c>
      <c r="V53" s="323">
        <f>'[2]4.Služby občanov'!$U$29</f>
        <v>0</v>
      </c>
      <c r="W53" s="324">
        <f>'[2]4.Služby občanov'!$V$29</f>
        <v>0</v>
      </c>
      <c r="X53" s="322">
        <f>SUM(Y53:AA53)</f>
        <v>0</v>
      </c>
      <c r="Y53" s="323">
        <f>'[2]4.Služby občanov'!$W$29</f>
        <v>0</v>
      </c>
      <c r="Z53" s="323">
        <f>'[2]4.Služby občanov'!$X$29</f>
        <v>0</v>
      </c>
      <c r="AA53" s="324">
        <f>'[2]4.Služby občanov'!$Y$29</f>
        <v>0</v>
      </c>
      <c r="AB53" s="322">
        <f>SUM(AC53:AE53)</f>
        <v>0</v>
      </c>
      <c r="AC53" s="323">
        <f>'[2]4.Služby občanov'!$Z$29</f>
        <v>0</v>
      </c>
      <c r="AD53" s="323">
        <f>'[2]4.Služby občanov'!$AA$29</f>
        <v>0</v>
      </c>
      <c r="AE53" s="324">
        <f>'[2]4.Služby občanov'!$AB$29</f>
        <v>0</v>
      </c>
    </row>
    <row r="54" spans="1:31" s="158" customFormat="1" ht="15.75" x14ac:dyDescent="0.25">
      <c r="A54" s="160"/>
      <c r="B54" s="371" t="s">
        <v>210</v>
      </c>
      <c r="C54" s="380"/>
      <c r="D54" s="313">
        <f t="shared" ref="D54:G54" si="78">D55+D60+D61+D62+D67</f>
        <v>740050.01</v>
      </c>
      <c r="E54" s="311">
        <f t="shared" si="78"/>
        <v>740050.01</v>
      </c>
      <c r="F54" s="311">
        <f t="shared" si="78"/>
        <v>0</v>
      </c>
      <c r="G54" s="312">
        <f t="shared" si="78"/>
        <v>0</v>
      </c>
      <c r="H54" s="313">
        <f t="shared" ref="H54:K54" si="79">H55+H60+H61+H62+H67</f>
        <v>1676181.04</v>
      </c>
      <c r="I54" s="311">
        <f t="shared" si="79"/>
        <v>770380.48</v>
      </c>
      <c r="J54" s="311">
        <f t="shared" si="79"/>
        <v>896255.6</v>
      </c>
      <c r="K54" s="347">
        <f t="shared" si="79"/>
        <v>9544.9599999999991</v>
      </c>
      <c r="L54" s="348">
        <f t="shared" ref="L54:S54" si="80">L55+L60+L61+L62+L67</f>
        <v>1391703</v>
      </c>
      <c r="M54" s="349">
        <f t="shared" si="80"/>
        <v>779503</v>
      </c>
      <c r="N54" s="349">
        <f t="shared" si="80"/>
        <v>12200</v>
      </c>
      <c r="O54" s="519">
        <f t="shared" si="80"/>
        <v>600000</v>
      </c>
      <c r="P54" s="771">
        <f t="shared" si="80"/>
        <v>1398360</v>
      </c>
      <c r="Q54" s="519">
        <f t="shared" si="80"/>
        <v>790160</v>
      </c>
      <c r="R54" s="519">
        <f t="shared" si="80"/>
        <v>9200</v>
      </c>
      <c r="S54" s="350">
        <f t="shared" si="80"/>
        <v>599000</v>
      </c>
      <c r="T54" s="313">
        <f t="shared" ref="T54:W54" si="81">T55+T60+T61+T62+T67</f>
        <v>1006880</v>
      </c>
      <c r="U54" s="311">
        <f t="shared" si="81"/>
        <v>720320</v>
      </c>
      <c r="V54" s="311">
        <f t="shared" si="81"/>
        <v>271560</v>
      </c>
      <c r="W54" s="312">
        <f t="shared" si="81"/>
        <v>15000</v>
      </c>
      <c r="X54" s="313">
        <f t="shared" ref="X54:AA54" si="82">X55+X60+X61+X62+X67</f>
        <v>1106260</v>
      </c>
      <c r="Y54" s="311">
        <f t="shared" si="82"/>
        <v>731260</v>
      </c>
      <c r="Z54" s="311">
        <f t="shared" si="82"/>
        <v>375000</v>
      </c>
      <c r="AA54" s="312">
        <f t="shared" si="82"/>
        <v>0</v>
      </c>
      <c r="AB54" s="313">
        <f t="shared" ref="AB54:AE54" si="83">AB55+AB60+AB61+AB62+AB67</f>
        <v>852010</v>
      </c>
      <c r="AC54" s="311">
        <f t="shared" si="83"/>
        <v>737010</v>
      </c>
      <c r="AD54" s="311">
        <f t="shared" si="83"/>
        <v>115000</v>
      </c>
      <c r="AE54" s="312">
        <f t="shared" si="83"/>
        <v>0</v>
      </c>
    </row>
    <row r="55" spans="1:31" ht="15.75" x14ac:dyDescent="0.25">
      <c r="A55" s="160"/>
      <c r="B55" s="381" t="s">
        <v>211</v>
      </c>
      <c r="C55" s="367" t="s">
        <v>212</v>
      </c>
      <c r="D55" s="316">
        <f t="shared" ref="D55:G55" si="84">SUM(D56:D59)</f>
        <v>493204.25</v>
      </c>
      <c r="E55" s="314">
        <f t="shared" si="84"/>
        <v>493204.25</v>
      </c>
      <c r="F55" s="314">
        <f t="shared" si="84"/>
        <v>0</v>
      </c>
      <c r="G55" s="315">
        <f t="shared" si="84"/>
        <v>0</v>
      </c>
      <c r="H55" s="316">
        <f t="shared" ref="H55:K55" si="85">SUM(H56:H59)</f>
        <v>561117.70000000007</v>
      </c>
      <c r="I55" s="314">
        <f t="shared" si="85"/>
        <v>536901.54</v>
      </c>
      <c r="J55" s="314">
        <f t="shared" si="85"/>
        <v>14671.2</v>
      </c>
      <c r="K55" s="338">
        <f t="shared" si="85"/>
        <v>9544.9599999999991</v>
      </c>
      <c r="L55" s="325">
        <f>SUM(L56:L59)</f>
        <v>599180</v>
      </c>
      <c r="M55" s="317">
        <f t="shared" ref="M55:N55" si="86">SUM(M56:M59)</f>
        <v>574980</v>
      </c>
      <c r="N55" s="317">
        <f t="shared" si="86"/>
        <v>9200</v>
      </c>
      <c r="O55" s="354">
        <f>SUM(O56:O59)</f>
        <v>15000</v>
      </c>
      <c r="P55" s="772">
        <f t="shared" ref="P55:S55" si="87">SUM(P56:P59)</f>
        <v>596370</v>
      </c>
      <c r="Q55" s="354">
        <f t="shared" si="87"/>
        <v>573170</v>
      </c>
      <c r="R55" s="354">
        <f t="shared" si="87"/>
        <v>9200</v>
      </c>
      <c r="S55" s="318">
        <f t="shared" si="87"/>
        <v>14000</v>
      </c>
      <c r="T55" s="316">
        <f t="shared" ref="T55:W55" si="88">SUM(T56:T59)</f>
        <v>616880</v>
      </c>
      <c r="U55" s="314">
        <f t="shared" si="88"/>
        <v>585320</v>
      </c>
      <c r="V55" s="314">
        <f t="shared" si="88"/>
        <v>16560</v>
      </c>
      <c r="W55" s="315">
        <f t="shared" si="88"/>
        <v>15000</v>
      </c>
      <c r="X55" s="316">
        <f t="shared" ref="X55:AA55" si="89">SUM(X56:X59)</f>
        <v>589180</v>
      </c>
      <c r="Y55" s="314">
        <f t="shared" si="89"/>
        <v>589180</v>
      </c>
      <c r="Z55" s="314">
        <f t="shared" si="89"/>
        <v>0</v>
      </c>
      <c r="AA55" s="315">
        <f t="shared" si="89"/>
        <v>0</v>
      </c>
      <c r="AB55" s="316">
        <f t="shared" ref="AB55:AE55" si="90">SUM(AB56:AB59)</f>
        <v>600930</v>
      </c>
      <c r="AC55" s="314">
        <f t="shared" si="90"/>
        <v>600930</v>
      </c>
      <c r="AD55" s="314">
        <f t="shared" si="90"/>
        <v>0</v>
      </c>
      <c r="AE55" s="315">
        <f t="shared" si="90"/>
        <v>0</v>
      </c>
    </row>
    <row r="56" spans="1:31" ht="15.75" x14ac:dyDescent="0.25">
      <c r="A56" s="160"/>
      <c r="B56" s="366">
        <v>1</v>
      </c>
      <c r="C56" s="368" t="s">
        <v>213</v>
      </c>
      <c r="D56" s="316">
        <f t="shared" ref="D56:D61" si="91">SUM(E56:G56)</f>
        <v>353683.45</v>
      </c>
      <c r="E56" s="314">
        <f>'[1]5.Bezpečnosť, právo a por.'!$H$5</f>
        <v>353683.45</v>
      </c>
      <c r="F56" s="314">
        <f>'[1]5.Bezpečnosť, právo a por.'!$I$5</f>
        <v>0</v>
      </c>
      <c r="G56" s="315">
        <f>'[1]5.Bezpečnosť, právo a por.'!$J$5</f>
        <v>0</v>
      </c>
      <c r="H56" s="316">
        <f t="shared" ref="H56:H61" si="92">SUM(I56:K56)</f>
        <v>386118.90000000014</v>
      </c>
      <c r="I56" s="314">
        <f>'[2]5.Bezpečnosť, právo a por.'!$K$5</f>
        <v>376573.94000000012</v>
      </c>
      <c r="J56" s="314">
        <f>'[2]5.Bezpečnosť, právo a por.'!$L$5</f>
        <v>0</v>
      </c>
      <c r="K56" s="314">
        <f>'[2]5.Bezpečnosť, právo a por.'!$M$5</f>
        <v>9544.9599999999991</v>
      </c>
      <c r="L56" s="325">
        <f t="shared" ref="L56:L61" si="93">SUM(M56:O56)</f>
        <v>410120</v>
      </c>
      <c r="M56" s="317">
        <f>'[2]5.Bezpečnosť, právo a por.'!$N$5</f>
        <v>390920</v>
      </c>
      <c r="N56" s="317">
        <f>'[2]5.Bezpečnosť, právo a por.'!$O$5</f>
        <v>4200</v>
      </c>
      <c r="O56" s="354">
        <f>'[2]5.Bezpečnosť, právo a por.'!$P$5</f>
        <v>15000</v>
      </c>
      <c r="P56" s="772">
        <f>SUM(Q56:S56)</f>
        <v>427270</v>
      </c>
      <c r="Q56" s="354">
        <f>'[2]5.Bezpečnosť, právo a por.'!$Q$5</f>
        <v>409070</v>
      </c>
      <c r="R56" s="354">
        <f>'[2]5.Bezpečnosť, právo a por.'!$R$5</f>
        <v>4200</v>
      </c>
      <c r="S56" s="318">
        <f>'[2]5.Bezpečnosť, právo a por.'!$S$5</f>
        <v>14000</v>
      </c>
      <c r="T56" s="316">
        <f t="shared" ref="T56:T61" si="94">SUM(U56:W56)</f>
        <v>443620</v>
      </c>
      <c r="U56" s="314">
        <f>'[2]5.Bezpečnosť, právo a por.'!$T$5</f>
        <v>412060</v>
      </c>
      <c r="V56" s="314">
        <f>'[2]5.Bezpečnosť, právo a por.'!$U$5</f>
        <v>16560</v>
      </c>
      <c r="W56" s="315">
        <f>'[2]5.Bezpečnosť, právo a por.'!$V$5</f>
        <v>15000</v>
      </c>
      <c r="X56" s="316">
        <f t="shared" ref="X56:X61" si="95">SUM(Y56:AA56)</f>
        <v>408600</v>
      </c>
      <c r="Y56" s="314">
        <f>'[2]5.Bezpečnosť, právo a por.'!$W$5</f>
        <v>408600</v>
      </c>
      <c r="Z56" s="314">
        <f>'[2]5.Bezpečnosť, právo a por.'!$X$5</f>
        <v>0</v>
      </c>
      <c r="AA56" s="315">
        <f>'[2]5.Bezpečnosť, právo a por.'!$Y$5</f>
        <v>0</v>
      </c>
      <c r="AB56" s="316">
        <f t="shared" ref="AB56:AB61" si="96">SUM(AC56:AE56)</f>
        <v>415950</v>
      </c>
      <c r="AC56" s="314">
        <f>'[2]5.Bezpečnosť, právo a por.'!$Z$5</f>
        <v>415950</v>
      </c>
      <c r="AD56" s="314">
        <f>'[2]5.Bezpečnosť, právo a por.'!$AA$5</f>
        <v>0</v>
      </c>
      <c r="AE56" s="315">
        <f>'[2]5.Bezpečnosť, právo a por.'!$AB$5</f>
        <v>0</v>
      </c>
    </row>
    <row r="57" spans="1:31" ht="15.75" x14ac:dyDescent="0.25">
      <c r="A57" s="156"/>
      <c r="B57" s="366">
        <v>2</v>
      </c>
      <c r="C57" s="368" t="s">
        <v>214</v>
      </c>
      <c r="D57" s="316">
        <f t="shared" si="91"/>
        <v>65113.499999999993</v>
      </c>
      <c r="E57" s="314">
        <f>'[1]5.Bezpečnosť, právo a por.'!$H$46</f>
        <v>65113.499999999993</v>
      </c>
      <c r="F57" s="314">
        <f>'[1]5.Bezpečnosť, právo a por.'!$I$46</f>
        <v>0</v>
      </c>
      <c r="G57" s="315">
        <f>'[1]5.Bezpečnosť, právo a por.'!$J$46</f>
        <v>0</v>
      </c>
      <c r="H57" s="316">
        <f t="shared" si="92"/>
        <v>98245.130000000019</v>
      </c>
      <c r="I57" s="314">
        <f>'[2]5.Bezpečnosť, právo a por.'!$K$54</f>
        <v>83573.930000000022</v>
      </c>
      <c r="J57" s="314">
        <f>'[2]5.Bezpečnosť, právo a por.'!$L$54</f>
        <v>14671.2</v>
      </c>
      <c r="K57" s="314">
        <f>'[2]5.Bezpečnosť, právo a por.'!$M$54</f>
        <v>0</v>
      </c>
      <c r="L57" s="325">
        <f t="shared" si="93"/>
        <v>106860</v>
      </c>
      <c r="M57" s="317">
        <f>'[2]5.Bezpečnosť, právo a por.'!$N$54</f>
        <v>101860</v>
      </c>
      <c r="N57" s="317">
        <f>'[2]5.Bezpečnosť, právo a por.'!$O$54</f>
        <v>5000</v>
      </c>
      <c r="O57" s="354">
        <f>'[2]5.Bezpečnosť, právo a por.'!$P$54</f>
        <v>0</v>
      </c>
      <c r="P57" s="772">
        <f t="shared" ref="P57:P61" si="97">SUM(Q57:S57)</f>
        <v>85500</v>
      </c>
      <c r="Q57" s="354">
        <f>'[2]5.Bezpečnosť, právo a por.'!$Q$54</f>
        <v>80500</v>
      </c>
      <c r="R57" s="354">
        <f>'[2]5.Bezpečnosť, právo a por.'!$R$54</f>
        <v>5000</v>
      </c>
      <c r="S57" s="318">
        <f>'[2]5.Bezpečnosť, právo a por.'!$S$54</f>
        <v>0</v>
      </c>
      <c r="T57" s="316">
        <f t="shared" si="94"/>
        <v>83660</v>
      </c>
      <c r="U57" s="314">
        <f>'[2]5.Bezpečnosť, právo a por.'!$T$54</f>
        <v>83660</v>
      </c>
      <c r="V57" s="314">
        <f>'[2]5.Bezpečnosť, právo a por.'!$U$54</f>
        <v>0</v>
      </c>
      <c r="W57" s="315">
        <f>'[2]5.Bezpečnosť, právo a por.'!$V$54</f>
        <v>0</v>
      </c>
      <c r="X57" s="316">
        <f t="shared" si="95"/>
        <v>87360</v>
      </c>
      <c r="Y57" s="314">
        <f>'[2]5.Bezpečnosť, právo a por.'!$W$54</f>
        <v>87360</v>
      </c>
      <c r="Z57" s="314">
        <f>'[2]5.Bezpečnosť, právo a por.'!$X$54</f>
        <v>0</v>
      </c>
      <c r="AA57" s="315">
        <f>'[2]5.Bezpečnosť, právo a por.'!$Y$54</f>
        <v>0</v>
      </c>
      <c r="AB57" s="316">
        <f t="shared" si="96"/>
        <v>87960</v>
      </c>
      <c r="AC57" s="314">
        <f>'[2]5.Bezpečnosť, právo a por.'!$Z$54</f>
        <v>87960</v>
      </c>
      <c r="AD57" s="314">
        <f>'[2]5.Bezpečnosť, právo a por.'!$AA$54</f>
        <v>0</v>
      </c>
      <c r="AE57" s="315">
        <f>'[2]5.Bezpečnosť, právo a por.'!$AB$54</f>
        <v>0</v>
      </c>
    </row>
    <row r="58" spans="1:31" ht="15.75" x14ac:dyDescent="0.25">
      <c r="A58" s="159"/>
      <c r="B58" s="366">
        <v>3</v>
      </c>
      <c r="C58" s="368" t="s">
        <v>215</v>
      </c>
      <c r="D58" s="316">
        <f t="shared" si="91"/>
        <v>36416.559999999998</v>
      </c>
      <c r="E58" s="314">
        <f>'[1]5.Bezpečnosť, právo a por.'!$H$64</f>
        <v>36416.559999999998</v>
      </c>
      <c r="F58" s="314">
        <f>'[1]5.Bezpečnosť, právo a por.'!$I$64</f>
        <v>0</v>
      </c>
      <c r="G58" s="315">
        <f>'[1]5.Bezpečnosť, právo a por.'!$J$64</f>
        <v>0</v>
      </c>
      <c r="H58" s="316">
        <f t="shared" si="92"/>
        <v>37257.1</v>
      </c>
      <c r="I58" s="314">
        <f>'[2]5.Bezpečnosť, právo a por.'!$K$73</f>
        <v>37257.1</v>
      </c>
      <c r="J58" s="314">
        <f>'[2]5.Bezpečnosť, právo a por.'!$L$73</f>
        <v>0</v>
      </c>
      <c r="K58" s="314">
        <f>'[2]5.Bezpečnosť, právo a por.'!$M$73</f>
        <v>0</v>
      </c>
      <c r="L58" s="325">
        <f t="shared" si="93"/>
        <v>39300</v>
      </c>
      <c r="M58" s="317">
        <f>'[2]5.Bezpečnosť, právo a por.'!$N$73</f>
        <v>39300</v>
      </c>
      <c r="N58" s="317">
        <f>'[2]5.Bezpečnosť, právo a por.'!$O$73</f>
        <v>0</v>
      </c>
      <c r="O58" s="354">
        <f>'[2]5.Bezpečnosť, právo a por.'!$P$73</f>
        <v>0</v>
      </c>
      <c r="P58" s="772">
        <f t="shared" si="97"/>
        <v>40200</v>
      </c>
      <c r="Q58" s="354">
        <f>'[2]5.Bezpečnosť, právo a por.'!$Q$73</f>
        <v>40200</v>
      </c>
      <c r="R58" s="354">
        <f>'[2]5.Bezpečnosť, právo a por.'!$R$73</f>
        <v>0</v>
      </c>
      <c r="S58" s="318">
        <f>'[2]5.Bezpečnosť, právo a por.'!$S$73</f>
        <v>0</v>
      </c>
      <c r="T58" s="316">
        <f t="shared" si="94"/>
        <v>44000</v>
      </c>
      <c r="U58" s="314">
        <f>'[2]5.Bezpečnosť, právo a por.'!$T$73</f>
        <v>44000</v>
      </c>
      <c r="V58" s="314">
        <f>'[2]5.Bezpečnosť, právo a por.'!$U$73</f>
        <v>0</v>
      </c>
      <c r="W58" s="315">
        <f>'[2]5.Bezpečnosť, právo a por.'!$V$73</f>
        <v>0</v>
      </c>
      <c r="X58" s="316">
        <f t="shared" si="95"/>
        <v>46200</v>
      </c>
      <c r="Y58" s="314">
        <f>'[2]5.Bezpečnosť, právo a por.'!$W$73</f>
        <v>46200</v>
      </c>
      <c r="Z58" s="314">
        <f>'[2]5.Bezpečnosť, právo a por.'!$X$73</f>
        <v>0</v>
      </c>
      <c r="AA58" s="315">
        <f>'[2]5.Bezpečnosť, právo a por.'!$Y$73</f>
        <v>0</v>
      </c>
      <c r="AB58" s="316">
        <f t="shared" si="96"/>
        <v>48100</v>
      </c>
      <c r="AC58" s="314">
        <f>'[2]5.Bezpečnosť, právo a por.'!$Z$73</f>
        <v>48100</v>
      </c>
      <c r="AD58" s="314">
        <f>'[2]5.Bezpečnosť, právo a por.'!$AA$73</f>
        <v>0</v>
      </c>
      <c r="AE58" s="315">
        <f>'[2]5.Bezpečnosť, právo a por.'!$AB$73</f>
        <v>0</v>
      </c>
    </row>
    <row r="59" spans="1:31" ht="15.75" x14ac:dyDescent="0.25">
      <c r="A59" s="159"/>
      <c r="B59" s="366">
        <v>4</v>
      </c>
      <c r="C59" s="368" t="s">
        <v>216</v>
      </c>
      <c r="D59" s="316">
        <f t="shared" si="91"/>
        <v>37990.74</v>
      </c>
      <c r="E59" s="314">
        <f>'[1]5.Bezpečnosť, právo a por.'!$H$67</f>
        <v>37990.74</v>
      </c>
      <c r="F59" s="314">
        <f>'[1]5.Bezpečnosť, právo a por.'!$I$67</f>
        <v>0</v>
      </c>
      <c r="G59" s="315">
        <f>'[1]5.Bezpečnosť, právo a por.'!$J$67</f>
        <v>0</v>
      </c>
      <c r="H59" s="316">
        <f t="shared" si="92"/>
        <v>39496.57</v>
      </c>
      <c r="I59" s="314">
        <f>'[2]5.Bezpečnosť, právo a por.'!$K$76</f>
        <v>39496.57</v>
      </c>
      <c r="J59" s="314">
        <f>'[2]5.Bezpečnosť, právo a por.'!$L$76</f>
        <v>0</v>
      </c>
      <c r="K59" s="314">
        <f>'[2]5.Bezpečnosť, právo a por.'!$M$76</f>
        <v>0</v>
      </c>
      <c r="L59" s="325">
        <f t="shared" si="93"/>
        <v>42900</v>
      </c>
      <c r="M59" s="317">
        <f>'[2]5.Bezpečnosť, právo a por.'!$N$76</f>
        <v>42900</v>
      </c>
      <c r="N59" s="317">
        <f>'[2]5.Bezpečnosť, právo a por.'!$O$76</f>
        <v>0</v>
      </c>
      <c r="O59" s="354">
        <f>'[2]5.Bezpečnosť, právo a por.'!$P$76</f>
        <v>0</v>
      </c>
      <c r="P59" s="772">
        <f t="shared" si="97"/>
        <v>43400</v>
      </c>
      <c r="Q59" s="354">
        <f>'[2]5.Bezpečnosť, právo a por.'!$Q$76</f>
        <v>43400</v>
      </c>
      <c r="R59" s="354">
        <f>'[2]5.Bezpečnosť, právo a por.'!$R$76</f>
        <v>0</v>
      </c>
      <c r="S59" s="318">
        <f>'[2]5.Bezpečnosť, právo a por.'!$S$76</f>
        <v>0</v>
      </c>
      <c r="T59" s="316">
        <f t="shared" si="94"/>
        <v>45600</v>
      </c>
      <c r="U59" s="314">
        <f>'[2]5.Bezpečnosť, právo a por.'!$T$76</f>
        <v>45600</v>
      </c>
      <c r="V59" s="314">
        <f>'[2]5.Bezpečnosť, právo a por.'!$U$76</f>
        <v>0</v>
      </c>
      <c r="W59" s="315">
        <f>'[2]5.Bezpečnosť, právo a por.'!$V$76</f>
        <v>0</v>
      </c>
      <c r="X59" s="316">
        <f t="shared" si="95"/>
        <v>47020</v>
      </c>
      <c r="Y59" s="314">
        <f>'[2]5.Bezpečnosť, právo a por.'!$W$76</f>
        <v>47020</v>
      </c>
      <c r="Z59" s="314">
        <f>'[2]5.Bezpečnosť, právo a por.'!$X$76</f>
        <v>0</v>
      </c>
      <c r="AA59" s="315">
        <f>'[2]5.Bezpečnosť, právo a por.'!$Y$76</f>
        <v>0</v>
      </c>
      <c r="AB59" s="316">
        <f t="shared" si="96"/>
        <v>48920</v>
      </c>
      <c r="AC59" s="314">
        <f>'[2]5.Bezpečnosť, právo a por.'!$Z$76</f>
        <v>48920</v>
      </c>
      <c r="AD59" s="314">
        <f>'[2]5.Bezpečnosť, právo a por.'!$AA$76</f>
        <v>0</v>
      </c>
      <c r="AE59" s="315">
        <f>'[2]5.Bezpečnosť, právo a por.'!$AB$76</f>
        <v>0</v>
      </c>
    </row>
    <row r="60" spans="1:31" ht="16.5" x14ac:dyDescent="0.3">
      <c r="A60" s="156"/>
      <c r="B60" s="381" t="s">
        <v>217</v>
      </c>
      <c r="C60" s="374" t="s">
        <v>218</v>
      </c>
      <c r="D60" s="316">
        <f t="shared" si="91"/>
        <v>0</v>
      </c>
      <c r="E60" s="314">
        <f>'[1]5.Bezpečnosť, právo a por.'!$H$74</f>
        <v>0</v>
      </c>
      <c r="F60" s="314">
        <f>'[1]5.Bezpečnosť, právo a por.'!$I$74</f>
        <v>0</v>
      </c>
      <c r="G60" s="315">
        <f>'[1]5.Bezpečnosť, právo a por.'!$J$74</f>
        <v>0</v>
      </c>
      <c r="H60" s="316">
        <f t="shared" si="92"/>
        <v>0</v>
      </c>
      <c r="I60" s="314">
        <f>'[2]5.Bezpečnosť, právo a por.'!$K$83</f>
        <v>0</v>
      </c>
      <c r="J60" s="314">
        <f>'[2]5.Bezpečnosť, právo a por.'!$L$83</f>
        <v>0</v>
      </c>
      <c r="K60" s="314">
        <f>'[2]5.Bezpečnosť, právo a por.'!$M$83</f>
        <v>0</v>
      </c>
      <c r="L60" s="325">
        <f t="shared" si="93"/>
        <v>0</v>
      </c>
      <c r="M60" s="317">
        <f>'[2]5.Bezpečnosť, právo a por.'!$N$83</f>
        <v>0</v>
      </c>
      <c r="N60" s="317">
        <f>'[2]5.Bezpečnosť, právo a por.'!$O$83</f>
        <v>0</v>
      </c>
      <c r="O60" s="354">
        <f>'[2]5.Bezpečnosť, právo a por.'!$P$83</f>
        <v>0</v>
      </c>
      <c r="P60" s="772">
        <f t="shared" si="97"/>
        <v>0</v>
      </c>
      <c r="Q60" s="354">
        <f>'[2]5.Bezpečnosť, právo a por.'!$Q$83</f>
        <v>0</v>
      </c>
      <c r="R60" s="354">
        <f>'[2]5.Bezpečnosť, právo a por.'!$R$83</f>
        <v>0</v>
      </c>
      <c r="S60" s="318">
        <f>'[2]5.Bezpečnosť, právo a por.'!$S$83</f>
        <v>0</v>
      </c>
      <c r="T60" s="316">
        <f t="shared" si="94"/>
        <v>0</v>
      </c>
      <c r="U60" s="314">
        <f>'[2]5.Bezpečnosť, právo a por.'!$T$83</f>
        <v>0</v>
      </c>
      <c r="V60" s="314">
        <f>'[2]5.Bezpečnosť, právo a por.'!$U$83</f>
        <v>0</v>
      </c>
      <c r="W60" s="315">
        <f>'[2]5.Bezpečnosť, právo a por.'!$V$83</f>
        <v>0</v>
      </c>
      <c r="X60" s="316">
        <f t="shared" si="95"/>
        <v>0</v>
      </c>
      <c r="Y60" s="314">
        <f>'[2]5.Bezpečnosť, právo a por.'!$W$83</f>
        <v>0</v>
      </c>
      <c r="Z60" s="314">
        <f>'[2]5.Bezpečnosť, právo a por.'!$X$83</f>
        <v>0</v>
      </c>
      <c r="AA60" s="315">
        <f>'[2]5.Bezpečnosť, právo a por.'!$Y$83</f>
        <v>0</v>
      </c>
      <c r="AB60" s="316">
        <f t="shared" si="96"/>
        <v>0</v>
      </c>
      <c r="AC60" s="314">
        <f>'[2]5.Bezpečnosť, právo a por.'!$Z$83</f>
        <v>0</v>
      </c>
      <c r="AD60" s="314">
        <f>'[2]5.Bezpečnosť, právo a por.'!$AA$83</f>
        <v>0</v>
      </c>
      <c r="AE60" s="315">
        <f>'[2]5.Bezpečnosť, právo a por.'!$AB$83</f>
        <v>0</v>
      </c>
    </row>
    <row r="61" spans="1:31" ht="16.5" x14ac:dyDescent="0.3">
      <c r="A61" s="156"/>
      <c r="B61" s="381" t="s">
        <v>219</v>
      </c>
      <c r="C61" s="374" t="s">
        <v>220</v>
      </c>
      <c r="D61" s="316">
        <f t="shared" si="91"/>
        <v>1638.4599999999998</v>
      </c>
      <c r="E61" s="314">
        <f>'[1]5.Bezpečnosť, právo a por.'!$H$76</f>
        <v>1638.4599999999998</v>
      </c>
      <c r="F61" s="314">
        <f>'[1]5.Bezpečnosť, právo a por.'!$I$76</f>
        <v>0</v>
      </c>
      <c r="G61" s="315">
        <f>'[1]5.Bezpečnosť, právo a por.'!$J$76</f>
        <v>0</v>
      </c>
      <c r="H61" s="316">
        <f t="shared" si="92"/>
        <v>9540.8799999999992</v>
      </c>
      <c r="I61" s="314">
        <f>'[2]5.Bezpečnosť, právo a por.'!$K$85</f>
        <v>9540.8799999999992</v>
      </c>
      <c r="J61" s="314">
        <f>'[2]5.Bezpečnosť, právo a por.'!$L$85</f>
        <v>0</v>
      </c>
      <c r="K61" s="314">
        <f>'[2]5.Bezpečnosť, právo a por.'!$M$85</f>
        <v>0</v>
      </c>
      <c r="L61" s="325">
        <f t="shared" si="93"/>
        <v>3800</v>
      </c>
      <c r="M61" s="317">
        <f>'[2]5.Bezpečnosť, právo a por.'!$N$85</f>
        <v>3800</v>
      </c>
      <c r="N61" s="317">
        <f>'[2]5.Bezpečnosť, právo a por.'!$O$85</f>
        <v>0</v>
      </c>
      <c r="O61" s="354">
        <f>'[2]5.Bezpečnosť, právo a por.'!$P$85</f>
        <v>0</v>
      </c>
      <c r="P61" s="772">
        <f t="shared" si="97"/>
        <v>4450</v>
      </c>
      <c r="Q61" s="354">
        <f>'[2]5.Bezpečnosť, právo a por.'!$Q$85</f>
        <v>4450</v>
      </c>
      <c r="R61" s="354">
        <f>'[2]5.Bezpečnosť, právo a por.'!$R$85</f>
        <v>0</v>
      </c>
      <c r="S61" s="318">
        <f>'[2]5.Bezpečnosť, právo a por.'!$S$85</f>
        <v>0</v>
      </c>
      <c r="T61" s="316">
        <f t="shared" si="94"/>
        <v>4000</v>
      </c>
      <c r="U61" s="314">
        <f>'[2]5.Bezpečnosť, právo a por.'!$T$85</f>
        <v>4000</v>
      </c>
      <c r="V61" s="314">
        <f>'[2]5.Bezpečnosť, právo a por.'!$U$85</f>
        <v>0</v>
      </c>
      <c r="W61" s="315">
        <f>'[2]5.Bezpečnosť, právo a por.'!$V$85</f>
        <v>0</v>
      </c>
      <c r="X61" s="316">
        <f t="shared" si="95"/>
        <v>4080</v>
      </c>
      <c r="Y61" s="314">
        <f>'[2]5.Bezpečnosť, právo a por.'!$W$85</f>
        <v>4080</v>
      </c>
      <c r="Z61" s="314">
        <f>'[2]5.Bezpečnosť, právo a por.'!$X$85</f>
        <v>0</v>
      </c>
      <c r="AA61" s="315">
        <f>'[2]5.Bezpečnosť, právo a por.'!$Y$85</f>
        <v>0</v>
      </c>
      <c r="AB61" s="316">
        <f t="shared" si="96"/>
        <v>4080</v>
      </c>
      <c r="AC61" s="314">
        <f>'[2]5.Bezpečnosť, právo a por.'!$Z$85</f>
        <v>4080</v>
      </c>
      <c r="AD61" s="314">
        <f>'[2]5.Bezpečnosť, právo a por.'!$AA$85</f>
        <v>0</v>
      </c>
      <c r="AE61" s="315">
        <f>'[2]5.Bezpečnosť, právo a por.'!$AB$85</f>
        <v>0</v>
      </c>
    </row>
    <row r="62" spans="1:31" ht="15.75" x14ac:dyDescent="0.25">
      <c r="A62" s="156"/>
      <c r="B62" s="381" t="s">
        <v>221</v>
      </c>
      <c r="C62" s="368" t="s">
        <v>222</v>
      </c>
      <c r="D62" s="316">
        <f t="shared" ref="D62:G62" si="98">SUM(D63:D66)</f>
        <v>234307.3</v>
      </c>
      <c r="E62" s="316">
        <f t="shared" si="98"/>
        <v>234307.3</v>
      </c>
      <c r="F62" s="316">
        <f t="shared" si="98"/>
        <v>0</v>
      </c>
      <c r="G62" s="316">
        <f t="shared" si="98"/>
        <v>0</v>
      </c>
      <c r="H62" s="316">
        <f t="shared" ref="H62:K62" si="99">SUM(H63:H66)</f>
        <v>1098272.46</v>
      </c>
      <c r="I62" s="314">
        <f t="shared" si="99"/>
        <v>216688.06</v>
      </c>
      <c r="J62" s="314">
        <f t="shared" si="99"/>
        <v>881584.4</v>
      </c>
      <c r="K62" s="338">
        <f t="shared" si="99"/>
        <v>0</v>
      </c>
      <c r="L62" s="325">
        <f t="shared" ref="L62:S62" si="100">SUM(L63:L66)</f>
        <v>781723</v>
      </c>
      <c r="M62" s="317">
        <f t="shared" si="100"/>
        <v>193723</v>
      </c>
      <c r="N62" s="317">
        <f t="shared" si="100"/>
        <v>3000</v>
      </c>
      <c r="O62" s="354">
        <f t="shared" si="100"/>
        <v>585000</v>
      </c>
      <c r="P62" s="772">
        <f>SUM(P63:P66)</f>
        <v>790540</v>
      </c>
      <c r="Q62" s="354">
        <f t="shared" si="100"/>
        <v>205540</v>
      </c>
      <c r="R62" s="354">
        <f t="shared" si="100"/>
        <v>0</v>
      </c>
      <c r="S62" s="318">
        <f t="shared" si="100"/>
        <v>585000</v>
      </c>
      <c r="T62" s="316">
        <f t="shared" ref="T62:W62" si="101">SUM(T63:T66)</f>
        <v>379000</v>
      </c>
      <c r="U62" s="314">
        <f t="shared" si="101"/>
        <v>124000</v>
      </c>
      <c r="V62" s="314">
        <f t="shared" si="101"/>
        <v>255000</v>
      </c>
      <c r="W62" s="315">
        <f t="shared" si="101"/>
        <v>0</v>
      </c>
      <c r="X62" s="316">
        <f t="shared" ref="X62:AA62" si="102">SUM(X63:X66)</f>
        <v>506000</v>
      </c>
      <c r="Y62" s="314">
        <f t="shared" si="102"/>
        <v>131000</v>
      </c>
      <c r="Z62" s="314">
        <f t="shared" si="102"/>
        <v>375000</v>
      </c>
      <c r="AA62" s="315">
        <f t="shared" si="102"/>
        <v>0</v>
      </c>
      <c r="AB62" s="316">
        <f t="shared" ref="AB62:AE62" si="103">SUM(AB63:AB66)</f>
        <v>240000</v>
      </c>
      <c r="AC62" s="314">
        <f t="shared" si="103"/>
        <v>125000</v>
      </c>
      <c r="AD62" s="314">
        <f t="shared" si="103"/>
        <v>115000</v>
      </c>
      <c r="AE62" s="315">
        <f t="shared" si="103"/>
        <v>0</v>
      </c>
    </row>
    <row r="63" spans="1:31" ht="15.75" x14ac:dyDescent="0.25">
      <c r="A63" s="156"/>
      <c r="B63" s="366">
        <v>1</v>
      </c>
      <c r="C63" s="368" t="s">
        <v>223</v>
      </c>
      <c r="D63" s="316">
        <f>SUM(E63:G63)</f>
        <v>1500</v>
      </c>
      <c r="E63" s="314">
        <f>'[1]5.Bezpečnosť, právo a por.'!$H$90</f>
        <v>1500</v>
      </c>
      <c r="F63" s="314">
        <f>'[1]5.Bezpečnosť, právo a por.'!$I$90</f>
        <v>0</v>
      </c>
      <c r="G63" s="315">
        <f>'[1]5.Bezpečnosť, právo a por.'!$J$90</f>
        <v>0</v>
      </c>
      <c r="H63" s="316">
        <f>SUM(I63:K63)</f>
        <v>891002.63</v>
      </c>
      <c r="I63" s="314">
        <f>'[2]5.Bezpečnosť, právo a por.'!$K$100</f>
        <v>9418.23</v>
      </c>
      <c r="J63" s="314">
        <f>'[2]5.Bezpečnosť, právo a por.'!$L$100</f>
        <v>881584.4</v>
      </c>
      <c r="K63" s="314">
        <f>'[2]5.Bezpečnosť, právo a por.'!$M$100</f>
        <v>0</v>
      </c>
      <c r="L63" s="325">
        <f>SUM(M63:O63)</f>
        <v>594623</v>
      </c>
      <c r="M63" s="317">
        <f>'[2]5.Bezpečnosť, právo a por.'!$N$100</f>
        <v>6623</v>
      </c>
      <c r="N63" s="317">
        <f>'[2]5.Bezpečnosť, právo a por.'!$O$100</f>
        <v>3000</v>
      </c>
      <c r="O63" s="354">
        <f>'[2]5.Bezpečnosť, právo a por.'!$P$100</f>
        <v>585000</v>
      </c>
      <c r="P63" s="772">
        <f>SUM(Q63:S63)</f>
        <v>589700</v>
      </c>
      <c r="Q63" s="354">
        <f>'[2]5.Bezpečnosť, právo a por.'!$Q$100</f>
        <v>4700</v>
      </c>
      <c r="R63" s="354">
        <f>'[2]5.Bezpečnosť, právo a por.'!$R$100</f>
        <v>0</v>
      </c>
      <c r="S63" s="318">
        <f>'[2]5.Bezpečnosť, právo a por.'!$S$100</f>
        <v>585000</v>
      </c>
      <c r="T63" s="316">
        <f>SUM(U63:W63)</f>
        <v>261000</v>
      </c>
      <c r="U63" s="314">
        <f>'[2]5.Bezpečnosť, právo a por.'!$T$100</f>
        <v>6000</v>
      </c>
      <c r="V63" s="314">
        <f>'[2]5.Bezpečnosť, právo a por.'!$U$100</f>
        <v>255000</v>
      </c>
      <c r="W63" s="315">
        <f>'[2]5.Bezpečnosť, právo a por.'!$V$100</f>
        <v>0</v>
      </c>
      <c r="X63" s="316">
        <f>SUM(Y63:AA63)</f>
        <v>381000</v>
      </c>
      <c r="Y63" s="314">
        <f>'[2]5.Bezpečnosť, právo a por.'!$W$100</f>
        <v>6000</v>
      </c>
      <c r="Z63" s="314">
        <f>'[2]5.Bezpečnosť, právo a por.'!$X$100</f>
        <v>375000</v>
      </c>
      <c r="AA63" s="315">
        <f>'[2]5.Bezpečnosť, právo a por.'!$Y$100</f>
        <v>0</v>
      </c>
      <c r="AB63" s="316">
        <f>SUM(AC63:AE63)</f>
        <v>115000</v>
      </c>
      <c r="AC63" s="314">
        <f>'[2]5.Bezpečnosť, právo a por.'!$Z$100</f>
        <v>0</v>
      </c>
      <c r="AD63" s="314">
        <f>'[2]5.Bezpečnosť, právo a por.'!$AA$100</f>
        <v>115000</v>
      </c>
      <c r="AE63" s="315">
        <f>'[2]5.Bezpečnosť, právo a por.'!$AB$100</f>
        <v>0</v>
      </c>
    </row>
    <row r="64" spans="1:31" ht="15.75" x14ac:dyDescent="0.25">
      <c r="A64" s="156"/>
      <c r="B64" s="366">
        <v>2</v>
      </c>
      <c r="C64" s="368" t="s">
        <v>224</v>
      </c>
      <c r="D64" s="316">
        <f>SUM(E64:G64)</f>
        <v>71885.97</v>
      </c>
      <c r="E64" s="314">
        <f>'[1]5.Bezpečnosť, právo a por.'!$H$97</f>
        <v>71885.97</v>
      </c>
      <c r="F64" s="314">
        <f>'[1]5.Bezpečnosť, právo a por.'!$I$97</f>
        <v>0</v>
      </c>
      <c r="G64" s="315">
        <f>'[1]5.Bezpečnosť, právo a por.'!$J$97</f>
        <v>0</v>
      </c>
      <c r="H64" s="316">
        <f>SUM(I64:K64)</f>
        <v>78636.789999999994</v>
      </c>
      <c r="I64" s="314">
        <f>'[2]5.Bezpečnosť, právo a por.'!$K$107</f>
        <v>78636.789999999994</v>
      </c>
      <c r="J64" s="314">
        <f>'[2]5.Bezpečnosť, právo a por.'!$L$107</f>
        <v>0</v>
      </c>
      <c r="K64" s="314">
        <f>'[2]5.Bezpečnosť, právo a por.'!$M$107</f>
        <v>0</v>
      </c>
      <c r="L64" s="325">
        <f>SUM(M64:O64)</f>
        <v>67100</v>
      </c>
      <c r="M64" s="317">
        <f>'[2]5.Bezpečnosť, právo a por.'!$N$107</f>
        <v>67100</v>
      </c>
      <c r="N64" s="317">
        <f>'[2]5.Bezpečnosť, právo a por.'!$O$107</f>
        <v>0</v>
      </c>
      <c r="O64" s="354">
        <f>'[2]5.Bezpečnosť, právo a por.'!$P$107</f>
        <v>0</v>
      </c>
      <c r="P64" s="772">
        <f t="shared" ref="P64:P66" si="104">SUM(Q64:S64)</f>
        <v>85840</v>
      </c>
      <c r="Q64" s="354">
        <f>'[2]5.Bezpečnosť, právo a por.'!$Q$107</f>
        <v>85840</v>
      </c>
      <c r="R64" s="354">
        <f>'[2]5.Bezpečnosť, právo a por.'!$R$107</f>
        <v>0</v>
      </c>
      <c r="S64" s="318">
        <f>'[2]5.Bezpečnosť, právo a por.'!$S$107</f>
        <v>0</v>
      </c>
      <c r="T64" s="316">
        <f>SUM(U64:W64)</f>
        <v>21000</v>
      </c>
      <c r="U64" s="314">
        <f>'[2]5.Bezpečnosť, právo a por.'!$T$107</f>
        <v>21000</v>
      </c>
      <c r="V64" s="314">
        <f>'[2]5.Bezpečnosť, právo a por.'!$U$107</f>
        <v>0</v>
      </c>
      <c r="W64" s="315">
        <f>'[2]5.Bezpečnosť, právo a por.'!$V$107</f>
        <v>0</v>
      </c>
      <c r="X64" s="316">
        <f>SUM(Y64:AA64)</f>
        <v>25000</v>
      </c>
      <c r="Y64" s="314">
        <f>'[2]5.Bezpečnosť, právo a por.'!$W$107</f>
        <v>25000</v>
      </c>
      <c r="Z64" s="314">
        <f>'[2]5.Bezpečnosť, právo a por.'!$X$107</f>
        <v>0</v>
      </c>
      <c r="AA64" s="315">
        <f>'[2]5.Bezpečnosť, právo a por.'!$Y$107</f>
        <v>0</v>
      </c>
      <c r="AB64" s="316">
        <f>SUM(AC64:AE64)</f>
        <v>25000</v>
      </c>
      <c r="AC64" s="314">
        <f>'[2]5.Bezpečnosť, právo a por.'!$Z$107</f>
        <v>25000</v>
      </c>
      <c r="AD64" s="314">
        <f>'[2]5.Bezpečnosť, právo a por.'!$AA$107</f>
        <v>0</v>
      </c>
      <c r="AE64" s="315">
        <f>'[2]5.Bezpečnosť, právo a por.'!$AB$107</f>
        <v>0</v>
      </c>
    </row>
    <row r="65" spans="1:31" ht="15.75" x14ac:dyDescent="0.25">
      <c r="A65" s="156"/>
      <c r="B65" s="366">
        <v>3</v>
      </c>
      <c r="C65" s="368" t="s">
        <v>225</v>
      </c>
      <c r="D65" s="316">
        <f>SUM(E65:G65)</f>
        <v>160921.32999999999</v>
      </c>
      <c r="E65" s="314">
        <f>'[1]5.Bezpečnosť, právo a por.'!$H$99</f>
        <v>160921.32999999999</v>
      </c>
      <c r="F65" s="314">
        <f>'[1]5.Bezpečnosť, právo a por.'!$I$99</f>
        <v>0</v>
      </c>
      <c r="G65" s="315">
        <f>'[1]5.Bezpečnosť, právo a por.'!$J$99</f>
        <v>0</v>
      </c>
      <c r="H65" s="316">
        <f>SUM(I65:K65)</f>
        <v>128633.04</v>
      </c>
      <c r="I65" s="314">
        <f>'[2]5.Bezpečnosť, právo a por.'!$K$110</f>
        <v>128633.04</v>
      </c>
      <c r="J65" s="314">
        <f>'[2]5.Bezpečnosť, právo a por.'!$L$110</f>
        <v>0</v>
      </c>
      <c r="K65" s="314">
        <f>'[2]5.Bezpečnosť, právo a por.'!$M$110</f>
        <v>0</v>
      </c>
      <c r="L65" s="325">
        <f>SUM(M65:O65)</f>
        <v>120000</v>
      </c>
      <c r="M65" s="317">
        <f>'[2]5.Bezpečnosť, právo a por.'!$N$110</f>
        <v>120000</v>
      </c>
      <c r="N65" s="317">
        <f>'[2]5.Bezpečnosť, právo a por.'!$O$110</f>
        <v>0</v>
      </c>
      <c r="O65" s="354">
        <f>'[2]5.Bezpečnosť, právo a por.'!$P$110</f>
        <v>0</v>
      </c>
      <c r="P65" s="772">
        <f t="shared" si="104"/>
        <v>115000</v>
      </c>
      <c r="Q65" s="354">
        <f>'[2]5.Bezpečnosť, právo a por.'!$Q$110</f>
        <v>115000</v>
      </c>
      <c r="R65" s="354">
        <f>'[2]5.Bezpečnosť, právo a por.'!$R$110</f>
        <v>0</v>
      </c>
      <c r="S65" s="318">
        <f>'[2]5.Bezpečnosť, právo a por.'!$S$110</f>
        <v>0</v>
      </c>
      <c r="T65" s="316">
        <f>SUM(U65:W65)</f>
        <v>97000</v>
      </c>
      <c r="U65" s="314">
        <f>'[2]5.Bezpečnosť, právo a por.'!$T$110</f>
        <v>97000</v>
      </c>
      <c r="V65" s="314">
        <f>'[2]5.Bezpečnosť, právo a por.'!$U$110</f>
        <v>0</v>
      </c>
      <c r="W65" s="315">
        <f>'[2]5.Bezpečnosť, právo a por.'!$V$110</f>
        <v>0</v>
      </c>
      <c r="X65" s="316">
        <f>SUM(Y65:AA65)</f>
        <v>100000</v>
      </c>
      <c r="Y65" s="314">
        <f>'[2]5.Bezpečnosť, právo a por.'!$W$110</f>
        <v>100000</v>
      </c>
      <c r="Z65" s="314">
        <f>'[2]5.Bezpečnosť, právo a por.'!$X$110</f>
        <v>0</v>
      </c>
      <c r="AA65" s="315">
        <f>'[2]5.Bezpečnosť, právo a por.'!$Y$110</f>
        <v>0</v>
      </c>
      <c r="AB65" s="316">
        <f>SUM(AC65:AE65)</f>
        <v>100000</v>
      </c>
      <c r="AC65" s="314">
        <f>'[2]5.Bezpečnosť, právo a por.'!$Z$110</f>
        <v>100000</v>
      </c>
      <c r="AD65" s="314">
        <f>'[2]5.Bezpečnosť, právo a por.'!$AA$110</f>
        <v>0</v>
      </c>
      <c r="AE65" s="315">
        <f>'[2]5.Bezpečnosť, právo a por.'!$AB$110</f>
        <v>0</v>
      </c>
    </row>
    <row r="66" spans="1:31" ht="15.75" x14ac:dyDescent="0.25">
      <c r="A66" s="156"/>
      <c r="B66" s="366">
        <v>4</v>
      </c>
      <c r="C66" s="368" t="s">
        <v>226</v>
      </c>
      <c r="D66" s="316">
        <f>SUM(E66:G66)</f>
        <v>0</v>
      </c>
      <c r="E66" s="314">
        <f>'[1]5.Bezpečnosť, právo a por.'!$H$102</f>
        <v>0</v>
      </c>
      <c r="F66" s="314">
        <f>'[1]5.Bezpečnosť, právo a por.'!$I$102</f>
        <v>0</v>
      </c>
      <c r="G66" s="315">
        <f>'[1]5.Bezpečnosť, právo a por.'!$J$102</f>
        <v>0</v>
      </c>
      <c r="H66" s="316">
        <f>SUM(I66:K66)</f>
        <v>0</v>
      </c>
      <c r="I66" s="314">
        <f>'[2]5.Bezpečnosť, právo a por.'!$K$113</f>
        <v>0</v>
      </c>
      <c r="J66" s="314">
        <f>'[2]5.Bezpečnosť, právo a por.'!$L$113</f>
        <v>0</v>
      </c>
      <c r="K66" s="314">
        <f>'[2]5.Bezpečnosť, právo a por.'!$M$113</f>
        <v>0</v>
      </c>
      <c r="L66" s="325">
        <f>SUM(M66:O66)</f>
        <v>0</v>
      </c>
      <c r="M66" s="317">
        <f>'[2]5.Bezpečnosť, právo a por.'!$N$113</f>
        <v>0</v>
      </c>
      <c r="N66" s="317">
        <f>'[2]5.Bezpečnosť, právo a por.'!$O$113</f>
        <v>0</v>
      </c>
      <c r="O66" s="354">
        <f>'[2]5.Bezpečnosť, právo a por.'!$P$113</f>
        <v>0</v>
      </c>
      <c r="P66" s="772">
        <f t="shared" si="104"/>
        <v>0</v>
      </c>
      <c r="Q66" s="354">
        <f>'[2]5.Bezpečnosť, právo a por.'!$Q$113</f>
        <v>0</v>
      </c>
      <c r="R66" s="354">
        <f>'[2]5.Bezpečnosť, právo a por.'!$R$113</f>
        <v>0</v>
      </c>
      <c r="S66" s="318">
        <f>'[2]5.Bezpečnosť, právo a por.'!$S$113</f>
        <v>0</v>
      </c>
      <c r="T66" s="316">
        <f>SUM(U66:W66)</f>
        <v>0</v>
      </c>
      <c r="U66" s="314">
        <f>'[2]5.Bezpečnosť, právo a por.'!$T$113</f>
        <v>0</v>
      </c>
      <c r="V66" s="314">
        <f>'[2]5.Bezpečnosť, právo a por.'!$U$113</f>
        <v>0</v>
      </c>
      <c r="W66" s="315">
        <f>'[2]5.Bezpečnosť, právo a por.'!$V$113</f>
        <v>0</v>
      </c>
      <c r="X66" s="316">
        <f>SUM(Y66:AA66)</f>
        <v>0</v>
      </c>
      <c r="Y66" s="314">
        <f>'[2]5.Bezpečnosť, právo a por.'!$W$113</f>
        <v>0</v>
      </c>
      <c r="Z66" s="314">
        <f>'[2]5.Bezpečnosť, právo a por.'!$X$113</f>
        <v>0</v>
      </c>
      <c r="AA66" s="315">
        <f>'[2]5.Bezpečnosť, právo a por.'!$Y$113</f>
        <v>0</v>
      </c>
      <c r="AB66" s="316">
        <f>SUM(AC66:AE66)</f>
        <v>0</v>
      </c>
      <c r="AC66" s="314">
        <f>'[2]5.Bezpečnosť, právo a por.'!$Z$113</f>
        <v>0</v>
      </c>
      <c r="AD66" s="314">
        <f>'[2]5.Bezpečnosť, právo a por.'!$AA$113</f>
        <v>0</v>
      </c>
      <c r="AE66" s="315">
        <f>'[2]5.Bezpečnosť, právo a por.'!$AB$113</f>
        <v>0</v>
      </c>
    </row>
    <row r="67" spans="1:31" ht="15.75" x14ac:dyDescent="0.25">
      <c r="A67" s="160"/>
      <c r="B67" s="381" t="s">
        <v>227</v>
      </c>
      <c r="C67" s="382" t="s">
        <v>228</v>
      </c>
      <c r="D67" s="316">
        <f t="shared" ref="D67:G67" si="105">SUM(D68:D69)</f>
        <v>10900</v>
      </c>
      <c r="E67" s="314">
        <f t="shared" si="105"/>
        <v>10900</v>
      </c>
      <c r="F67" s="314">
        <f t="shared" si="105"/>
        <v>0</v>
      </c>
      <c r="G67" s="314">
        <f t="shared" si="105"/>
        <v>0</v>
      </c>
      <c r="H67" s="316">
        <f t="shared" ref="H67:K67" si="106">SUM(H68:H69)</f>
        <v>7250</v>
      </c>
      <c r="I67" s="314">
        <f t="shared" si="106"/>
        <v>7250</v>
      </c>
      <c r="J67" s="314">
        <f t="shared" si="106"/>
        <v>0</v>
      </c>
      <c r="K67" s="338">
        <f t="shared" si="106"/>
        <v>0</v>
      </c>
      <c r="L67" s="325">
        <f t="shared" ref="L67:S67" si="107">SUM(L68:L69)</f>
        <v>7000</v>
      </c>
      <c r="M67" s="317">
        <f t="shared" si="107"/>
        <v>7000</v>
      </c>
      <c r="N67" s="317">
        <f t="shared" si="107"/>
        <v>0</v>
      </c>
      <c r="O67" s="354">
        <f t="shared" si="107"/>
        <v>0</v>
      </c>
      <c r="P67" s="772">
        <f>SUM(P68:P69)</f>
        <v>7000</v>
      </c>
      <c r="Q67" s="354">
        <f t="shared" si="107"/>
        <v>7000</v>
      </c>
      <c r="R67" s="354">
        <f t="shared" si="107"/>
        <v>0</v>
      </c>
      <c r="S67" s="318">
        <f t="shared" si="107"/>
        <v>0</v>
      </c>
      <c r="T67" s="316">
        <f t="shared" ref="T67:W67" si="108">SUM(T68:T69)</f>
        <v>7000</v>
      </c>
      <c r="U67" s="314">
        <f t="shared" si="108"/>
        <v>7000</v>
      </c>
      <c r="V67" s="314">
        <f t="shared" si="108"/>
        <v>0</v>
      </c>
      <c r="W67" s="315">
        <f t="shared" si="108"/>
        <v>0</v>
      </c>
      <c r="X67" s="316">
        <f t="shared" ref="X67:AA67" si="109">SUM(X68:X69)</f>
        <v>7000</v>
      </c>
      <c r="Y67" s="314">
        <f t="shared" si="109"/>
        <v>7000</v>
      </c>
      <c r="Z67" s="314">
        <f t="shared" si="109"/>
        <v>0</v>
      </c>
      <c r="AA67" s="315">
        <f t="shared" si="109"/>
        <v>0</v>
      </c>
      <c r="AB67" s="316">
        <f t="shared" ref="AB67:AE67" si="110">SUM(AB68:AB69)</f>
        <v>7000</v>
      </c>
      <c r="AC67" s="314">
        <f t="shared" si="110"/>
        <v>7000</v>
      </c>
      <c r="AD67" s="314">
        <f t="shared" si="110"/>
        <v>0</v>
      </c>
      <c r="AE67" s="315">
        <f t="shared" si="110"/>
        <v>0</v>
      </c>
    </row>
    <row r="68" spans="1:31" ht="15.75" x14ac:dyDescent="0.25">
      <c r="A68" s="160"/>
      <c r="B68" s="366">
        <v>1</v>
      </c>
      <c r="C68" s="368" t="s">
        <v>229</v>
      </c>
      <c r="D68" s="316">
        <f>SUM(E68:G68)</f>
        <v>900</v>
      </c>
      <c r="E68" s="314">
        <f>'[1]5.Bezpečnosť, právo a por.'!$H$106</f>
        <v>900</v>
      </c>
      <c r="F68" s="314">
        <f>'[1]5.Bezpečnosť, právo a por.'!$I$106</f>
        <v>0</v>
      </c>
      <c r="G68" s="315">
        <f>'[1]5.Bezpečnosť, právo a por.'!$J$106</f>
        <v>0</v>
      </c>
      <c r="H68" s="316">
        <f>SUM(I68:K68)</f>
        <v>250</v>
      </c>
      <c r="I68" s="314">
        <f>'[2]5.Bezpečnosť, právo a por.'!$K$117</f>
        <v>250</v>
      </c>
      <c r="J68" s="314">
        <f>'[2]5.Bezpečnosť, právo a por.'!$L$117</f>
        <v>0</v>
      </c>
      <c r="K68" s="314">
        <f>'[2]5.Bezpečnosť, právo a por.'!$M$117</f>
        <v>0</v>
      </c>
      <c r="L68" s="325">
        <f>SUM(M68:O68)</f>
        <v>0</v>
      </c>
      <c r="M68" s="317">
        <f>'[2]5.Bezpečnosť, právo a por.'!$N$117</f>
        <v>0</v>
      </c>
      <c r="N68" s="317">
        <f>'[2]5.Bezpečnosť, právo a por.'!$O$117</f>
        <v>0</v>
      </c>
      <c r="O68" s="354">
        <f>'[2]5.Bezpečnosť, právo a por.'!$P$117</f>
        <v>0</v>
      </c>
      <c r="P68" s="772">
        <f>SUM(Q68:S68)</f>
        <v>0</v>
      </c>
      <c r="Q68" s="354">
        <f>'[2]5.Bezpečnosť, právo a por.'!$Q$117</f>
        <v>0</v>
      </c>
      <c r="R68" s="354">
        <f>'[2]5.Bezpečnosť, právo a por.'!$R$117</f>
        <v>0</v>
      </c>
      <c r="S68" s="318">
        <f>'[2]5.Bezpečnosť, právo a por.'!$S$117</f>
        <v>0</v>
      </c>
      <c r="T68" s="316">
        <f>SUM(U68:W68)</f>
        <v>0</v>
      </c>
      <c r="U68" s="314">
        <f>'[2]5.Bezpečnosť, právo a por.'!$T$117</f>
        <v>0</v>
      </c>
      <c r="V68" s="314">
        <f>'[2]5.Bezpečnosť, právo a por.'!$U$117</f>
        <v>0</v>
      </c>
      <c r="W68" s="315">
        <f>'[2]5.Bezpečnosť, právo a por.'!$V$117</f>
        <v>0</v>
      </c>
      <c r="X68" s="316">
        <f>SUM(Y68:AA68)</f>
        <v>0</v>
      </c>
      <c r="Y68" s="314">
        <f>'[2]5.Bezpečnosť, právo a por.'!$W$117</f>
        <v>0</v>
      </c>
      <c r="Z68" s="314">
        <f>'[2]5.Bezpečnosť, právo a por.'!$X$117</f>
        <v>0</v>
      </c>
      <c r="AA68" s="315">
        <f>'[2]5.Bezpečnosť, právo a por.'!$Y$117</f>
        <v>0</v>
      </c>
      <c r="AB68" s="316">
        <f>SUM(AC68:AE68)</f>
        <v>0</v>
      </c>
      <c r="AC68" s="314">
        <f>'[2]5.Bezpečnosť, právo a por.'!$Z$117</f>
        <v>0</v>
      </c>
      <c r="AD68" s="314">
        <f>'[2]5.Bezpečnosť, právo a por.'!$AA$117</f>
        <v>0</v>
      </c>
      <c r="AE68" s="315">
        <f>'[2]5.Bezpečnosť, právo a por.'!$AB$117</f>
        <v>0</v>
      </c>
    </row>
    <row r="69" spans="1:31" ht="17.25" thickBot="1" x14ac:dyDescent="0.35">
      <c r="A69" s="160"/>
      <c r="B69" s="369">
        <v>2</v>
      </c>
      <c r="C69" s="383" t="s">
        <v>447</v>
      </c>
      <c r="D69" s="322">
        <f>SUM(E69:G69)</f>
        <v>10000</v>
      </c>
      <c r="E69" s="323">
        <f>'[1]5.Bezpečnosť, právo a por.'!$H$108</f>
        <v>10000</v>
      </c>
      <c r="F69" s="323">
        <f>'[1]5.Bezpečnosť, právo a por.'!$I$108</f>
        <v>0</v>
      </c>
      <c r="G69" s="324">
        <f>'[1]5.Bezpečnosť, právo a por.'!$J$108</f>
        <v>0</v>
      </c>
      <c r="H69" s="322">
        <f>SUM(I69:K69)</f>
        <v>7000</v>
      </c>
      <c r="I69" s="323">
        <f>'[2]5.Bezpečnosť, právo a por.'!$K$119</f>
        <v>7000</v>
      </c>
      <c r="J69" s="323">
        <f>'[2]5.Bezpečnosť, právo a por.'!$L$119</f>
        <v>0</v>
      </c>
      <c r="K69" s="323">
        <f>'[2]5.Bezpečnosť, právo a por.'!$M$119</f>
        <v>0</v>
      </c>
      <c r="L69" s="344">
        <f>SUM(M69:O69)</f>
        <v>7000</v>
      </c>
      <c r="M69" s="345">
        <f>'[2]5.Bezpečnosť, právo a por.'!$N$119</f>
        <v>7000</v>
      </c>
      <c r="N69" s="345">
        <f>'[2]5.Bezpečnosť, právo a por.'!$O$119</f>
        <v>0</v>
      </c>
      <c r="O69" s="520">
        <f>'[2]5.Bezpečnosť, právo a por.'!$P$119</f>
        <v>0</v>
      </c>
      <c r="P69" s="773">
        <f>SUM(Q69:S69)</f>
        <v>7000</v>
      </c>
      <c r="Q69" s="520">
        <f>'[2]5.Bezpečnosť, právo a por.'!$Q$119</f>
        <v>7000</v>
      </c>
      <c r="R69" s="520">
        <f>'[2]5.Bezpečnosť, právo a por.'!$R$119</f>
        <v>0</v>
      </c>
      <c r="S69" s="346">
        <f>'[2]5.Bezpečnosť, právo a por.'!$S$119</f>
        <v>0</v>
      </c>
      <c r="T69" s="322">
        <f>SUM(U69:W69)</f>
        <v>7000</v>
      </c>
      <c r="U69" s="323">
        <f>'[2]5.Bezpečnosť, právo a por.'!$T$119</f>
        <v>7000</v>
      </c>
      <c r="V69" s="323">
        <f>'[2]5.Bezpečnosť, právo a por.'!$U$119</f>
        <v>0</v>
      </c>
      <c r="W69" s="324">
        <f>'[2]5.Bezpečnosť, právo a por.'!$V$119</f>
        <v>0</v>
      </c>
      <c r="X69" s="322">
        <f>SUM(Y69:AA69)</f>
        <v>7000</v>
      </c>
      <c r="Y69" s="323">
        <f>'[2]5.Bezpečnosť, právo a por.'!$W$119</f>
        <v>7000</v>
      </c>
      <c r="Z69" s="323">
        <f>'[2]5.Bezpečnosť, právo a por.'!$X$119</f>
        <v>0</v>
      </c>
      <c r="AA69" s="324">
        <f>'[2]5.Bezpečnosť, právo a por.'!$Y$119</f>
        <v>0</v>
      </c>
      <c r="AB69" s="322">
        <f>SUM(AC69:AE69)</f>
        <v>7000</v>
      </c>
      <c r="AC69" s="323">
        <f>'[2]5.Bezpečnosť, právo a por.'!$Z$119</f>
        <v>7000</v>
      </c>
      <c r="AD69" s="323">
        <f>'[2]5.Bezpečnosť, právo a por.'!$AA$119</f>
        <v>0</v>
      </c>
      <c r="AE69" s="324">
        <f>'[2]5.Bezpečnosť, právo a por.'!$AB$119</f>
        <v>0</v>
      </c>
    </row>
    <row r="70" spans="1:31" s="158" customFormat="1" ht="15.75" x14ac:dyDescent="0.25">
      <c r="A70" s="160"/>
      <c r="B70" s="371" t="s">
        <v>231</v>
      </c>
      <c r="C70" s="372"/>
      <c r="D70" s="313">
        <f t="shared" ref="D70:G70" si="111">D71+D74+D77</f>
        <v>914595.94000000006</v>
      </c>
      <c r="E70" s="311">
        <f t="shared" si="111"/>
        <v>914145.94000000006</v>
      </c>
      <c r="F70" s="311">
        <f t="shared" si="111"/>
        <v>450</v>
      </c>
      <c r="G70" s="312">
        <f t="shared" si="111"/>
        <v>0</v>
      </c>
      <c r="H70" s="313">
        <f t="shared" ref="H70:K70" si="112">H71+H74+H77</f>
        <v>742625.91</v>
      </c>
      <c r="I70" s="311">
        <f t="shared" si="112"/>
        <v>741777.62000000011</v>
      </c>
      <c r="J70" s="311">
        <f t="shared" si="112"/>
        <v>848.29</v>
      </c>
      <c r="K70" s="347">
        <f t="shared" si="112"/>
        <v>0</v>
      </c>
      <c r="L70" s="348">
        <f t="shared" ref="L70:S70" si="113">L71+L74+L77</f>
        <v>793207</v>
      </c>
      <c r="M70" s="349">
        <f t="shared" si="113"/>
        <v>793207</v>
      </c>
      <c r="N70" s="349">
        <f t="shared" si="113"/>
        <v>0</v>
      </c>
      <c r="O70" s="519">
        <f t="shared" si="113"/>
        <v>0</v>
      </c>
      <c r="P70" s="771">
        <f t="shared" si="113"/>
        <v>761800</v>
      </c>
      <c r="Q70" s="519">
        <f t="shared" si="113"/>
        <v>761800</v>
      </c>
      <c r="R70" s="519">
        <f t="shared" si="113"/>
        <v>0</v>
      </c>
      <c r="S70" s="350">
        <f t="shared" si="113"/>
        <v>0</v>
      </c>
      <c r="T70" s="313">
        <f t="shared" ref="T70:W70" si="114">T71+T74+T77</f>
        <v>668300</v>
      </c>
      <c r="U70" s="311">
        <f t="shared" si="114"/>
        <v>668300</v>
      </c>
      <c r="V70" s="311">
        <f t="shared" si="114"/>
        <v>0</v>
      </c>
      <c r="W70" s="312">
        <f t="shared" si="114"/>
        <v>0</v>
      </c>
      <c r="X70" s="313">
        <f t="shared" ref="X70:AA70" si="115">X71+X74+X77</f>
        <v>739300</v>
      </c>
      <c r="Y70" s="311">
        <f t="shared" si="115"/>
        <v>674300</v>
      </c>
      <c r="Z70" s="311">
        <f t="shared" si="115"/>
        <v>65000</v>
      </c>
      <c r="AA70" s="312">
        <f t="shared" si="115"/>
        <v>0</v>
      </c>
      <c r="AB70" s="313">
        <f t="shared" ref="AB70:AE70" si="116">AB71+AB74+AB77</f>
        <v>732300</v>
      </c>
      <c r="AC70" s="311">
        <f t="shared" si="116"/>
        <v>667300</v>
      </c>
      <c r="AD70" s="311">
        <f t="shared" si="116"/>
        <v>65000</v>
      </c>
      <c r="AE70" s="312">
        <f t="shared" si="116"/>
        <v>0</v>
      </c>
    </row>
    <row r="71" spans="1:31" ht="15.75" x14ac:dyDescent="0.25">
      <c r="A71" s="159"/>
      <c r="B71" s="381" t="s">
        <v>232</v>
      </c>
      <c r="C71" s="382" t="s">
        <v>233</v>
      </c>
      <c r="D71" s="316">
        <f t="shared" ref="D71:G71" si="117">SUM(D72:D73)</f>
        <v>653697.56000000006</v>
      </c>
      <c r="E71" s="314">
        <f t="shared" si="117"/>
        <v>653247.56000000006</v>
      </c>
      <c r="F71" s="314">
        <f t="shared" si="117"/>
        <v>450</v>
      </c>
      <c r="G71" s="314">
        <f t="shared" si="117"/>
        <v>0</v>
      </c>
      <c r="H71" s="316">
        <f t="shared" ref="H71:K71" si="118">SUM(H72:H73)</f>
        <v>519500.53</v>
      </c>
      <c r="I71" s="314">
        <f t="shared" si="118"/>
        <v>518652.24000000005</v>
      </c>
      <c r="J71" s="314">
        <f t="shared" si="118"/>
        <v>848.29</v>
      </c>
      <c r="K71" s="338">
        <f t="shared" si="118"/>
        <v>0</v>
      </c>
      <c r="L71" s="325">
        <f t="shared" ref="L71:N71" si="119">SUM(L72:L73)</f>
        <v>557888</v>
      </c>
      <c r="M71" s="317">
        <f t="shared" si="119"/>
        <v>557888</v>
      </c>
      <c r="N71" s="317">
        <f t="shared" si="119"/>
        <v>0</v>
      </c>
      <c r="O71" s="354">
        <f>SUM(O72:O73)</f>
        <v>0</v>
      </c>
      <c r="P71" s="772">
        <f t="shared" ref="P71:S71" si="120">SUM(P72:P73)</f>
        <v>531000</v>
      </c>
      <c r="Q71" s="354">
        <f t="shared" si="120"/>
        <v>531000</v>
      </c>
      <c r="R71" s="354">
        <f t="shared" si="120"/>
        <v>0</v>
      </c>
      <c r="S71" s="318">
        <f t="shared" si="120"/>
        <v>0</v>
      </c>
      <c r="T71" s="316">
        <f t="shared" ref="T71:W71" si="121">SUM(T72:T73)</f>
        <v>557000</v>
      </c>
      <c r="U71" s="314">
        <f t="shared" si="121"/>
        <v>557000</v>
      </c>
      <c r="V71" s="314">
        <f t="shared" si="121"/>
        <v>0</v>
      </c>
      <c r="W71" s="315">
        <f t="shared" si="121"/>
        <v>0</v>
      </c>
      <c r="X71" s="316">
        <f t="shared" ref="X71:AA71" si="122">SUM(X72:X73)</f>
        <v>625600</v>
      </c>
      <c r="Y71" s="314">
        <f t="shared" si="122"/>
        <v>560600</v>
      </c>
      <c r="Z71" s="314">
        <f t="shared" si="122"/>
        <v>65000</v>
      </c>
      <c r="AA71" s="315">
        <f t="shared" si="122"/>
        <v>0</v>
      </c>
      <c r="AB71" s="316">
        <f t="shared" ref="AB71:AE71" si="123">SUM(AB72:AB73)</f>
        <v>620600</v>
      </c>
      <c r="AC71" s="314">
        <f t="shared" si="123"/>
        <v>555600</v>
      </c>
      <c r="AD71" s="314">
        <f t="shared" si="123"/>
        <v>65000</v>
      </c>
      <c r="AE71" s="315">
        <f t="shared" si="123"/>
        <v>0</v>
      </c>
    </row>
    <row r="72" spans="1:31" ht="15.75" x14ac:dyDescent="0.25">
      <c r="A72" s="156"/>
      <c r="B72" s="366">
        <v>1</v>
      </c>
      <c r="C72" s="382" t="s">
        <v>234</v>
      </c>
      <c r="D72" s="316">
        <f>SUM(E72:G72)</f>
        <v>752.08999999999992</v>
      </c>
      <c r="E72" s="314">
        <f>'[1]6.Odpadové hospodárstvo'!$H$5</f>
        <v>302.08999999999997</v>
      </c>
      <c r="F72" s="314">
        <f>'[1]6.Odpadové hospodárstvo'!$I$5</f>
        <v>450</v>
      </c>
      <c r="G72" s="315">
        <f>'[1]6.Odpadové hospodárstvo'!$J$5</f>
        <v>0</v>
      </c>
      <c r="H72" s="316">
        <f>SUM(I72:K72)</f>
        <v>1212.44</v>
      </c>
      <c r="I72" s="314">
        <f>'[2]6.Odpadové hospodárstvo'!$K$5</f>
        <v>364.15</v>
      </c>
      <c r="J72" s="314">
        <f>'[2]6.Odpadové hospodárstvo'!$L$5</f>
        <v>848.29</v>
      </c>
      <c r="K72" s="314">
        <f>'[2]6.Odpadové hospodárstvo'!$M$5</f>
        <v>0</v>
      </c>
      <c r="L72" s="325">
        <f>SUM(M72:O72)</f>
        <v>1600</v>
      </c>
      <c r="M72" s="317">
        <f>'[2]6.Odpadové hospodárstvo'!$N$5</f>
        <v>1600</v>
      </c>
      <c r="N72" s="317">
        <f>'[2]6.Odpadové hospodárstvo'!$O$5</f>
        <v>0</v>
      </c>
      <c r="O72" s="354">
        <f>'[2]6.Odpadové hospodárstvo'!$P$5</f>
        <v>0</v>
      </c>
      <c r="P72" s="772">
        <f>SUM(Q72:S72)</f>
        <v>1500</v>
      </c>
      <c r="Q72" s="354">
        <f>'[2]6.Odpadové hospodárstvo'!$Q$5</f>
        <v>1500</v>
      </c>
      <c r="R72" s="354">
        <f>'[2]6.Odpadové hospodárstvo'!$R$5</f>
        <v>0</v>
      </c>
      <c r="S72" s="318">
        <f>'[2]6.Odpadové hospodárstvo'!$S$5</f>
        <v>0</v>
      </c>
      <c r="T72" s="316">
        <f>SUM(U72:W72)</f>
        <v>1000</v>
      </c>
      <c r="U72" s="314">
        <f>'[2]6.Odpadové hospodárstvo'!$T$5</f>
        <v>1000</v>
      </c>
      <c r="V72" s="314">
        <f>'[2]6.Odpadové hospodárstvo'!$U$5</f>
        <v>0</v>
      </c>
      <c r="W72" s="315">
        <f>'[2]6.Odpadové hospodárstvo'!$V$5</f>
        <v>0</v>
      </c>
      <c r="X72" s="316">
        <f>SUM(Y72:AA72)</f>
        <v>65600</v>
      </c>
      <c r="Y72" s="314">
        <f>'[2]6.Odpadové hospodárstvo'!$W$5</f>
        <v>600</v>
      </c>
      <c r="Z72" s="314">
        <f>'[2]6.Odpadové hospodárstvo'!$X$5</f>
        <v>65000</v>
      </c>
      <c r="AA72" s="315">
        <f>'[2]6.Odpadové hospodárstvo'!$Y$5</f>
        <v>0</v>
      </c>
      <c r="AB72" s="316">
        <f>SUM(AC72:AE72)</f>
        <v>65600</v>
      </c>
      <c r="AC72" s="314">
        <f>'[2]6.Odpadové hospodárstvo'!$Z$5</f>
        <v>600</v>
      </c>
      <c r="AD72" s="314">
        <f>'[2]6.Odpadové hospodárstvo'!$AA$5</f>
        <v>65000</v>
      </c>
      <c r="AE72" s="315">
        <f>'[2]6.Odpadové hospodárstvo'!$AB$5</f>
        <v>0</v>
      </c>
    </row>
    <row r="73" spans="1:31" ht="15.75" x14ac:dyDescent="0.25">
      <c r="A73" s="156"/>
      <c r="B73" s="366">
        <v>2</v>
      </c>
      <c r="C73" s="368" t="s">
        <v>235</v>
      </c>
      <c r="D73" s="316">
        <f>SUM(E73:G73)</f>
        <v>652945.47000000009</v>
      </c>
      <c r="E73" s="314">
        <f>'[1]6.Odpadové hospodárstvo'!$H$10</f>
        <v>652945.47000000009</v>
      </c>
      <c r="F73" s="314">
        <f>'[1]6.Odpadové hospodárstvo'!$I$10</f>
        <v>0</v>
      </c>
      <c r="G73" s="315">
        <f>'[1]6.Odpadové hospodárstvo'!$J$10</f>
        <v>0</v>
      </c>
      <c r="H73" s="316">
        <f>SUM(I73:K73)</f>
        <v>518288.09</v>
      </c>
      <c r="I73" s="314">
        <f>'[2]6.Odpadové hospodárstvo'!$K$10</f>
        <v>518288.09</v>
      </c>
      <c r="J73" s="314">
        <f>'[2]6.Odpadové hospodárstvo'!$L$10</f>
        <v>0</v>
      </c>
      <c r="K73" s="314">
        <f>'[2]6.Odpadové hospodárstvo'!$M$10</f>
        <v>0</v>
      </c>
      <c r="L73" s="325">
        <f>SUM(M73:O73)</f>
        <v>556288</v>
      </c>
      <c r="M73" s="317">
        <f>'[2]6.Odpadové hospodárstvo'!$N$10</f>
        <v>556288</v>
      </c>
      <c r="N73" s="317">
        <f>'[2]6.Odpadové hospodárstvo'!$O$10</f>
        <v>0</v>
      </c>
      <c r="O73" s="354">
        <f>'[2]6.Odpadové hospodárstvo'!$P$10</f>
        <v>0</v>
      </c>
      <c r="P73" s="772">
        <f>SUM(Q73:S73)</f>
        <v>529500</v>
      </c>
      <c r="Q73" s="354">
        <f>'[2]6.Odpadové hospodárstvo'!$Q$10</f>
        <v>529500</v>
      </c>
      <c r="R73" s="354">
        <f>'[2]6.Odpadové hospodárstvo'!$R$10</f>
        <v>0</v>
      </c>
      <c r="S73" s="318">
        <f>'[2]6.Odpadové hospodárstvo'!$S$10</f>
        <v>0</v>
      </c>
      <c r="T73" s="316">
        <f>SUM(U73:W73)</f>
        <v>556000</v>
      </c>
      <c r="U73" s="314">
        <f>'[2]6.Odpadové hospodárstvo'!$T$10</f>
        <v>556000</v>
      </c>
      <c r="V73" s="314">
        <f>'[2]6.Odpadové hospodárstvo'!$U$10</f>
        <v>0</v>
      </c>
      <c r="W73" s="315">
        <f>'[2]6.Odpadové hospodárstvo'!$V$10</f>
        <v>0</v>
      </c>
      <c r="X73" s="316">
        <f>SUM(Y73:AA73)</f>
        <v>560000</v>
      </c>
      <c r="Y73" s="314">
        <f>'[2]6.Odpadové hospodárstvo'!$W$10</f>
        <v>560000</v>
      </c>
      <c r="Z73" s="314">
        <f>'[2]6.Odpadové hospodárstvo'!$X$10</f>
        <v>0</v>
      </c>
      <c r="AA73" s="315">
        <f>'[2]6.Odpadové hospodárstvo'!$Y$10</f>
        <v>0</v>
      </c>
      <c r="AB73" s="316">
        <f>SUM(AC73:AE73)</f>
        <v>555000</v>
      </c>
      <c r="AC73" s="314">
        <f>'[2]6.Odpadové hospodárstvo'!$Z$10</f>
        <v>555000</v>
      </c>
      <c r="AD73" s="314">
        <f>'[2]6.Odpadové hospodárstvo'!$AA$10</f>
        <v>0</v>
      </c>
      <c r="AE73" s="315">
        <f>'[2]6.Odpadové hospodárstvo'!$AB$10</f>
        <v>0</v>
      </c>
    </row>
    <row r="74" spans="1:31" ht="15.75" x14ac:dyDescent="0.25">
      <c r="A74" s="156"/>
      <c r="B74" s="381" t="s">
        <v>236</v>
      </c>
      <c r="C74" s="368" t="s">
        <v>237</v>
      </c>
      <c r="D74" s="316">
        <f t="shared" ref="D74:G74" si="124">SUM(D75:D76)</f>
        <v>164403.23000000001</v>
      </c>
      <c r="E74" s="314">
        <f t="shared" si="124"/>
        <v>164403.23000000001</v>
      </c>
      <c r="F74" s="314">
        <f t="shared" si="124"/>
        <v>0</v>
      </c>
      <c r="G74" s="315">
        <f t="shared" si="124"/>
        <v>0</v>
      </c>
      <c r="H74" s="316">
        <f t="shared" ref="H74:K74" si="125">SUM(H75:H76)</f>
        <v>109495.47</v>
      </c>
      <c r="I74" s="314">
        <f t="shared" si="125"/>
        <v>109495.47</v>
      </c>
      <c r="J74" s="314">
        <f t="shared" si="125"/>
        <v>0</v>
      </c>
      <c r="K74" s="338">
        <f t="shared" si="125"/>
        <v>0</v>
      </c>
      <c r="L74" s="325">
        <f t="shared" ref="L74:S74" si="126">SUM(L75:L76)</f>
        <v>123212</v>
      </c>
      <c r="M74" s="317">
        <f t="shared" si="126"/>
        <v>123212</v>
      </c>
      <c r="N74" s="317">
        <f t="shared" si="126"/>
        <v>0</v>
      </c>
      <c r="O74" s="354">
        <f t="shared" si="126"/>
        <v>0</v>
      </c>
      <c r="P74" s="772">
        <f t="shared" si="126"/>
        <v>120000</v>
      </c>
      <c r="Q74" s="354">
        <f t="shared" si="126"/>
        <v>120000</v>
      </c>
      <c r="R74" s="354">
        <f t="shared" si="126"/>
        <v>0</v>
      </c>
      <c r="S74" s="318">
        <f t="shared" si="126"/>
        <v>0</v>
      </c>
      <c r="T74" s="316">
        <f t="shared" ref="T74:W74" si="127">SUM(T75:T76)</f>
        <v>0</v>
      </c>
      <c r="U74" s="314">
        <f t="shared" si="127"/>
        <v>0</v>
      </c>
      <c r="V74" s="314">
        <f t="shared" si="127"/>
        <v>0</v>
      </c>
      <c r="W74" s="315">
        <f t="shared" si="127"/>
        <v>0</v>
      </c>
      <c r="X74" s="316">
        <f t="shared" ref="X74:AA74" si="128">SUM(X75:X76)</f>
        <v>0</v>
      </c>
      <c r="Y74" s="314">
        <f t="shared" si="128"/>
        <v>0</v>
      </c>
      <c r="Z74" s="314">
        <f t="shared" si="128"/>
        <v>0</v>
      </c>
      <c r="AA74" s="315">
        <f t="shared" si="128"/>
        <v>0</v>
      </c>
      <c r="AB74" s="316">
        <f t="shared" ref="AB74:AE74" si="129">SUM(AB75:AB76)</f>
        <v>0</v>
      </c>
      <c r="AC74" s="314">
        <f t="shared" si="129"/>
        <v>0</v>
      </c>
      <c r="AD74" s="314">
        <f t="shared" si="129"/>
        <v>0</v>
      </c>
      <c r="AE74" s="315">
        <f t="shared" si="129"/>
        <v>0</v>
      </c>
    </row>
    <row r="75" spans="1:31" ht="15.75" x14ac:dyDescent="0.25">
      <c r="A75" s="156"/>
      <c r="B75" s="366">
        <v>1</v>
      </c>
      <c r="C75" s="368" t="s">
        <v>238</v>
      </c>
      <c r="D75" s="316">
        <f>SUM(E75:G75)</f>
        <v>145038.25</v>
      </c>
      <c r="E75" s="314">
        <f>'[1]6.Odpadové hospodárstvo'!$H$15</f>
        <v>145038.25</v>
      </c>
      <c r="F75" s="314">
        <f>'[1]6.Odpadové hospodárstvo'!$I$15</f>
        <v>0</v>
      </c>
      <c r="G75" s="315">
        <f>'[1]6.Odpadové hospodárstvo'!$J$15</f>
        <v>0</v>
      </c>
      <c r="H75" s="316">
        <f>SUM(I75:K75)</f>
        <v>92072.38</v>
      </c>
      <c r="I75" s="314">
        <f>'[2]6.Odpadové hospodárstvo'!$K$17</f>
        <v>92072.38</v>
      </c>
      <c r="J75" s="314">
        <f>'[2]6.Odpadové hospodárstvo'!$L$17</f>
        <v>0</v>
      </c>
      <c r="K75" s="314">
        <f>'[2]6.Odpadové hospodárstvo'!$M$17</f>
        <v>0</v>
      </c>
      <c r="L75" s="325">
        <f>SUM(M75:O75)</f>
        <v>109000</v>
      </c>
      <c r="M75" s="317">
        <f>'[2]6.Odpadové hospodárstvo'!$N$17</f>
        <v>109000</v>
      </c>
      <c r="N75" s="317">
        <f>'[2]6.Odpadové hospodárstvo'!$O$17</f>
        <v>0</v>
      </c>
      <c r="O75" s="354">
        <f>'[2]6.Odpadové hospodárstvo'!$P$17</f>
        <v>0</v>
      </c>
      <c r="P75" s="772">
        <f>SUM(Q75:S75)</f>
        <v>100000</v>
      </c>
      <c r="Q75" s="354">
        <f>'[2]6.Odpadové hospodárstvo'!$Q$17</f>
        <v>100000</v>
      </c>
      <c r="R75" s="354">
        <f>'[2]6.Odpadové hospodárstvo'!$R$17</f>
        <v>0</v>
      </c>
      <c r="S75" s="318">
        <f>'[2]6.Odpadové hospodárstvo'!$S$17</f>
        <v>0</v>
      </c>
      <c r="T75" s="316">
        <f>SUM(U75:W75)</f>
        <v>0</v>
      </c>
      <c r="U75" s="314">
        <f>'[2]6.Odpadové hospodárstvo'!$T$17</f>
        <v>0</v>
      </c>
      <c r="V75" s="314">
        <f>'[2]6.Odpadové hospodárstvo'!$U$17</f>
        <v>0</v>
      </c>
      <c r="W75" s="315">
        <f>'[2]6.Odpadové hospodárstvo'!$V$17</f>
        <v>0</v>
      </c>
      <c r="X75" s="316">
        <f>SUM(Y75:AA75)</f>
        <v>0</v>
      </c>
      <c r="Y75" s="314">
        <f>'[2]6.Odpadové hospodárstvo'!$W$17</f>
        <v>0</v>
      </c>
      <c r="Z75" s="314">
        <f>'[2]6.Odpadové hospodárstvo'!$X$17</f>
        <v>0</v>
      </c>
      <c r="AA75" s="315">
        <f>'[2]6.Odpadové hospodárstvo'!$Y$17</f>
        <v>0</v>
      </c>
      <c r="AB75" s="316">
        <f>SUM(AC75:AE75)</f>
        <v>0</v>
      </c>
      <c r="AC75" s="314">
        <f>'[2]6.Odpadové hospodárstvo'!$Z$17</f>
        <v>0</v>
      </c>
      <c r="AD75" s="314">
        <f>'[2]6.Odpadové hospodárstvo'!$AA$17</f>
        <v>0</v>
      </c>
      <c r="AE75" s="315">
        <f>'[2]6.Odpadové hospodárstvo'!$AB$17</f>
        <v>0</v>
      </c>
    </row>
    <row r="76" spans="1:31" ht="15.75" x14ac:dyDescent="0.25">
      <c r="A76" s="156"/>
      <c r="B76" s="366">
        <v>2</v>
      </c>
      <c r="C76" s="382" t="s">
        <v>239</v>
      </c>
      <c r="D76" s="316">
        <f>SUM(E76:G76)</f>
        <v>19364.98</v>
      </c>
      <c r="E76" s="314">
        <f>'[1]6.Odpadové hospodárstvo'!$H$18</f>
        <v>19364.98</v>
      </c>
      <c r="F76" s="314">
        <f>'[1]6.Odpadové hospodárstvo'!$I$18</f>
        <v>0</v>
      </c>
      <c r="G76" s="315">
        <f>'[1]6.Odpadové hospodárstvo'!$J$18</f>
        <v>0</v>
      </c>
      <c r="H76" s="316">
        <f>SUM(I76:K76)</f>
        <v>17423.09</v>
      </c>
      <c r="I76" s="314">
        <f>'[2]6.Odpadové hospodárstvo'!$K$20</f>
        <v>17423.09</v>
      </c>
      <c r="J76" s="314">
        <f>'[2]6.Odpadové hospodárstvo'!$L$20</f>
        <v>0</v>
      </c>
      <c r="K76" s="314">
        <f>'[2]6.Odpadové hospodárstvo'!$M$20</f>
        <v>0</v>
      </c>
      <c r="L76" s="325">
        <f>SUM(M76:O76)</f>
        <v>14212</v>
      </c>
      <c r="M76" s="317">
        <f>'[2]6.Odpadové hospodárstvo'!$N$20</f>
        <v>14212</v>
      </c>
      <c r="N76" s="317">
        <f>'[2]6.Odpadové hospodárstvo'!$O$20</f>
        <v>0</v>
      </c>
      <c r="O76" s="354">
        <f>'[2]6.Odpadové hospodárstvo'!$P$20</f>
        <v>0</v>
      </c>
      <c r="P76" s="772">
        <f t="shared" ref="P76:P77" si="130">SUM(Q76:S76)</f>
        <v>20000</v>
      </c>
      <c r="Q76" s="354">
        <f>'[2]6.Odpadové hospodárstvo'!$Q$20</f>
        <v>20000</v>
      </c>
      <c r="R76" s="354">
        <f>'[2]6.Odpadové hospodárstvo'!$R$20</f>
        <v>0</v>
      </c>
      <c r="S76" s="318">
        <f>'[2]6.Odpadové hospodárstvo'!$S$20</f>
        <v>0</v>
      </c>
      <c r="T76" s="316">
        <f>SUM(U76:W76)</f>
        <v>0</v>
      </c>
      <c r="U76" s="314">
        <f>'[2]6.Odpadové hospodárstvo'!$T$20</f>
        <v>0</v>
      </c>
      <c r="V76" s="314">
        <f>'[2]6.Odpadové hospodárstvo'!$U$20</f>
        <v>0</v>
      </c>
      <c r="W76" s="315">
        <f>'[2]6.Odpadové hospodárstvo'!$V$20</f>
        <v>0</v>
      </c>
      <c r="X76" s="316">
        <f>SUM(Y76:AA76)</f>
        <v>0</v>
      </c>
      <c r="Y76" s="314">
        <f>'[2]6.Odpadové hospodárstvo'!$W$20</f>
        <v>0</v>
      </c>
      <c r="Z76" s="314">
        <f>'[2]6.Odpadové hospodárstvo'!$X$20</f>
        <v>0</v>
      </c>
      <c r="AA76" s="315">
        <f>'[2]6.Odpadové hospodárstvo'!$Y$20</f>
        <v>0</v>
      </c>
      <c r="AB76" s="316">
        <f>SUM(AC76:AE76)</f>
        <v>0</v>
      </c>
      <c r="AC76" s="314">
        <f>'[2]6.Odpadové hospodárstvo'!$Z$20</f>
        <v>0</v>
      </c>
      <c r="AD76" s="314">
        <f>'[2]6.Odpadové hospodárstvo'!$AA$20</f>
        <v>0</v>
      </c>
      <c r="AE76" s="315">
        <f>'[2]6.Odpadové hospodárstvo'!$AB$20</f>
        <v>0</v>
      </c>
    </row>
    <row r="77" spans="1:31" ht="16.5" thickBot="1" x14ac:dyDescent="0.3">
      <c r="A77" s="156"/>
      <c r="B77" s="384" t="s">
        <v>240</v>
      </c>
      <c r="C77" s="385" t="s">
        <v>241</v>
      </c>
      <c r="D77" s="322">
        <f>SUM(E77:G77)</f>
        <v>96495.150000000009</v>
      </c>
      <c r="E77" s="323">
        <f>'[1]6.Odpadové hospodárstvo'!$H$20</f>
        <v>96495.150000000009</v>
      </c>
      <c r="F77" s="323">
        <f>'[1]6.Odpadové hospodárstvo'!$I$20</f>
        <v>0</v>
      </c>
      <c r="G77" s="324">
        <f>'[1]6.Odpadové hospodárstvo'!$J$20</f>
        <v>0</v>
      </c>
      <c r="H77" s="322">
        <f>SUM(I77:K77)</f>
        <v>113629.91</v>
      </c>
      <c r="I77" s="323">
        <f>'[2]6.Odpadové hospodárstvo'!$K$22</f>
        <v>113629.91</v>
      </c>
      <c r="J77" s="323">
        <f>'[2]6.Odpadové hospodárstvo'!$L$22</f>
        <v>0</v>
      </c>
      <c r="K77" s="323">
        <f>'[2]6.Odpadové hospodárstvo'!$M$22</f>
        <v>0</v>
      </c>
      <c r="L77" s="344">
        <f>SUM(M77:O77)</f>
        <v>112107</v>
      </c>
      <c r="M77" s="345">
        <f>'[2]6.Odpadové hospodárstvo'!$N$22</f>
        <v>112107</v>
      </c>
      <c r="N77" s="345">
        <f>'[2]6.Odpadové hospodárstvo'!$O$22</f>
        <v>0</v>
      </c>
      <c r="O77" s="520">
        <f>'[2]6.Odpadové hospodárstvo'!$P$22</f>
        <v>0</v>
      </c>
      <c r="P77" s="773">
        <f t="shared" si="130"/>
        <v>110800</v>
      </c>
      <c r="Q77" s="520">
        <f>'[2]6.Odpadové hospodárstvo'!$Q$22</f>
        <v>110800</v>
      </c>
      <c r="R77" s="520">
        <f>'[2]6.Odpadové hospodárstvo'!$R$22</f>
        <v>0</v>
      </c>
      <c r="S77" s="346">
        <f>'[2]6.Odpadové hospodárstvo'!$S$22</f>
        <v>0</v>
      </c>
      <c r="T77" s="322">
        <f>SUM(U77:W77)</f>
        <v>111300</v>
      </c>
      <c r="U77" s="323">
        <f>'[2]6.Odpadové hospodárstvo'!$T$22</f>
        <v>111300</v>
      </c>
      <c r="V77" s="323">
        <f>'[2]6.Odpadové hospodárstvo'!$U$22</f>
        <v>0</v>
      </c>
      <c r="W77" s="324">
        <f>'[2]6.Odpadové hospodárstvo'!$V$22</f>
        <v>0</v>
      </c>
      <c r="X77" s="322">
        <f>SUM(Y77:AA77)</f>
        <v>113700</v>
      </c>
      <c r="Y77" s="323">
        <f>'[2]6.Odpadové hospodárstvo'!$W$22</f>
        <v>113700</v>
      </c>
      <c r="Z77" s="323">
        <f>'[2]6.Odpadové hospodárstvo'!$X$22</f>
        <v>0</v>
      </c>
      <c r="AA77" s="324">
        <f>'[2]6.Odpadové hospodárstvo'!$Y$22</f>
        <v>0</v>
      </c>
      <c r="AB77" s="322">
        <f>SUM(AC77:AE77)</f>
        <v>111700</v>
      </c>
      <c r="AC77" s="323">
        <f>'[2]6.Odpadové hospodárstvo'!$Z$22</f>
        <v>111700</v>
      </c>
      <c r="AD77" s="323">
        <f>'[2]6.Odpadové hospodárstvo'!$AA$22</f>
        <v>0</v>
      </c>
      <c r="AE77" s="324">
        <f>'[2]6.Odpadové hospodárstvo'!$AB$22</f>
        <v>0</v>
      </c>
    </row>
    <row r="78" spans="1:31" s="158" customFormat="1" ht="15.75" x14ac:dyDescent="0.25">
      <c r="B78" s="371" t="s">
        <v>242</v>
      </c>
      <c r="C78" s="372"/>
      <c r="D78" s="313">
        <f t="shared" ref="D78:G78" si="131">D79+D87+D90</f>
        <v>2681301.3099999991</v>
      </c>
      <c r="E78" s="311">
        <f t="shared" si="131"/>
        <v>363826.56000000006</v>
      </c>
      <c r="F78" s="311">
        <f t="shared" si="131"/>
        <v>204275.06</v>
      </c>
      <c r="G78" s="312">
        <f t="shared" si="131"/>
        <v>2113199.69</v>
      </c>
      <c r="H78" s="313">
        <f t="shared" ref="H78:K78" si="132">H79+H87+H90</f>
        <v>622311.15</v>
      </c>
      <c r="I78" s="311">
        <f t="shared" si="132"/>
        <v>295687.32</v>
      </c>
      <c r="J78" s="311">
        <f t="shared" si="132"/>
        <v>326623.83</v>
      </c>
      <c r="K78" s="347">
        <f t="shared" si="132"/>
        <v>0</v>
      </c>
      <c r="L78" s="348">
        <f t="shared" ref="L78:S78" si="133">L79+L87+L90</f>
        <v>736196</v>
      </c>
      <c r="M78" s="349">
        <f t="shared" si="133"/>
        <v>462400</v>
      </c>
      <c r="N78" s="349">
        <f t="shared" si="133"/>
        <v>273796</v>
      </c>
      <c r="O78" s="519">
        <f t="shared" si="133"/>
        <v>0</v>
      </c>
      <c r="P78" s="771">
        <f t="shared" si="133"/>
        <v>829696</v>
      </c>
      <c r="Q78" s="519">
        <f t="shared" si="133"/>
        <v>555900</v>
      </c>
      <c r="R78" s="519">
        <f t="shared" si="133"/>
        <v>273796</v>
      </c>
      <c r="S78" s="350">
        <f t="shared" si="133"/>
        <v>0</v>
      </c>
      <c r="T78" s="313">
        <f t="shared" ref="T78:W78" si="134">T79+T87+T90</f>
        <v>551000</v>
      </c>
      <c r="U78" s="311">
        <f t="shared" si="134"/>
        <v>361000</v>
      </c>
      <c r="V78" s="311">
        <f t="shared" si="134"/>
        <v>190000</v>
      </c>
      <c r="W78" s="312">
        <f t="shared" si="134"/>
        <v>0</v>
      </c>
      <c r="X78" s="313">
        <f t="shared" ref="X78:AA78" si="135">X79+X87+X90</f>
        <v>585000</v>
      </c>
      <c r="Y78" s="311">
        <f t="shared" si="135"/>
        <v>365000</v>
      </c>
      <c r="Z78" s="311">
        <f t="shared" si="135"/>
        <v>220000</v>
      </c>
      <c r="AA78" s="312">
        <f t="shared" si="135"/>
        <v>0</v>
      </c>
      <c r="AB78" s="313">
        <f t="shared" ref="AB78:AE78" si="136">AB79+AB87+AB90</f>
        <v>575000</v>
      </c>
      <c r="AC78" s="311">
        <f t="shared" si="136"/>
        <v>355000</v>
      </c>
      <c r="AD78" s="311">
        <f t="shared" si="136"/>
        <v>220000</v>
      </c>
      <c r="AE78" s="312">
        <f t="shared" si="136"/>
        <v>0</v>
      </c>
    </row>
    <row r="79" spans="1:31" ht="15.75" x14ac:dyDescent="0.25">
      <c r="A79" s="156"/>
      <c r="B79" s="381" t="s">
        <v>243</v>
      </c>
      <c r="C79" s="368" t="s">
        <v>244</v>
      </c>
      <c r="D79" s="316">
        <f t="shared" ref="D79:G79" si="137">SUM(D80:D86)</f>
        <v>2647673.5499999993</v>
      </c>
      <c r="E79" s="314">
        <f t="shared" si="137"/>
        <v>336848.80000000005</v>
      </c>
      <c r="F79" s="314">
        <f t="shared" si="137"/>
        <v>197625.06</v>
      </c>
      <c r="G79" s="315">
        <f t="shared" si="137"/>
        <v>2113199.69</v>
      </c>
      <c r="H79" s="316">
        <f t="shared" ref="H79:K79" si="138">SUM(H80:H86)</f>
        <v>484741.30000000005</v>
      </c>
      <c r="I79" s="314">
        <f t="shared" si="138"/>
        <v>280777.32</v>
      </c>
      <c r="J79" s="314">
        <f t="shared" si="138"/>
        <v>203963.98</v>
      </c>
      <c r="K79" s="338">
        <f t="shared" si="138"/>
        <v>0</v>
      </c>
      <c r="L79" s="325">
        <f t="shared" ref="L79:S79" si="139">SUM(L80:L86)</f>
        <v>655900</v>
      </c>
      <c r="M79" s="317">
        <f t="shared" si="139"/>
        <v>415900</v>
      </c>
      <c r="N79" s="317">
        <f t="shared" si="139"/>
        <v>240000</v>
      </c>
      <c r="O79" s="354">
        <f t="shared" si="139"/>
        <v>0</v>
      </c>
      <c r="P79" s="772">
        <f>SUM(P80:P86)</f>
        <v>722000</v>
      </c>
      <c r="Q79" s="354">
        <f t="shared" si="139"/>
        <v>494900</v>
      </c>
      <c r="R79" s="354">
        <f t="shared" si="139"/>
        <v>227100</v>
      </c>
      <c r="S79" s="318">
        <f t="shared" si="139"/>
        <v>0</v>
      </c>
      <c r="T79" s="316">
        <f t="shared" ref="T79:W79" si="140">SUM(T80:T86)</f>
        <v>491000</v>
      </c>
      <c r="U79" s="314">
        <f t="shared" si="140"/>
        <v>331000</v>
      </c>
      <c r="V79" s="314">
        <f t="shared" si="140"/>
        <v>160000</v>
      </c>
      <c r="W79" s="315">
        <f t="shared" si="140"/>
        <v>0</v>
      </c>
      <c r="X79" s="316">
        <f t="shared" ref="X79:AA79" si="141">SUM(X80:X86)</f>
        <v>525000</v>
      </c>
      <c r="Y79" s="314">
        <f t="shared" si="141"/>
        <v>325000</v>
      </c>
      <c r="Z79" s="314">
        <f t="shared" si="141"/>
        <v>200000</v>
      </c>
      <c r="AA79" s="315">
        <f t="shared" si="141"/>
        <v>0</v>
      </c>
      <c r="AB79" s="316">
        <f t="shared" ref="AB79:AE79" si="142">SUM(AB80:AB86)</f>
        <v>525000</v>
      </c>
      <c r="AC79" s="314">
        <f t="shared" si="142"/>
        <v>325000</v>
      </c>
      <c r="AD79" s="314">
        <f t="shared" si="142"/>
        <v>200000</v>
      </c>
      <c r="AE79" s="315">
        <f t="shared" si="142"/>
        <v>0</v>
      </c>
    </row>
    <row r="80" spans="1:31" ht="15.75" x14ac:dyDescent="0.25">
      <c r="A80" s="156"/>
      <c r="B80" s="366">
        <v>1</v>
      </c>
      <c r="C80" s="368" t="s">
        <v>245</v>
      </c>
      <c r="D80" s="316">
        <f t="shared" ref="D80:D86" si="143">SUM(E80:G80)</f>
        <v>3248.28</v>
      </c>
      <c r="E80" s="314">
        <f>'[1]7.Komunikácie'!$H$5</f>
        <v>0</v>
      </c>
      <c r="F80" s="314">
        <f>'[1]7.Komunikácie'!$I$5</f>
        <v>3248.28</v>
      </c>
      <c r="G80" s="315">
        <f>'[1]7.Komunikácie'!$J$5</f>
        <v>0</v>
      </c>
      <c r="H80" s="316">
        <f t="shared" ref="H80:H86" si="144">SUM(I80:K80)</f>
        <v>36587.980000000003</v>
      </c>
      <c r="I80" s="314">
        <f>'[2]7.Komunikácie'!$K$5</f>
        <v>0</v>
      </c>
      <c r="J80" s="314">
        <f>'[2]7.Komunikácie'!$L$5</f>
        <v>36587.980000000003</v>
      </c>
      <c r="K80" s="314">
        <f>'[2]7.Komunikácie'!$M$5</f>
        <v>0</v>
      </c>
      <c r="L80" s="325">
        <f t="shared" ref="L80:L86" si="145">SUM(M80:O80)</f>
        <v>0</v>
      </c>
      <c r="M80" s="317">
        <f>'[2]7.Komunikácie'!$N$5</f>
        <v>0</v>
      </c>
      <c r="N80" s="317">
        <f>'[2]7.Komunikácie'!$O$5</f>
        <v>0</v>
      </c>
      <c r="O80" s="354">
        <f>'[2]7.Komunikácie'!$P$5</f>
        <v>0</v>
      </c>
      <c r="P80" s="772">
        <f>SUM(Q80:S80)</f>
        <v>0</v>
      </c>
      <c r="Q80" s="354">
        <f>'[2]7.Komunikácie'!$Q$5</f>
        <v>0</v>
      </c>
      <c r="R80" s="354">
        <f>'[2]7.Komunikácie'!$R$5</f>
        <v>0</v>
      </c>
      <c r="S80" s="318">
        <f>'[2]7.Komunikácie'!$S$5</f>
        <v>0</v>
      </c>
      <c r="T80" s="316">
        <f t="shared" ref="T80:T86" si="146">SUM(U80:W80)</f>
        <v>0</v>
      </c>
      <c r="U80" s="314">
        <f>'[2]7.Komunikácie'!$T$5</f>
        <v>0</v>
      </c>
      <c r="V80" s="314">
        <f>'[2]7.Komunikácie'!$U$5</f>
        <v>0</v>
      </c>
      <c r="W80" s="315">
        <f>'[2]7.Komunikácie'!$V$5</f>
        <v>0</v>
      </c>
      <c r="X80" s="316">
        <f t="shared" ref="X80:X86" si="147">SUM(Y80:AA80)</f>
        <v>0</v>
      </c>
      <c r="Y80" s="314">
        <f>'[2]7.Komunikácie'!$W$5</f>
        <v>0</v>
      </c>
      <c r="Z80" s="314">
        <f>'[2]7.Komunikácie'!$X$5</f>
        <v>0</v>
      </c>
      <c r="AA80" s="315">
        <f>'[2]7.Komunikácie'!$Y$5</f>
        <v>0</v>
      </c>
      <c r="AB80" s="316">
        <f t="shared" ref="AB80:AB86" si="148">SUM(AC80:AE80)</f>
        <v>0</v>
      </c>
      <c r="AC80" s="314">
        <f>'[2]7.Komunikácie'!$Z$5</f>
        <v>0</v>
      </c>
      <c r="AD80" s="314">
        <f>'[2]7.Komunikácie'!$AA$5</f>
        <v>0</v>
      </c>
      <c r="AE80" s="315">
        <f>'[2]7.Komunikácie'!$AB$5</f>
        <v>0</v>
      </c>
    </row>
    <row r="81" spans="1:31" ht="15.75" x14ac:dyDescent="0.25">
      <c r="A81" s="156"/>
      <c r="B81" s="366">
        <v>2</v>
      </c>
      <c r="C81" s="368" t="s">
        <v>246</v>
      </c>
      <c r="D81" s="316">
        <f t="shared" si="143"/>
        <v>2449491.17</v>
      </c>
      <c r="E81" s="314">
        <f>'[1]7.Komunikácie'!$H$7</f>
        <v>141914.70000000001</v>
      </c>
      <c r="F81" s="314">
        <f>'[1]7.Komunikácie'!$I$7</f>
        <v>194376.78</v>
      </c>
      <c r="G81" s="315">
        <f>'[1]7.Komunikácie'!$J$7</f>
        <v>2113199.69</v>
      </c>
      <c r="H81" s="316">
        <f t="shared" si="144"/>
        <v>167376</v>
      </c>
      <c r="I81" s="314">
        <f>'[2]7.Komunikácie'!$K$7</f>
        <v>0</v>
      </c>
      <c r="J81" s="314">
        <f>'[2]7.Komunikácie'!$L$7</f>
        <v>167376</v>
      </c>
      <c r="K81" s="314">
        <f>'[2]7.Komunikácie'!$M$7</f>
        <v>0</v>
      </c>
      <c r="L81" s="325">
        <f t="shared" si="145"/>
        <v>240000</v>
      </c>
      <c r="M81" s="317">
        <f>'[2]7.Komunikácie'!$N$7</f>
        <v>0</v>
      </c>
      <c r="N81" s="317">
        <f>'[2]7.Komunikácie'!$O$7</f>
        <v>240000</v>
      </c>
      <c r="O81" s="354">
        <f>'[2]7.Komunikácie'!$P$7</f>
        <v>0</v>
      </c>
      <c r="P81" s="772">
        <f t="shared" ref="P81:P85" si="149">SUM(Q81:S81)</f>
        <v>227100</v>
      </c>
      <c r="Q81" s="354">
        <f>'[2]7.Komunikácie'!$Q$7</f>
        <v>0</v>
      </c>
      <c r="R81" s="354">
        <f>'[2]7.Komunikácie'!$R$7</f>
        <v>227100</v>
      </c>
      <c r="S81" s="318">
        <f>'[2]7.Komunikácie'!$S$7</f>
        <v>0</v>
      </c>
      <c r="T81" s="316">
        <f t="shared" si="146"/>
        <v>160000</v>
      </c>
      <c r="U81" s="314">
        <f>'[2]7.Komunikácie'!$T$7</f>
        <v>0</v>
      </c>
      <c r="V81" s="314">
        <f>'[2]7.Komunikácie'!$U$7</f>
        <v>160000</v>
      </c>
      <c r="W81" s="315">
        <f>'[2]7.Komunikácie'!$V$7</f>
        <v>0</v>
      </c>
      <c r="X81" s="316">
        <f t="shared" si="147"/>
        <v>200000</v>
      </c>
      <c r="Y81" s="314">
        <f>'[2]7.Komunikácie'!$W$7</f>
        <v>0</v>
      </c>
      <c r="Z81" s="314">
        <f>'[2]7.Komunikácie'!$X$7</f>
        <v>200000</v>
      </c>
      <c r="AA81" s="315">
        <f>'[2]7.Komunikácie'!$Y$7</f>
        <v>0</v>
      </c>
      <c r="AB81" s="316">
        <f t="shared" si="148"/>
        <v>200000</v>
      </c>
      <c r="AC81" s="314">
        <f>'[2]7.Komunikácie'!$Z$7</f>
        <v>0</v>
      </c>
      <c r="AD81" s="314">
        <f>'[2]7.Komunikácie'!$AA$7</f>
        <v>200000</v>
      </c>
      <c r="AE81" s="315">
        <f>'[2]7.Komunikácie'!$AB$7</f>
        <v>0</v>
      </c>
    </row>
    <row r="82" spans="1:31" ht="15.75" x14ac:dyDescent="0.25">
      <c r="A82" s="156"/>
      <c r="B82" s="366">
        <v>3</v>
      </c>
      <c r="C82" s="368" t="s">
        <v>247</v>
      </c>
      <c r="D82" s="316">
        <f t="shared" si="143"/>
        <v>30746.400000000001</v>
      </c>
      <c r="E82" s="314">
        <f>'[1]7.Komunikácie'!$H$15</f>
        <v>30746.400000000001</v>
      </c>
      <c r="F82" s="314">
        <f>'[1]7.Komunikácie'!$I$15</f>
        <v>0</v>
      </c>
      <c r="G82" s="315">
        <f>'[1]7.Komunikácie'!$J$15</f>
        <v>0</v>
      </c>
      <c r="H82" s="316">
        <f t="shared" si="144"/>
        <v>64885.8</v>
      </c>
      <c r="I82" s="314">
        <f>'[2]7.Komunikácie'!$K$15</f>
        <v>64885.8</v>
      </c>
      <c r="J82" s="314">
        <f>'[2]7.Komunikácie'!$L$15</f>
        <v>0</v>
      </c>
      <c r="K82" s="314">
        <f>'[2]7.Komunikácie'!$M$15</f>
        <v>0</v>
      </c>
      <c r="L82" s="325">
        <f t="shared" si="145"/>
        <v>63000</v>
      </c>
      <c r="M82" s="317">
        <f>'[2]7.Komunikácie'!$N$15</f>
        <v>63000</v>
      </c>
      <c r="N82" s="317">
        <f>'[2]7.Komunikácie'!$O$15</f>
        <v>0</v>
      </c>
      <c r="O82" s="354">
        <f>'[2]7.Komunikácie'!$P$15</f>
        <v>0</v>
      </c>
      <c r="P82" s="772">
        <f t="shared" si="149"/>
        <v>60000</v>
      </c>
      <c r="Q82" s="354">
        <f>'[2]7.Komunikácie'!$Q$15</f>
        <v>60000</v>
      </c>
      <c r="R82" s="354">
        <f>'[2]7.Komunikácie'!$R$15</f>
        <v>0</v>
      </c>
      <c r="S82" s="318">
        <f>'[2]7.Komunikácie'!$S$15</f>
        <v>0</v>
      </c>
      <c r="T82" s="316">
        <f t="shared" si="146"/>
        <v>64000</v>
      </c>
      <c r="U82" s="314">
        <f>'[2]7.Komunikácie'!$T$15</f>
        <v>64000</v>
      </c>
      <c r="V82" s="314">
        <f>'[2]7.Komunikácie'!$U$15</f>
        <v>0</v>
      </c>
      <c r="W82" s="315">
        <f>'[2]7.Komunikácie'!$V$15</f>
        <v>0</v>
      </c>
      <c r="X82" s="316">
        <f t="shared" si="147"/>
        <v>64000</v>
      </c>
      <c r="Y82" s="314">
        <f>'[2]7.Komunikácie'!$W$15</f>
        <v>64000</v>
      </c>
      <c r="Z82" s="314">
        <f>'[2]7.Komunikácie'!$X$15</f>
        <v>0</v>
      </c>
      <c r="AA82" s="315">
        <f>'[2]7.Komunikácie'!$Y$15</f>
        <v>0</v>
      </c>
      <c r="AB82" s="316">
        <f t="shared" si="148"/>
        <v>64000</v>
      </c>
      <c r="AC82" s="314">
        <f>'[2]7.Komunikácie'!$Z$15</f>
        <v>64000</v>
      </c>
      <c r="AD82" s="314">
        <f>'[2]7.Komunikácie'!$AA$15</f>
        <v>0</v>
      </c>
      <c r="AE82" s="315">
        <f>'[2]7.Komunikácie'!$AB$15</f>
        <v>0</v>
      </c>
    </row>
    <row r="83" spans="1:31" ht="15.75" x14ac:dyDescent="0.25">
      <c r="A83" s="156"/>
      <c r="B83" s="366">
        <v>4</v>
      </c>
      <c r="C83" s="368" t="s">
        <v>248</v>
      </c>
      <c r="D83" s="316">
        <f t="shared" si="143"/>
        <v>80751.42</v>
      </c>
      <c r="E83" s="314">
        <f>'[1]7.Komunikácie'!$H$17</f>
        <v>80751.42</v>
      </c>
      <c r="F83" s="314">
        <f>'[1]7.Komunikácie'!$I$17</f>
        <v>0</v>
      </c>
      <c r="G83" s="315">
        <f>'[1]7.Komunikácie'!$J$17</f>
        <v>0</v>
      </c>
      <c r="H83" s="316">
        <f t="shared" si="144"/>
        <v>123230.98</v>
      </c>
      <c r="I83" s="314">
        <f>'[2]7.Komunikácie'!$K$17</f>
        <v>123230.98</v>
      </c>
      <c r="J83" s="314">
        <f>'[2]7.Komunikácie'!$L$17</f>
        <v>0</v>
      </c>
      <c r="K83" s="314">
        <f>'[2]7.Komunikácie'!$M$17</f>
        <v>0</v>
      </c>
      <c r="L83" s="325">
        <f t="shared" si="145"/>
        <v>211500</v>
      </c>
      <c r="M83" s="317">
        <f>'[2]7.Komunikácie'!$N$17</f>
        <v>211500</v>
      </c>
      <c r="N83" s="317">
        <f>'[2]7.Komunikácie'!$O$17</f>
        <v>0</v>
      </c>
      <c r="O83" s="354">
        <f>'[2]7.Komunikácie'!$P$17</f>
        <v>0</v>
      </c>
      <c r="P83" s="772">
        <f t="shared" si="149"/>
        <v>291000</v>
      </c>
      <c r="Q83" s="354">
        <f>'[2]7.Komunikácie'!$Q$17</f>
        <v>291000</v>
      </c>
      <c r="R83" s="354">
        <f>'[2]7.Komunikácie'!$R$17</f>
        <v>0</v>
      </c>
      <c r="S83" s="318">
        <f>'[2]7.Komunikácie'!$S$17</f>
        <v>0</v>
      </c>
      <c r="T83" s="316">
        <f t="shared" si="146"/>
        <v>150000</v>
      </c>
      <c r="U83" s="314">
        <f>'[2]7.Komunikácie'!$T$17</f>
        <v>150000</v>
      </c>
      <c r="V83" s="314">
        <f>'[2]7.Komunikácie'!$U$17</f>
        <v>0</v>
      </c>
      <c r="W83" s="315">
        <f>'[2]7.Komunikácie'!$V$17</f>
        <v>0</v>
      </c>
      <c r="X83" s="316">
        <f t="shared" si="147"/>
        <v>150000</v>
      </c>
      <c r="Y83" s="314">
        <f>'[2]7.Komunikácie'!$W$17</f>
        <v>150000</v>
      </c>
      <c r="Z83" s="314">
        <f>'[2]7.Komunikácie'!$X$17</f>
        <v>0</v>
      </c>
      <c r="AA83" s="315">
        <f>'[2]7.Komunikácie'!$Y$17</f>
        <v>0</v>
      </c>
      <c r="AB83" s="316">
        <f t="shared" si="148"/>
        <v>150000</v>
      </c>
      <c r="AC83" s="314">
        <f>'[2]7.Komunikácie'!$Z$17</f>
        <v>150000</v>
      </c>
      <c r="AD83" s="314">
        <f>'[2]7.Komunikácie'!$AA$17</f>
        <v>0</v>
      </c>
      <c r="AE83" s="315">
        <f>'[2]7.Komunikácie'!$AB$17</f>
        <v>0</v>
      </c>
    </row>
    <row r="84" spans="1:31" ht="15.75" x14ac:dyDescent="0.25">
      <c r="A84" s="156"/>
      <c r="B84" s="366">
        <v>5</v>
      </c>
      <c r="C84" s="368" t="s">
        <v>249</v>
      </c>
      <c r="D84" s="316">
        <f t="shared" si="143"/>
        <v>59346.260000000009</v>
      </c>
      <c r="E84" s="314">
        <f>'[1]7.Komunikácie'!$H$19</f>
        <v>59346.260000000009</v>
      </c>
      <c r="F84" s="314">
        <f>'[1]7.Komunikácie'!$I$19</f>
        <v>0</v>
      </c>
      <c r="G84" s="315">
        <f>'[1]7.Komunikácie'!$J$19</f>
        <v>0</v>
      </c>
      <c r="H84" s="316">
        <f t="shared" si="144"/>
        <v>64958</v>
      </c>
      <c r="I84" s="314">
        <f>'[2]7.Komunikácie'!$K$19</f>
        <v>64958</v>
      </c>
      <c r="J84" s="314">
        <f>'[2]7.Komunikácie'!$L$19</f>
        <v>0</v>
      </c>
      <c r="K84" s="314">
        <f>'[2]7.Komunikácie'!$M$19</f>
        <v>0</v>
      </c>
      <c r="L84" s="325">
        <f t="shared" si="145"/>
        <v>68000</v>
      </c>
      <c r="M84" s="317">
        <f>'[2]7.Komunikácie'!$N$19</f>
        <v>68000</v>
      </c>
      <c r="N84" s="317">
        <f>'[2]7.Komunikácie'!$O$19</f>
        <v>0</v>
      </c>
      <c r="O84" s="354">
        <f>'[2]7.Komunikácie'!$P$19</f>
        <v>0</v>
      </c>
      <c r="P84" s="772">
        <f t="shared" si="149"/>
        <v>70500</v>
      </c>
      <c r="Q84" s="354">
        <f>'[2]7.Komunikácie'!$Q$19</f>
        <v>70500</v>
      </c>
      <c r="R84" s="354">
        <f>'[2]7.Komunikácie'!$R$19</f>
        <v>0</v>
      </c>
      <c r="S84" s="318">
        <f>'[2]7.Komunikácie'!$S$19</f>
        <v>0</v>
      </c>
      <c r="T84" s="316">
        <f t="shared" si="146"/>
        <v>72000</v>
      </c>
      <c r="U84" s="314">
        <f>'[2]7.Komunikácie'!$T$19</f>
        <v>72000</v>
      </c>
      <c r="V84" s="314">
        <f>'[2]7.Komunikácie'!$U$19</f>
        <v>0</v>
      </c>
      <c r="W84" s="315">
        <f>'[2]7.Komunikácie'!$V$19</f>
        <v>0</v>
      </c>
      <c r="X84" s="316">
        <f t="shared" si="147"/>
        <v>66000</v>
      </c>
      <c r="Y84" s="314">
        <f>'[2]7.Komunikácie'!$W$19</f>
        <v>66000</v>
      </c>
      <c r="Z84" s="314">
        <f>'[2]7.Komunikácie'!$X$19</f>
        <v>0</v>
      </c>
      <c r="AA84" s="315">
        <f>'[2]7.Komunikácie'!$Y$19</f>
        <v>0</v>
      </c>
      <c r="AB84" s="316">
        <f t="shared" si="148"/>
        <v>66000</v>
      </c>
      <c r="AC84" s="314">
        <f>'[2]7.Komunikácie'!$Z$19</f>
        <v>66000</v>
      </c>
      <c r="AD84" s="314">
        <f>'[2]7.Komunikácie'!$AA$19</f>
        <v>0</v>
      </c>
      <c r="AE84" s="315">
        <f>'[2]7.Komunikácie'!$AB$19</f>
        <v>0</v>
      </c>
    </row>
    <row r="85" spans="1:31" ht="15.75" x14ac:dyDescent="0.25">
      <c r="A85" s="156"/>
      <c r="B85" s="366">
        <v>5</v>
      </c>
      <c r="C85" s="368" t="s">
        <v>250</v>
      </c>
      <c r="D85" s="316">
        <f t="shared" si="143"/>
        <v>18632.89</v>
      </c>
      <c r="E85" s="314">
        <f>'[1]7.Komunikácie'!$H$23</f>
        <v>18632.89</v>
      </c>
      <c r="F85" s="314">
        <f>'[1]7.Komunikácie'!$I$23</f>
        <v>0</v>
      </c>
      <c r="G85" s="315">
        <f>'[1]7.Komunikácie'!$J$23</f>
        <v>0</v>
      </c>
      <c r="H85" s="316">
        <f t="shared" si="144"/>
        <v>24509.77</v>
      </c>
      <c r="I85" s="314">
        <f>'[2]7.Komunikácie'!$K$25</f>
        <v>24509.77</v>
      </c>
      <c r="J85" s="314">
        <f>'[2]7.Komunikácie'!$L$25</f>
        <v>0</v>
      </c>
      <c r="K85" s="314">
        <f>'[2]7.Komunikácie'!$M$25</f>
        <v>0</v>
      </c>
      <c r="L85" s="325">
        <f t="shared" si="145"/>
        <v>43400</v>
      </c>
      <c r="M85" s="317">
        <f>'[2]7.Komunikácie'!$N$25</f>
        <v>43400</v>
      </c>
      <c r="N85" s="317">
        <f>'[2]7.Komunikácie'!$O$25</f>
        <v>0</v>
      </c>
      <c r="O85" s="354">
        <f>'[2]7.Komunikácie'!$P$25</f>
        <v>0</v>
      </c>
      <c r="P85" s="772">
        <f t="shared" si="149"/>
        <v>43400</v>
      </c>
      <c r="Q85" s="354">
        <f>'[2]7.Komunikácie'!$Q$25</f>
        <v>43400</v>
      </c>
      <c r="R85" s="354">
        <f>'[2]7.Komunikácie'!$R$25</f>
        <v>0</v>
      </c>
      <c r="S85" s="318">
        <f>'[2]7.Komunikácie'!$S$25</f>
        <v>0</v>
      </c>
      <c r="T85" s="316">
        <f t="shared" si="146"/>
        <v>30000</v>
      </c>
      <c r="U85" s="314">
        <f>'[2]7.Komunikácie'!$T$25</f>
        <v>30000</v>
      </c>
      <c r="V85" s="314">
        <f>'[2]7.Komunikácie'!$U$25</f>
        <v>0</v>
      </c>
      <c r="W85" s="315">
        <f>'[2]7.Komunikácie'!$V$25</f>
        <v>0</v>
      </c>
      <c r="X85" s="316">
        <f t="shared" si="147"/>
        <v>30000</v>
      </c>
      <c r="Y85" s="314">
        <f>'[2]7.Komunikácie'!$W$25</f>
        <v>30000</v>
      </c>
      <c r="Z85" s="314">
        <f>'[2]7.Komunikácie'!$X$25</f>
        <v>0</v>
      </c>
      <c r="AA85" s="315">
        <f>'[2]7.Komunikácie'!$Y$25</f>
        <v>0</v>
      </c>
      <c r="AB85" s="316">
        <f t="shared" si="148"/>
        <v>30000</v>
      </c>
      <c r="AC85" s="314">
        <f>'[2]7.Komunikácie'!$Z$25</f>
        <v>30000</v>
      </c>
      <c r="AD85" s="314">
        <f>'[2]7.Komunikácie'!$AA$25</f>
        <v>0</v>
      </c>
      <c r="AE85" s="315">
        <f>'[2]7.Komunikácie'!$AB$25</f>
        <v>0</v>
      </c>
    </row>
    <row r="86" spans="1:31" ht="16.5" x14ac:dyDescent="0.3">
      <c r="A86" s="156"/>
      <c r="B86" s="366">
        <v>6</v>
      </c>
      <c r="C86" s="374" t="s">
        <v>251</v>
      </c>
      <c r="D86" s="316">
        <f t="shared" si="143"/>
        <v>5457.13</v>
      </c>
      <c r="E86" s="314">
        <f>'[1]7.Komunikácie'!$H$25</f>
        <v>5457.13</v>
      </c>
      <c r="F86" s="314">
        <f>'[1]7.Komunikácie'!$I$25</f>
        <v>0</v>
      </c>
      <c r="G86" s="315">
        <f>'[1]7.Komunikácie'!$J$25</f>
        <v>0</v>
      </c>
      <c r="H86" s="316">
        <f t="shared" si="144"/>
        <v>3192.77</v>
      </c>
      <c r="I86" s="314">
        <f>'[2]7.Komunikácie'!$K$27</f>
        <v>3192.77</v>
      </c>
      <c r="J86" s="314">
        <f>'[2]7.Komunikácie'!$L$27</f>
        <v>0</v>
      </c>
      <c r="K86" s="314">
        <f>'[2]7.Komunikácie'!$M$27</f>
        <v>0</v>
      </c>
      <c r="L86" s="325">
        <f t="shared" si="145"/>
        <v>30000</v>
      </c>
      <c r="M86" s="317">
        <f>'[2]7.Komunikácie'!$N$27</f>
        <v>30000</v>
      </c>
      <c r="N86" s="317">
        <f>'[2]7.Komunikácie'!$O$27</f>
        <v>0</v>
      </c>
      <c r="O86" s="354">
        <f>'[2]7.Komunikácie'!$P$27</f>
        <v>0</v>
      </c>
      <c r="P86" s="772">
        <f>SUM(Q86:S86)</f>
        <v>30000</v>
      </c>
      <c r="Q86" s="354">
        <f>'[2]7.Komunikácie'!$Q$27</f>
        <v>30000</v>
      </c>
      <c r="R86" s="354">
        <f>'[2]7.Komunikácie'!$R$27</f>
        <v>0</v>
      </c>
      <c r="S86" s="318">
        <f>'[2]7.Komunikácie'!$S$27</f>
        <v>0</v>
      </c>
      <c r="T86" s="316">
        <f t="shared" si="146"/>
        <v>15000</v>
      </c>
      <c r="U86" s="314">
        <f>'[2]7.Komunikácie'!$T$27</f>
        <v>15000</v>
      </c>
      <c r="V86" s="314">
        <f>'[2]7.Komunikácie'!$U$27</f>
        <v>0</v>
      </c>
      <c r="W86" s="315">
        <f>'[2]7.Komunikácie'!$V$27</f>
        <v>0</v>
      </c>
      <c r="X86" s="316">
        <f t="shared" si="147"/>
        <v>15000</v>
      </c>
      <c r="Y86" s="314">
        <f>'[2]7.Komunikácie'!$W$27</f>
        <v>15000</v>
      </c>
      <c r="Z86" s="314">
        <f>'[2]7.Komunikácie'!$X$27</f>
        <v>0</v>
      </c>
      <c r="AA86" s="315">
        <f>'[2]7.Komunikácie'!$Y$27</f>
        <v>0</v>
      </c>
      <c r="AB86" s="316">
        <f t="shared" si="148"/>
        <v>15000</v>
      </c>
      <c r="AC86" s="314">
        <f>'[2]7.Komunikácie'!$Z$27</f>
        <v>15000</v>
      </c>
      <c r="AD86" s="314">
        <f>'[2]7.Komunikácie'!$AA$27</f>
        <v>0</v>
      </c>
      <c r="AE86" s="315">
        <f>'[2]7.Komunikácie'!$AB$27</f>
        <v>0</v>
      </c>
    </row>
    <row r="87" spans="1:31" ht="15.75" x14ac:dyDescent="0.25">
      <c r="A87" s="156"/>
      <c r="B87" s="381" t="s">
        <v>252</v>
      </c>
      <c r="C87" s="368" t="s">
        <v>253</v>
      </c>
      <c r="D87" s="316">
        <f t="shared" ref="D87:G87" si="150">SUM(D88:D89)</f>
        <v>33627.759999999995</v>
      </c>
      <c r="E87" s="314">
        <f t="shared" si="150"/>
        <v>26977.759999999998</v>
      </c>
      <c r="F87" s="314">
        <f t="shared" si="150"/>
        <v>6650</v>
      </c>
      <c r="G87" s="315">
        <f t="shared" si="150"/>
        <v>0</v>
      </c>
      <c r="H87" s="316">
        <f t="shared" ref="H87:K87" si="151">SUM(H88:H89)</f>
        <v>137569.85</v>
      </c>
      <c r="I87" s="314">
        <f t="shared" si="151"/>
        <v>14910</v>
      </c>
      <c r="J87" s="314">
        <f t="shared" si="151"/>
        <v>122659.85</v>
      </c>
      <c r="K87" s="338">
        <f t="shared" si="151"/>
        <v>0</v>
      </c>
      <c r="L87" s="325">
        <f t="shared" ref="L87:S87" si="152">SUM(L88:L89)</f>
        <v>80296</v>
      </c>
      <c r="M87" s="317">
        <f t="shared" si="152"/>
        <v>46500</v>
      </c>
      <c r="N87" s="317">
        <f t="shared" si="152"/>
        <v>33796</v>
      </c>
      <c r="O87" s="354">
        <f t="shared" si="152"/>
        <v>0</v>
      </c>
      <c r="P87" s="772">
        <f>SUM(P88:P89)</f>
        <v>94796</v>
      </c>
      <c r="Q87" s="354">
        <f t="shared" si="152"/>
        <v>61000</v>
      </c>
      <c r="R87" s="354">
        <f t="shared" si="152"/>
        <v>33796</v>
      </c>
      <c r="S87" s="318">
        <f t="shared" si="152"/>
        <v>0</v>
      </c>
      <c r="T87" s="316">
        <f t="shared" ref="T87:W87" si="153">SUM(T88:T89)</f>
        <v>50000</v>
      </c>
      <c r="U87" s="314">
        <f t="shared" si="153"/>
        <v>30000</v>
      </c>
      <c r="V87" s="314">
        <f t="shared" si="153"/>
        <v>20000</v>
      </c>
      <c r="W87" s="315">
        <f t="shared" si="153"/>
        <v>0</v>
      </c>
      <c r="X87" s="316">
        <f t="shared" ref="X87:AA87" si="154">SUM(X88:X89)</f>
        <v>60000</v>
      </c>
      <c r="Y87" s="314">
        <f t="shared" si="154"/>
        <v>40000</v>
      </c>
      <c r="Z87" s="314">
        <f t="shared" si="154"/>
        <v>20000</v>
      </c>
      <c r="AA87" s="315">
        <f t="shared" si="154"/>
        <v>0</v>
      </c>
      <c r="AB87" s="316">
        <f t="shared" ref="AB87:AE87" si="155">SUM(AB88:AB89)</f>
        <v>50000</v>
      </c>
      <c r="AC87" s="314">
        <f t="shared" si="155"/>
        <v>30000</v>
      </c>
      <c r="AD87" s="314">
        <f t="shared" si="155"/>
        <v>20000</v>
      </c>
      <c r="AE87" s="315">
        <f t="shared" si="155"/>
        <v>0</v>
      </c>
    </row>
    <row r="88" spans="1:31" ht="15.75" x14ac:dyDescent="0.25">
      <c r="A88" s="156"/>
      <c r="B88" s="366">
        <v>1</v>
      </c>
      <c r="C88" s="368" t="s">
        <v>254</v>
      </c>
      <c r="D88" s="316">
        <f>SUM(E88:G88)</f>
        <v>6650</v>
      </c>
      <c r="E88" s="314">
        <f>'[1]7.Komunikácie'!$H$28</f>
        <v>0</v>
      </c>
      <c r="F88" s="314">
        <f>'[1]7.Komunikácie'!$I$28</f>
        <v>6650</v>
      </c>
      <c r="G88" s="315">
        <f>'[1]7.Komunikácie'!$J$28</f>
        <v>0</v>
      </c>
      <c r="H88" s="316">
        <f>SUM(I88:K88)</f>
        <v>122659.85</v>
      </c>
      <c r="I88" s="314">
        <f>'[2]7.Komunikácie'!$K$30</f>
        <v>0</v>
      </c>
      <c r="J88" s="314">
        <f>'[2]7.Komunikácie'!$L$30</f>
        <v>122659.85</v>
      </c>
      <c r="K88" s="314">
        <f>'[2]7.Komunikácie'!$M$30</f>
        <v>0</v>
      </c>
      <c r="L88" s="325">
        <f>SUM(M88:O88)</f>
        <v>3796</v>
      </c>
      <c r="M88" s="317">
        <f>'[2]7.Komunikácie'!$N$30</f>
        <v>0</v>
      </c>
      <c r="N88" s="317">
        <f>'[2]7.Komunikácie'!$O$30</f>
        <v>3796</v>
      </c>
      <c r="O88" s="354">
        <f>'[2]7.Komunikácie'!$P$30</f>
        <v>0</v>
      </c>
      <c r="P88" s="772">
        <f>SUM(Q88:S88)</f>
        <v>3796</v>
      </c>
      <c r="Q88" s="354">
        <f>'[2]7.Komunikácie'!$Q$30</f>
        <v>0</v>
      </c>
      <c r="R88" s="354">
        <f>'[2]7.Komunikácie'!$R$30</f>
        <v>3796</v>
      </c>
      <c r="S88" s="318">
        <f>'[2]7.Komunikácie'!$S$30</f>
        <v>0</v>
      </c>
      <c r="T88" s="316">
        <f>SUM(U88:W88)</f>
        <v>0</v>
      </c>
      <c r="U88" s="314">
        <f>'[2]7.Komunikácie'!$T$30</f>
        <v>0</v>
      </c>
      <c r="V88" s="314">
        <f>'[2]7.Komunikácie'!$U$30</f>
        <v>0</v>
      </c>
      <c r="W88" s="315">
        <f>'[2]7.Komunikácie'!$V$30</f>
        <v>0</v>
      </c>
      <c r="X88" s="316">
        <f>SUM(Y88:AA88)</f>
        <v>0</v>
      </c>
      <c r="Y88" s="314">
        <f>'[2]7.Komunikácie'!$W$30</f>
        <v>0</v>
      </c>
      <c r="Z88" s="314">
        <f>'[2]7.Komunikácie'!$X$30</f>
        <v>0</v>
      </c>
      <c r="AA88" s="315">
        <f>'[2]7.Komunikácie'!$Y$30</f>
        <v>0</v>
      </c>
      <c r="AB88" s="316">
        <f>SUM(AC88:AE88)</f>
        <v>0</v>
      </c>
      <c r="AC88" s="314">
        <f>'[2]7.Komunikácie'!$Z$30</f>
        <v>0</v>
      </c>
      <c r="AD88" s="314">
        <f>'[2]7.Komunikácie'!$AA$30</f>
        <v>0</v>
      </c>
      <c r="AE88" s="315">
        <f>'[2]7.Komunikácie'!$AB$30</f>
        <v>0</v>
      </c>
    </row>
    <row r="89" spans="1:31" ht="15.75" x14ac:dyDescent="0.25">
      <c r="A89" s="156"/>
      <c r="B89" s="366">
        <v>2</v>
      </c>
      <c r="C89" s="368" t="s">
        <v>255</v>
      </c>
      <c r="D89" s="316">
        <f>SUM(E89:G89)</f>
        <v>26977.759999999998</v>
      </c>
      <c r="E89" s="314">
        <f>'[1]7.Komunikácie'!$H$30</f>
        <v>26977.759999999998</v>
      </c>
      <c r="F89" s="314">
        <f>'[1]7.Komunikácie'!$I$30</f>
        <v>0</v>
      </c>
      <c r="G89" s="315">
        <f>'[1]7.Komunikácie'!$J$30</f>
        <v>0</v>
      </c>
      <c r="H89" s="316">
        <f>SUM(I89:K89)</f>
        <v>14910</v>
      </c>
      <c r="I89" s="314">
        <f>'[2]7.Komunikácie'!$K$32</f>
        <v>14910</v>
      </c>
      <c r="J89" s="314">
        <f>'[2]7.Komunikácie'!$L$32</f>
        <v>0</v>
      </c>
      <c r="K89" s="314">
        <f>'[2]7.Komunikácie'!$M$32</f>
        <v>0</v>
      </c>
      <c r="L89" s="325">
        <f>SUM(M89:O89)</f>
        <v>76500</v>
      </c>
      <c r="M89" s="317">
        <f>'[2]7.Komunikácie'!$N$32</f>
        <v>46500</v>
      </c>
      <c r="N89" s="317">
        <f>'[2]7.Komunikácie'!$O$32</f>
        <v>30000</v>
      </c>
      <c r="O89" s="354">
        <f>'[2]7.Komunikácie'!$P$32</f>
        <v>0</v>
      </c>
      <c r="P89" s="772">
        <f>SUM(Q89:S89)</f>
        <v>91000</v>
      </c>
      <c r="Q89" s="354">
        <f>'[2]7.Komunikácie'!$Q$32</f>
        <v>61000</v>
      </c>
      <c r="R89" s="354">
        <f>'[2]7.Komunikácie'!$R$32</f>
        <v>30000</v>
      </c>
      <c r="S89" s="318">
        <f>'[2]7.Komunikácie'!$S$32</f>
        <v>0</v>
      </c>
      <c r="T89" s="316">
        <f>SUM(U89:W89)</f>
        <v>50000</v>
      </c>
      <c r="U89" s="314">
        <f>'[2]7.Komunikácie'!$T$32</f>
        <v>30000</v>
      </c>
      <c r="V89" s="314">
        <f>'[2]7.Komunikácie'!$U$32</f>
        <v>20000</v>
      </c>
      <c r="W89" s="315">
        <f>'[2]7.Komunikácie'!$V$32</f>
        <v>0</v>
      </c>
      <c r="X89" s="316">
        <f>SUM(Y89:AA89)</f>
        <v>60000</v>
      </c>
      <c r="Y89" s="314">
        <f>'[2]7.Komunikácie'!$W$32</f>
        <v>40000</v>
      </c>
      <c r="Z89" s="314">
        <f>'[2]7.Komunikácie'!$X$32</f>
        <v>20000</v>
      </c>
      <c r="AA89" s="315">
        <f>'[2]7.Komunikácie'!$Y$32</f>
        <v>0</v>
      </c>
      <c r="AB89" s="316">
        <f>SUM(AC89:AE89)</f>
        <v>50000</v>
      </c>
      <c r="AC89" s="314">
        <f>'[2]7.Komunikácie'!$Z$32</f>
        <v>30000</v>
      </c>
      <c r="AD89" s="314">
        <f>'[2]7.Komunikácie'!$AA$32</f>
        <v>20000</v>
      </c>
      <c r="AE89" s="315">
        <f>'[2]7.Komunikácie'!$AB$32</f>
        <v>0</v>
      </c>
    </row>
    <row r="90" spans="1:31" ht="15.75" outlineLevel="1" x14ac:dyDescent="0.25">
      <c r="A90" s="156"/>
      <c r="B90" s="381" t="s">
        <v>256</v>
      </c>
      <c r="C90" s="368" t="s">
        <v>257</v>
      </c>
      <c r="D90" s="316">
        <f t="shared" ref="D90:G90" si="156">SUM(D91:D92)</f>
        <v>0</v>
      </c>
      <c r="E90" s="314">
        <f t="shared" si="156"/>
        <v>0</v>
      </c>
      <c r="F90" s="314">
        <f t="shared" si="156"/>
        <v>0</v>
      </c>
      <c r="G90" s="314">
        <f t="shared" si="156"/>
        <v>0</v>
      </c>
      <c r="H90" s="316">
        <f t="shared" ref="H90:K90" si="157">SUM(H91:H92)</f>
        <v>0</v>
      </c>
      <c r="I90" s="314">
        <f t="shared" si="157"/>
        <v>0</v>
      </c>
      <c r="J90" s="314">
        <f t="shared" si="157"/>
        <v>0</v>
      </c>
      <c r="K90" s="338">
        <f t="shared" si="157"/>
        <v>0</v>
      </c>
      <c r="L90" s="325">
        <f t="shared" ref="L90:S90" si="158">SUM(L91:L92)</f>
        <v>0</v>
      </c>
      <c r="M90" s="317">
        <f t="shared" si="158"/>
        <v>0</v>
      </c>
      <c r="N90" s="317">
        <f t="shared" si="158"/>
        <v>0</v>
      </c>
      <c r="O90" s="354">
        <f t="shared" si="158"/>
        <v>0</v>
      </c>
      <c r="P90" s="772">
        <f t="shared" si="158"/>
        <v>12900</v>
      </c>
      <c r="Q90" s="354">
        <f t="shared" si="158"/>
        <v>0</v>
      </c>
      <c r="R90" s="354">
        <f t="shared" si="158"/>
        <v>12900</v>
      </c>
      <c r="S90" s="318">
        <f t="shared" si="158"/>
        <v>0</v>
      </c>
      <c r="T90" s="316">
        <f t="shared" ref="T90:W90" si="159">SUM(T91:T92)</f>
        <v>10000</v>
      </c>
      <c r="U90" s="314">
        <f t="shared" si="159"/>
        <v>0</v>
      </c>
      <c r="V90" s="314">
        <f t="shared" si="159"/>
        <v>10000</v>
      </c>
      <c r="W90" s="315">
        <f t="shared" si="159"/>
        <v>0</v>
      </c>
      <c r="X90" s="316">
        <f t="shared" ref="X90:AA90" si="160">SUM(X91:X92)</f>
        <v>0</v>
      </c>
      <c r="Y90" s="314">
        <f t="shared" si="160"/>
        <v>0</v>
      </c>
      <c r="Z90" s="314">
        <f t="shared" si="160"/>
        <v>0</v>
      </c>
      <c r="AA90" s="315">
        <f t="shared" si="160"/>
        <v>0</v>
      </c>
      <c r="AB90" s="316">
        <f t="shared" ref="AB90:AE90" si="161">SUM(AB91:AB92)</f>
        <v>0</v>
      </c>
      <c r="AC90" s="314">
        <f t="shared" si="161"/>
        <v>0</v>
      </c>
      <c r="AD90" s="314">
        <f t="shared" si="161"/>
        <v>0</v>
      </c>
      <c r="AE90" s="315">
        <f t="shared" si="161"/>
        <v>0</v>
      </c>
    </row>
    <row r="91" spans="1:31" ht="15.75" outlineLevel="1" x14ac:dyDescent="0.25">
      <c r="A91" s="156"/>
      <c r="B91" s="366">
        <v>1</v>
      </c>
      <c r="C91" s="368" t="s">
        <v>258</v>
      </c>
      <c r="D91" s="316">
        <f>SUM(E91:G91)</f>
        <v>0</v>
      </c>
      <c r="E91" s="314">
        <f>'[1]7.Komunikácie'!$H$33</f>
        <v>0</v>
      </c>
      <c r="F91" s="314">
        <f>'[1]7.Komunikácie'!$I$33</f>
        <v>0</v>
      </c>
      <c r="G91" s="315">
        <f>'[1]7.Komunikácie'!$J$33</f>
        <v>0</v>
      </c>
      <c r="H91" s="316">
        <f>SUM(I91:K91)</f>
        <v>0</v>
      </c>
      <c r="I91" s="314">
        <f>'[2]7.Komunikácie'!$K$35</f>
        <v>0</v>
      </c>
      <c r="J91" s="314">
        <f>'[2]7.Komunikácie'!$L$35</f>
        <v>0</v>
      </c>
      <c r="K91" s="314">
        <f>'[2]7.Komunikácie'!$M$35</f>
        <v>0</v>
      </c>
      <c r="L91" s="325">
        <f>SUM(M91:O91)</f>
        <v>0</v>
      </c>
      <c r="M91" s="317">
        <f>'[2]7.Komunikácie'!$N$35</f>
        <v>0</v>
      </c>
      <c r="N91" s="317">
        <f>'[2]7.Komunikácie'!$O$35</f>
        <v>0</v>
      </c>
      <c r="O91" s="354">
        <f>'[2]7.Komunikácie'!$P$35</f>
        <v>0</v>
      </c>
      <c r="P91" s="772">
        <f>SUM(Q91:S91)</f>
        <v>12900</v>
      </c>
      <c r="Q91" s="354">
        <f>'[2]7.Komunikácie'!$Q$35</f>
        <v>0</v>
      </c>
      <c r="R91" s="354">
        <f>'[2]7.Komunikácie'!$R$35</f>
        <v>12900</v>
      </c>
      <c r="S91" s="318">
        <f>'[2]7.Komunikácie'!$S$35</f>
        <v>0</v>
      </c>
      <c r="T91" s="316">
        <f>SUM(U91:W91)</f>
        <v>10000</v>
      </c>
      <c r="U91" s="314">
        <f>'[2]7.Komunikácie'!$T$35</f>
        <v>0</v>
      </c>
      <c r="V91" s="314">
        <f>'[2]7.Komunikácie'!$U$35</f>
        <v>10000</v>
      </c>
      <c r="W91" s="315">
        <f>'[2]7.Komunikácie'!$V$35</f>
        <v>0</v>
      </c>
      <c r="X91" s="316">
        <f>SUM(Y91:AA91)</f>
        <v>0</v>
      </c>
      <c r="Y91" s="314">
        <f>'[2]7.Komunikácie'!$W$35</f>
        <v>0</v>
      </c>
      <c r="Z91" s="314">
        <f>'[2]7.Komunikácie'!$X$35</f>
        <v>0</v>
      </c>
      <c r="AA91" s="315">
        <f>'[2]7.Komunikácie'!$Y$35</f>
        <v>0</v>
      </c>
      <c r="AB91" s="316">
        <f>SUM(AC91:AE91)</f>
        <v>0</v>
      </c>
      <c r="AC91" s="314">
        <f>'[2]7.Komunikácie'!$Z$35</f>
        <v>0</v>
      </c>
      <c r="AD91" s="314">
        <f>'[2]7.Komunikácie'!$AA$35</f>
        <v>0</v>
      </c>
      <c r="AE91" s="315">
        <f>'[2]7.Komunikácie'!$AB$35</f>
        <v>0</v>
      </c>
    </row>
    <row r="92" spans="1:31" ht="16.5" outlineLevel="1" thickBot="1" x14ac:dyDescent="0.3">
      <c r="A92" s="156"/>
      <c r="B92" s="369">
        <v>2</v>
      </c>
      <c r="C92" s="370" t="s">
        <v>259</v>
      </c>
      <c r="D92" s="322">
        <f>SUM(E92:G92)</f>
        <v>0</v>
      </c>
      <c r="E92" s="323">
        <f>'[1]7.Komunikácie'!$H$36</f>
        <v>0</v>
      </c>
      <c r="F92" s="323">
        <f>'[1]7.Komunikácie'!$I$36</f>
        <v>0</v>
      </c>
      <c r="G92" s="324">
        <f>'[1]7.Komunikácie'!$J$36</f>
        <v>0</v>
      </c>
      <c r="H92" s="322">
        <f>SUM(I92:K92)</f>
        <v>0</v>
      </c>
      <c r="I92" s="323">
        <f>'[2]7.Komunikácie'!$K$38</f>
        <v>0</v>
      </c>
      <c r="J92" s="323">
        <f>'[2]7.Komunikácie'!$L$38</f>
        <v>0</v>
      </c>
      <c r="K92" s="323">
        <f>'[2]7.Komunikácie'!$M$38</f>
        <v>0</v>
      </c>
      <c r="L92" s="351">
        <f>SUM(M92:O92)</f>
        <v>0</v>
      </c>
      <c r="M92" s="352">
        <f>'[2]7.Komunikácie'!$N$38</f>
        <v>0</v>
      </c>
      <c r="N92" s="352">
        <f>'[2]7.Komunikácie'!$O$38</f>
        <v>0</v>
      </c>
      <c r="O92" s="765">
        <f>'[2]7.Komunikácie'!$P$38</f>
        <v>0</v>
      </c>
      <c r="P92" s="773">
        <f>SUM(Q92:S92)</f>
        <v>0</v>
      </c>
      <c r="Q92" s="520">
        <f>'[2]7.Komunikácie'!$Q$38</f>
        <v>0</v>
      </c>
      <c r="R92" s="520">
        <f>'[2]7.Komunikácie'!$R$38</f>
        <v>0</v>
      </c>
      <c r="S92" s="346">
        <f>'[2]7.Komunikácie'!$S$38</f>
        <v>0</v>
      </c>
      <c r="T92" s="322">
        <f>SUM(U92:W92)</f>
        <v>0</v>
      </c>
      <c r="U92" s="323">
        <f>'[2]7.Komunikácie'!$T$38</f>
        <v>0</v>
      </c>
      <c r="V92" s="323">
        <f>'[2]7.Komunikácie'!$U$38</f>
        <v>0</v>
      </c>
      <c r="W92" s="324">
        <f>'[2]7.Komunikácie'!$V$38</f>
        <v>0</v>
      </c>
      <c r="X92" s="322">
        <f>SUM(Y92:AA92)</f>
        <v>0</v>
      </c>
      <c r="Y92" s="323">
        <f>'[2]7.Komunikácie'!$W$38</f>
        <v>0</v>
      </c>
      <c r="Z92" s="323">
        <f>'[2]7.Komunikácie'!$X$38</f>
        <v>0</v>
      </c>
      <c r="AA92" s="324">
        <f>'[2]7.Komunikácie'!$Y$38</f>
        <v>0</v>
      </c>
      <c r="AB92" s="322">
        <f>SUM(AC92:AE92)</f>
        <v>0</v>
      </c>
      <c r="AC92" s="323">
        <f>'[2]7.Komunikácie'!$Z$38</f>
        <v>0</v>
      </c>
      <c r="AD92" s="323">
        <f>'[2]7.Komunikácie'!$AA$38</f>
        <v>0</v>
      </c>
      <c r="AE92" s="324">
        <f>'[2]7.Komunikácie'!$AB$38</f>
        <v>0</v>
      </c>
    </row>
    <row r="93" spans="1:31" s="158" customFormat="1" ht="15.75" x14ac:dyDescent="0.25">
      <c r="B93" s="371" t="s">
        <v>260</v>
      </c>
      <c r="C93" s="372"/>
      <c r="D93" s="313">
        <f t="shared" ref="D93:G93" si="162">D94+D95</f>
        <v>85415.24</v>
      </c>
      <c r="E93" s="311">
        <f t="shared" si="162"/>
        <v>85415.24</v>
      </c>
      <c r="F93" s="311">
        <f t="shared" si="162"/>
        <v>0</v>
      </c>
      <c r="G93" s="312">
        <f t="shared" si="162"/>
        <v>0</v>
      </c>
      <c r="H93" s="313">
        <f t="shared" ref="H93:K93" si="163">H94+H95</f>
        <v>68376</v>
      </c>
      <c r="I93" s="311">
        <f t="shared" si="163"/>
        <v>68376</v>
      </c>
      <c r="J93" s="311">
        <f t="shared" si="163"/>
        <v>0</v>
      </c>
      <c r="K93" s="347">
        <f t="shared" si="163"/>
        <v>0</v>
      </c>
      <c r="L93" s="348">
        <f t="shared" ref="L93:S93" si="164">L94+L95</f>
        <v>85000</v>
      </c>
      <c r="M93" s="349">
        <f t="shared" si="164"/>
        <v>85000</v>
      </c>
      <c r="N93" s="349">
        <f t="shared" si="164"/>
        <v>0</v>
      </c>
      <c r="O93" s="519">
        <f t="shared" si="164"/>
        <v>0</v>
      </c>
      <c r="P93" s="771">
        <f t="shared" si="164"/>
        <v>85000</v>
      </c>
      <c r="Q93" s="519">
        <f t="shared" si="164"/>
        <v>85000</v>
      </c>
      <c r="R93" s="519">
        <f t="shared" si="164"/>
        <v>0</v>
      </c>
      <c r="S93" s="350">
        <f t="shared" si="164"/>
        <v>0</v>
      </c>
      <c r="T93" s="313">
        <f t="shared" ref="T93:W93" si="165">T94+T95</f>
        <v>85000</v>
      </c>
      <c r="U93" s="311">
        <f t="shared" si="165"/>
        <v>85000</v>
      </c>
      <c r="V93" s="311">
        <f t="shared" si="165"/>
        <v>0</v>
      </c>
      <c r="W93" s="312">
        <f t="shared" si="165"/>
        <v>0</v>
      </c>
      <c r="X93" s="313">
        <f t="shared" ref="X93:AA93" si="166">X94+X95</f>
        <v>85000</v>
      </c>
      <c r="Y93" s="311">
        <f t="shared" si="166"/>
        <v>85000</v>
      </c>
      <c r="Z93" s="311">
        <f t="shared" si="166"/>
        <v>0</v>
      </c>
      <c r="AA93" s="312">
        <f t="shared" si="166"/>
        <v>0</v>
      </c>
      <c r="AB93" s="313">
        <f t="shared" ref="AB93:AE93" si="167">AB94+AB95</f>
        <v>85000</v>
      </c>
      <c r="AC93" s="311">
        <f t="shared" si="167"/>
        <v>85000</v>
      </c>
      <c r="AD93" s="311">
        <f t="shared" si="167"/>
        <v>0</v>
      </c>
      <c r="AE93" s="312">
        <f t="shared" si="167"/>
        <v>0</v>
      </c>
    </row>
    <row r="94" spans="1:31" ht="16.5" x14ac:dyDescent="0.3">
      <c r="A94" s="156"/>
      <c r="B94" s="381" t="s">
        <v>261</v>
      </c>
      <c r="C94" s="374" t="s">
        <v>262</v>
      </c>
      <c r="D94" s="316">
        <f>SUM(E94:G94)</f>
        <v>81285.240000000005</v>
      </c>
      <c r="E94" s="314">
        <f>'[1]8.Doprava'!$H$4</f>
        <v>81285.240000000005</v>
      </c>
      <c r="F94" s="314">
        <f>'[1]8.Doprava'!$I$4</f>
        <v>0</v>
      </c>
      <c r="G94" s="315">
        <f>'[1]8.Doprava'!$J$4</f>
        <v>0</v>
      </c>
      <c r="H94" s="316">
        <f>SUM(I94:K94)</f>
        <v>68376</v>
      </c>
      <c r="I94" s="314">
        <f>'[2]8.Doprava'!$K$4</f>
        <v>68376</v>
      </c>
      <c r="J94" s="314">
        <f>'[2]8.Doprava'!$L$4</f>
        <v>0</v>
      </c>
      <c r="K94" s="314">
        <f>'[2]8.Doprava'!$M$4</f>
        <v>0</v>
      </c>
      <c r="L94" s="325">
        <f>SUM(M94:O94)</f>
        <v>80000</v>
      </c>
      <c r="M94" s="317">
        <f>'[2]8.Doprava'!$N$4</f>
        <v>80000</v>
      </c>
      <c r="N94" s="317">
        <f>'[2]8.Doprava'!$O$4</f>
        <v>0</v>
      </c>
      <c r="O94" s="354">
        <f>'[2]8.Doprava'!$P$4</f>
        <v>0</v>
      </c>
      <c r="P94" s="772">
        <f>SUM(Q94:S94)</f>
        <v>75000</v>
      </c>
      <c r="Q94" s="354">
        <f>'[2]8.Doprava'!$Q$4</f>
        <v>75000</v>
      </c>
      <c r="R94" s="354">
        <f>'[2]8.Doprava'!$R$4</f>
        <v>0</v>
      </c>
      <c r="S94" s="318">
        <f>'[2]8.Doprava'!$S$4</f>
        <v>0</v>
      </c>
      <c r="T94" s="316">
        <f>SUM(U94:W94)</f>
        <v>80000</v>
      </c>
      <c r="U94" s="314">
        <f>'[2]8.Doprava'!$T$4</f>
        <v>80000</v>
      </c>
      <c r="V94" s="314">
        <f>'[2]8.Doprava'!$U$4</f>
        <v>0</v>
      </c>
      <c r="W94" s="315">
        <f>'[2]8.Doprava'!$V$4</f>
        <v>0</v>
      </c>
      <c r="X94" s="316">
        <f>SUM(Y94:AA94)</f>
        <v>80000</v>
      </c>
      <c r="Y94" s="314">
        <f>'[2]8.Doprava'!$W$4</f>
        <v>80000</v>
      </c>
      <c r="Z94" s="314">
        <f>'[2]8.Doprava'!$X$4</f>
        <v>0</v>
      </c>
      <c r="AA94" s="315">
        <f>'[2]8.Doprava'!$Y$4</f>
        <v>0</v>
      </c>
      <c r="AB94" s="316">
        <f>SUM(AC94:AE94)</f>
        <v>80000</v>
      </c>
      <c r="AC94" s="314">
        <f>'[2]8.Doprava'!$Z$4</f>
        <v>80000</v>
      </c>
      <c r="AD94" s="314">
        <f>'[2]8.Doprava'!$AA$4</f>
        <v>0</v>
      </c>
      <c r="AE94" s="315">
        <f>'[2]8.Doprava'!$AB$4</f>
        <v>0</v>
      </c>
    </row>
    <row r="95" spans="1:31" ht="15.75" x14ac:dyDescent="0.25">
      <c r="A95" s="156"/>
      <c r="B95" s="381" t="s">
        <v>263</v>
      </c>
      <c r="C95" s="368" t="s">
        <v>264</v>
      </c>
      <c r="D95" s="316">
        <f>SUM(D96)</f>
        <v>4130</v>
      </c>
      <c r="E95" s="314">
        <f>SUM(E96)</f>
        <v>4130</v>
      </c>
      <c r="F95" s="314">
        <f>SUM(F96)</f>
        <v>0</v>
      </c>
      <c r="G95" s="315">
        <f>SUM(G96)</f>
        <v>0</v>
      </c>
      <c r="H95" s="316">
        <f t="shared" ref="H95:AE95" si="168">SUM(H96)</f>
        <v>0</v>
      </c>
      <c r="I95" s="314">
        <f t="shared" si="168"/>
        <v>0</v>
      </c>
      <c r="J95" s="314">
        <f t="shared" si="168"/>
        <v>0</v>
      </c>
      <c r="K95" s="338">
        <f t="shared" si="168"/>
        <v>0</v>
      </c>
      <c r="L95" s="325">
        <f t="shared" si="168"/>
        <v>5000</v>
      </c>
      <c r="M95" s="317">
        <f t="shared" si="168"/>
        <v>5000</v>
      </c>
      <c r="N95" s="317">
        <f t="shared" si="168"/>
        <v>0</v>
      </c>
      <c r="O95" s="354">
        <f t="shared" si="168"/>
        <v>0</v>
      </c>
      <c r="P95" s="772">
        <f>SUM(P96)</f>
        <v>10000</v>
      </c>
      <c r="Q95" s="354">
        <f t="shared" si="168"/>
        <v>10000</v>
      </c>
      <c r="R95" s="354">
        <f t="shared" si="168"/>
        <v>0</v>
      </c>
      <c r="S95" s="318">
        <f t="shared" si="168"/>
        <v>0</v>
      </c>
      <c r="T95" s="316">
        <f t="shared" si="168"/>
        <v>5000</v>
      </c>
      <c r="U95" s="314">
        <f t="shared" si="168"/>
        <v>5000</v>
      </c>
      <c r="V95" s="314">
        <f t="shared" si="168"/>
        <v>0</v>
      </c>
      <c r="W95" s="315">
        <f t="shared" si="168"/>
        <v>0</v>
      </c>
      <c r="X95" s="316">
        <f t="shared" si="168"/>
        <v>5000</v>
      </c>
      <c r="Y95" s="314">
        <f t="shared" si="168"/>
        <v>5000</v>
      </c>
      <c r="Z95" s="314">
        <f t="shared" si="168"/>
        <v>0</v>
      </c>
      <c r="AA95" s="315">
        <f t="shared" si="168"/>
        <v>0</v>
      </c>
      <c r="AB95" s="316">
        <f t="shared" si="168"/>
        <v>5000</v>
      </c>
      <c r="AC95" s="314">
        <f t="shared" si="168"/>
        <v>5000</v>
      </c>
      <c r="AD95" s="314">
        <f t="shared" si="168"/>
        <v>0</v>
      </c>
      <c r="AE95" s="315">
        <f t="shared" si="168"/>
        <v>0</v>
      </c>
    </row>
    <row r="96" spans="1:31" ht="16.5" thickBot="1" x14ac:dyDescent="0.3">
      <c r="A96" s="156"/>
      <c r="B96" s="369">
        <v>1</v>
      </c>
      <c r="C96" s="370" t="s">
        <v>265</v>
      </c>
      <c r="D96" s="322">
        <f>SUM(E96:G96)</f>
        <v>4130</v>
      </c>
      <c r="E96" s="323">
        <f>'[1]8.Doprava'!$H$7</f>
        <v>4130</v>
      </c>
      <c r="F96" s="323">
        <f>'[1]8.Doprava'!$I$7</f>
        <v>0</v>
      </c>
      <c r="G96" s="324">
        <f>'[1]8.Doprava'!$J$7</f>
        <v>0</v>
      </c>
      <c r="H96" s="321">
        <f>SUM(I96:K96)</f>
        <v>0</v>
      </c>
      <c r="I96" s="319">
        <f>'[2]8.Doprava'!$K$7</f>
        <v>0</v>
      </c>
      <c r="J96" s="319">
        <f>'[2]8.Doprava'!$L$7</f>
        <v>0</v>
      </c>
      <c r="K96" s="319">
        <f>'[2]8.Doprava'!$M$7</f>
        <v>0</v>
      </c>
      <c r="L96" s="344">
        <f>SUM(M96:O96)</f>
        <v>5000</v>
      </c>
      <c r="M96" s="345">
        <f>'[2]8.Doprava'!$N$7</f>
        <v>5000</v>
      </c>
      <c r="N96" s="345">
        <f>'[2]8.Doprava'!$O$7</f>
        <v>0</v>
      </c>
      <c r="O96" s="520">
        <f>'[2]8.Doprava'!$P$7</f>
        <v>0</v>
      </c>
      <c r="P96" s="773">
        <f>SUM(Q96:S96)</f>
        <v>10000</v>
      </c>
      <c r="Q96" s="520">
        <f>'[2]8.Doprava'!$Q$7</f>
        <v>10000</v>
      </c>
      <c r="R96" s="520">
        <f>'[2]8.Doprava'!$R$7</f>
        <v>0</v>
      </c>
      <c r="S96" s="346">
        <f>'[2]8.Doprava'!$S$7</f>
        <v>0</v>
      </c>
      <c r="T96" s="322">
        <f>SUM(U96:W96)</f>
        <v>5000</v>
      </c>
      <c r="U96" s="323">
        <f>'[2]8.Doprava'!$T$7</f>
        <v>5000</v>
      </c>
      <c r="V96" s="323">
        <f>'[2]8.Doprava'!$U$7</f>
        <v>0</v>
      </c>
      <c r="W96" s="324">
        <f>'[2]8.Doprava'!$V$7</f>
        <v>0</v>
      </c>
      <c r="X96" s="322">
        <f>SUM(Y96:AA96)</f>
        <v>5000</v>
      </c>
      <c r="Y96" s="323">
        <f>'[2]8.Doprava'!$W$7</f>
        <v>5000</v>
      </c>
      <c r="Z96" s="323">
        <f>'[2]8.Doprava'!$X$7</f>
        <v>0</v>
      </c>
      <c r="AA96" s="324">
        <f>'[2]8.Doprava'!$Y$7</f>
        <v>0</v>
      </c>
      <c r="AB96" s="322">
        <f>SUM(AC96:AE96)</f>
        <v>5000</v>
      </c>
      <c r="AC96" s="323">
        <f>'[2]8.Doprava'!$Z$7</f>
        <v>5000</v>
      </c>
      <c r="AD96" s="323">
        <f>'[2]8.Doprava'!$AA$7</f>
        <v>0</v>
      </c>
      <c r="AE96" s="324">
        <f>'[2]8.Doprava'!$AB$7</f>
        <v>0</v>
      </c>
    </row>
    <row r="97" spans="1:31" s="158" customFormat="1" ht="15.75" x14ac:dyDescent="0.25">
      <c r="B97" s="371" t="s">
        <v>266</v>
      </c>
      <c r="C97" s="372"/>
      <c r="D97" s="313">
        <f t="shared" ref="D97:G97" si="169">D98+D99+D108+D115+D118+D119+D120</f>
        <v>6871969.8599999994</v>
      </c>
      <c r="E97" s="311">
        <f t="shared" si="169"/>
        <v>5657615.879999999</v>
      </c>
      <c r="F97" s="311">
        <f t="shared" si="169"/>
        <v>17829</v>
      </c>
      <c r="G97" s="347">
        <f t="shared" si="169"/>
        <v>1196524.98</v>
      </c>
      <c r="H97" s="327">
        <f t="shared" ref="H97:K97" si="170">H98+H99+H108+H115+H118+H119+H120</f>
        <v>5937889.5799999991</v>
      </c>
      <c r="I97" s="728">
        <f t="shared" si="170"/>
        <v>5914181.1399999987</v>
      </c>
      <c r="J97" s="728">
        <f t="shared" si="170"/>
        <v>23708.44</v>
      </c>
      <c r="K97" s="411">
        <f t="shared" si="170"/>
        <v>0</v>
      </c>
      <c r="L97" s="348">
        <f t="shared" ref="L97:S97" si="171">L98+L99+L108+L115+L118+L119+L120</f>
        <v>6870725</v>
      </c>
      <c r="M97" s="349">
        <f t="shared" si="171"/>
        <v>6375948</v>
      </c>
      <c r="N97" s="349">
        <f t="shared" si="171"/>
        <v>494777</v>
      </c>
      <c r="O97" s="519">
        <f t="shared" si="171"/>
        <v>0</v>
      </c>
      <c r="P97" s="771">
        <f t="shared" si="171"/>
        <v>6923819</v>
      </c>
      <c r="Q97" s="519">
        <f t="shared" si="171"/>
        <v>6440626</v>
      </c>
      <c r="R97" s="519">
        <f t="shared" si="171"/>
        <v>483193</v>
      </c>
      <c r="S97" s="350">
        <f t="shared" si="171"/>
        <v>0</v>
      </c>
      <c r="T97" s="313">
        <f t="shared" ref="T97:W97" si="172">T98+T99+T108+T115+T118+T119+T120</f>
        <v>6788327</v>
      </c>
      <c r="U97" s="311">
        <f t="shared" si="172"/>
        <v>6607327</v>
      </c>
      <c r="V97" s="311">
        <f t="shared" si="172"/>
        <v>181000</v>
      </c>
      <c r="W97" s="312">
        <f t="shared" si="172"/>
        <v>0</v>
      </c>
      <c r="X97" s="313">
        <f t="shared" ref="X97:AA97" si="173">X98+X99+X108+X115+X118+X119+X120</f>
        <v>7085335</v>
      </c>
      <c r="Y97" s="311">
        <f t="shared" si="173"/>
        <v>6929335</v>
      </c>
      <c r="Z97" s="311">
        <f t="shared" si="173"/>
        <v>156000</v>
      </c>
      <c r="AA97" s="312">
        <f t="shared" si="173"/>
        <v>0</v>
      </c>
      <c r="AB97" s="313">
        <f t="shared" ref="AB97:AE97" si="174">AB98+AB99+AB108+AB115+AB118+AB119+AB120</f>
        <v>7159340</v>
      </c>
      <c r="AC97" s="311">
        <f t="shared" si="174"/>
        <v>7059340</v>
      </c>
      <c r="AD97" s="311">
        <f t="shared" si="174"/>
        <v>100000</v>
      </c>
      <c r="AE97" s="312">
        <f t="shared" si="174"/>
        <v>0</v>
      </c>
    </row>
    <row r="98" spans="1:31" ht="16.5" x14ac:dyDescent="0.3">
      <c r="A98" s="156"/>
      <c r="B98" s="381" t="s">
        <v>267</v>
      </c>
      <c r="C98" s="374" t="s">
        <v>268</v>
      </c>
      <c r="D98" s="316">
        <f>SUM(E98:G98)</f>
        <v>2993.4500000000003</v>
      </c>
      <c r="E98" s="314">
        <f>'[1]9. Vzdelávanie'!$H$4</f>
        <v>2993.4500000000003</v>
      </c>
      <c r="F98" s="314">
        <f>'[1]9. Vzdelávanie'!$I$4</f>
        <v>0</v>
      </c>
      <c r="G98" s="338">
        <f>'[1]9. Vzdelávanie'!$J$4</f>
        <v>0</v>
      </c>
      <c r="H98" s="328">
        <f>SUM(I98:K98)</f>
        <v>3900.5</v>
      </c>
      <c r="I98" s="314">
        <f>'[2]9. Vzdelávanie'!$K$4</f>
        <v>3900.5</v>
      </c>
      <c r="J98" s="314">
        <f>'[2]9. Vzdelávanie'!$L$4</f>
        <v>0</v>
      </c>
      <c r="K98" s="329">
        <f>'[2]9. Vzdelávanie'!$M$4</f>
        <v>0</v>
      </c>
      <c r="L98" s="325">
        <f>SUM(M98:O98)</f>
        <v>6340</v>
      </c>
      <c r="M98" s="317">
        <f>'[2]9. Vzdelávanie'!$N$4</f>
        <v>6340</v>
      </c>
      <c r="N98" s="317">
        <f>'[2]9. Vzdelávanie'!$O$4</f>
        <v>0</v>
      </c>
      <c r="O98" s="354">
        <f>'[2]9. Vzdelávanie'!$P$4</f>
        <v>0</v>
      </c>
      <c r="P98" s="772">
        <f>SUM(Q98:S98)</f>
        <v>6000</v>
      </c>
      <c r="Q98" s="354">
        <f>'[2]9. Vzdelávanie'!$Q$4</f>
        <v>6000</v>
      </c>
      <c r="R98" s="354">
        <f>'[2]9. Vzdelávanie'!$R$4</f>
        <v>0</v>
      </c>
      <c r="S98" s="318">
        <f>'[2]9. Vzdelávanie'!$S$4</f>
        <v>0</v>
      </c>
      <c r="T98" s="316">
        <f>SUM(U98:W98)</f>
        <v>5340</v>
      </c>
      <c r="U98" s="314">
        <f>'[2]9. Vzdelávanie'!$T$4</f>
        <v>5340</v>
      </c>
      <c r="V98" s="314">
        <f>'[2]9. Vzdelávanie'!$U$4</f>
        <v>0</v>
      </c>
      <c r="W98" s="315">
        <f>'[2]9. Vzdelávanie'!$V$4</f>
        <v>0</v>
      </c>
      <c r="X98" s="316">
        <f>SUM(Y98:AA98)</f>
        <v>5335</v>
      </c>
      <c r="Y98" s="314">
        <f>'[2]9. Vzdelávanie'!$W$4</f>
        <v>5335</v>
      </c>
      <c r="Z98" s="314">
        <f>'[2]9. Vzdelávanie'!$X$4</f>
        <v>0</v>
      </c>
      <c r="AA98" s="315">
        <f>'[2]9. Vzdelávanie'!$Y$4</f>
        <v>0</v>
      </c>
      <c r="AB98" s="316">
        <f>SUM(AC98:AE98)</f>
        <v>5340</v>
      </c>
      <c r="AC98" s="314">
        <f>'[2]9. Vzdelávanie'!$Z$4</f>
        <v>5340</v>
      </c>
      <c r="AD98" s="314">
        <f>'[2]9. Vzdelávanie'!$AA$4</f>
        <v>0</v>
      </c>
      <c r="AE98" s="315">
        <f>'[2]9. Vzdelávanie'!$AB$4</f>
        <v>0</v>
      </c>
    </row>
    <row r="99" spans="1:31" ht="15.75" x14ac:dyDescent="0.25">
      <c r="A99" s="156"/>
      <c r="B99" s="381" t="s">
        <v>269</v>
      </c>
      <c r="C99" s="368" t="s">
        <v>270</v>
      </c>
      <c r="D99" s="316">
        <f t="shared" ref="D99:K99" si="175">SUM(D100:D107)</f>
        <v>1283557.53</v>
      </c>
      <c r="E99" s="316">
        <f t="shared" si="175"/>
        <v>1283557.53</v>
      </c>
      <c r="F99" s="316">
        <f t="shared" si="175"/>
        <v>0</v>
      </c>
      <c r="G99" s="732">
        <f t="shared" si="175"/>
        <v>0</v>
      </c>
      <c r="H99" s="328">
        <f t="shared" si="175"/>
        <v>1378120.33</v>
      </c>
      <c r="I99" s="314">
        <f t="shared" si="175"/>
        <v>1366160.69</v>
      </c>
      <c r="J99" s="314">
        <f t="shared" si="175"/>
        <v>11959.64</v>
      </c>
      <c r="K99" s="329">
        <f t="shared" si="175"/>
        <v>0</v>
      </c>
      <c r="L99" s="325">
        <f t="shared" ref="L99:S99" si="176">SUM(L100:L107)</f>
        <v>1498518</v>
      </c>
      <c r="M99" s="317">
        <f t="shared" si="176"/>
        <v>1478040</v>
      </c>
      <c r="N99" s="317">
        <f t="shared" si="176"/>
        <v>20478</v>
      </c>
      <c r="O99" s="354">
        <f t="shared" si="176"/>
        <v>0</v>
      </c>
      <c r="P99" s="772">
        <f>SUM(P100:P107)</f>
        <v>1497493</v>
      </c>
      <c r="Q99" s="354">
        <f>SUM(Q100:Q107)</f>
        <v>1479015</v>
      </c>
      <c r="R99" s="354">
        <f t="shared" si="176"/>
        <v>18478</v>
      </c>
      <c r="S99" s="318">
        <f t="shared" si="176"/>
        <v>0</v>
      </c>
      <c r="T99" s="316">
        <f t="shared" ref="T99:W99" si="177">SUM(T100:T107)</f>
        <v>1419350</v>
      </c>
      <c r="U99" s="314">
        <f t="shared" si="177"/>
        <v>1403350</v>
      </c>
      <c r="V99" s="314">
        <f t="shared" si="177"/>
        <v>16000</v>
      </c>
      <c r="W99" s="315">
        <f t="shared" si="177"/>
        <v>0</v>
      </c>
      <c r="X99" s="316">
        <f t="shared" ref="X99:AA99" si="178">SUM(X100:X107)</f>
        <v>1521000</v>
      </c>
      <c r="Y99" s="314">
        <f t="shared" si="178"/>
        <v>1521000</v>
      </c>
      <c r="Z99" s="314">
        <f t="shared" si="178"/>
        <v>0</v>
      </c>
      <c r="AA99" s="315">
        <f t="shared" si="178"/>
        <v>0</v>
      </c>
      <c r="AB99" s="316">
        <f t="shared" ref="AB99:AE99" si="179">SUM(AB100:AB107)</f>
        <v>1549000</v>
      </c>
      <c r="AC99" s="314">
        <f t="shared" si="179"/>
        <v>1549000</v>
      </c>
      <c r="AD99" s="314">
        <f t="shared" si="179"/>
        <v>0</v>
      </c>
      <c r="AE99" s="315">
        <f t="shared" si="179"/>
        <v>0</v>
      </c>
    </row>
    <row r="100" spans="1:31" ht="15.75" x14ac:dyDescent="0.25">
      <c r="A100" s="156"/>
      <c r="B100" s="366">
        <v>1</v>
      </c>
      <c r="C100" s="368" t="s">
        <v>699</v>
      </c>
      <c r="D100" s="316">
        <f t="shared" ref="D100:D106" si="180">SUM(E100:G100)</f>
        <v>140275.10999999999</v>
      </c>
      <c r="E100" s="314">
        <f>'[1]9. Vzdelávanie'!$H$19</f>
        <v>140275.10999999999</v>
      </c>
      <c r="F100" s="314">
        <f>'[1]9. Vzdelávanie'!$I$19</f>
        <v>0</v>
      </c>
      <c r="G100" s="338">
        <f>'[1]9. Vzdelávanie'!$J$19</f>
        <v>0</v>
      </c>
      <c r="H100" s="328">
        <f t="shared" ref="H100:H106" si="181">SUM(I100:K100)</f>
        <v>142054</v>
      </c>
      <c r="I100" s="314">
        <f>'[2]9. Vzdelávanie'!$K$19</f>
        <v>142054</v>
      </c>
      <c r="J100" s="314">
        <f>'[2]9. Vzdelávanie'!$L$19</f>
        <v>0</v>
      </c>
      <c r="K100" s="329">
        <f>'[2]9. Vzdelávanie'!$M$19</f>
        <v>0</v>
      </c>
      <c r="L100" s="325">
        <f t="shared" ref="L100:L106" si="182">SUM(M100:O100)</f>
        <v>162808</v>
      </c>
      <c r="M100" s="317">
        <f>'[2]9. Vzdelávanie'!$N$19</f>
        <v>146430</v>
      </c>
      <c r="N100" s="317">
        <f>'[2]9. Vzdelávanie'!$O$19</f>
        <v>16378</v>
      </c>
      <c r="O100" s="354">
        <f>'[2]9. Vzdelávanie'!$P$19</f>
        <v>0</v>
      </c>
      <c r="P100" s="772">
        <f>SUM(Q100:S100)</f>
        <v>162808</v>
      </c>
      <c r="Q100" s="354">
        <f>'[2]9. Vzdelávanie'!$Q$19</f>
        <v>146430</v>
      </c>
      <c r="R100" s="354">
        <f>'[2]9. Vzdelávanie'!$R$19</f>
        <v>16378</v>
      </c>
      <c r="S100" s="318">
        <f>'[2]9. Vzdelávanie'!$S$19</f>
        <v>0</v>
      </c>
      <c r="T100" s="316">
        <f t="shared" ref="T100:T106" si="183">SUM(U100:W100)</f>
        <v>150000</v>
      </c>
      <c r="U100" s="314">
        <f>'[2]9. Vzdelávanie'!$T$19</f>
        <v>150000</v>
      </c>
      <c r="V100" s="314">
        <f>'[2]9. Vzdelávanie'!$U$19</f>
        <v>0</v>
      </c>
      <c r="W100" s="315">
        <f>'[2]9. Vzdelávanie'!$V$19</f>
        <v>0</v>
      </c>
      <c r="X100" s="316">
        <f t="shared" ref="X100:X106" si="184">SUM(Y100:AA100)</f>
        <v>165000</v>
      </c>
      <c r="Y100" s="314">
        <f>'[2]9. Vzdelávanie'!$W$19</f>
        <v>165000</v>
      </c>
      <c r="Z100" s="314">
        <f>'[2]9. Vzdelávanie'!$X$19</f>
        <v>0</v>
      </c>
      <c r="AA100" s="315">
        <f>'[2]9. Vzdelávanie'!$Y$19</f>
        <v>0</v>
      </c>
      <c r="AB100" s="316">
        <f t="shared" ref="AB100:AB106" si="185">SUM(AC100:AE100)</f>
        <v>168000</v>
      </c>
      <c r="AC100" s="314">
        <f>'[2]9. Vzdelávanie'!$Z$19</f>
        <v>168000</v>
      </c>
      <c r="AD100" s="314">
        <f>'[2]9. Vzdelávanie'!$AA$19</f>
        <v>0</v>
      </c>
      <c r="AE100" s="315">
        <f>'[2]9. Vzdelávanie'!$AB$19</f>
        <v>0</v>
      </c>
    </row>
    <row r="101" spans="1:31" ht="15.75" x14ac:dyDescent="0.25">
      <c r="A101" s="156"/>
      <c r="B101" s="366">
        <v>2</v>
      </c>
      <c r="C101" s="368" t="s">
        <v>700</v>
      </c>
      <c r="D101" s="316">
        <f t="shared" si="180"/>
        <v>292740.2</v>
      </c>
      <c r="E101" s="314">
        <f>'[1]9. Vzdelávanie'!$H$20</f>
        <v>292740.2</v>
      </c>
      <c r="F101" s="314">
        <f>'[1]9. Vzdelávanie'!$I$20</f>
        <v>0</v>
      </c>
      <c r="G101" s="338">
        <f>'[1]9. Vzdelávanie'!$J$20</f>
        <v>0</v>
      </c>
      <c r="H101" s="328">
        <f t="shared" si="181"/>
        <v>307595</v>
      </c>
      <c r="I101" s="314">
        <f>'[2]9. Vzdelávanie'!$K$20</f>
        <v>304985.36</v>
      </c>
      <c r="J101" s="314">
        <f>'[2]9. Vzdelávanie'!$L$20</f>
        <v>2609.64</v>
      </c>
      <c r="K101" s="329">
        <f>'[2]9. Vzdelávanie'!$M$20</f>
        <v>0</v>
      </c>
      <c r="L101" s="325">
        <f t="shared" si="182"/>
        <v>304177</v>
      </c>
      <c r="M101" s="317">
        <f>'[2]9. Vzdelávanie'!$N$20</f>
        <v>302177</v>
      </c>
      <c r="N101" s="317">
        <f>'[2]9. Vzdelávanie'!$O$20</f>
        <v>2000</v>
      </c>
      <c r="O101" s="354">
        <f>'[2]9. Vzdelávanie'!$P$20</f>
        <v>0</v>
      </c>
      <c r="P101" s="772">
        <f t="shared" ref="P101:P107" si="186">SUM(Q101:S101)</f>
        <v>302177</v>
      </c>
      <c r="Q101" s="354">
        <f>'[2]9. Vzdelávanie'!$Q$20</f>
        <v>302177</v>
      </c>
      <c r="R101" s="354">
        <f>'[2]9. Vzdelávanie'!$R$20</f>
        <v>0</v>
      </c>
      <c r="S101" s="318">
        <f>'[2]9. Vzdelávanie'!$S$20</f>
        <v>0</v>
      </c>
      <c r="T101" s="316">
        <f t="shared" si="183"/>
        <v>296000</v>
      </c>
      <c r="U101" s="314">
        <f>'[2]9. Vzdelávanie'!$T$20</f>
        <v>280000</v>
      </c>
      <c r="V101" s="314">
        <f>'[2]9. Vzdelávanie'!$U$20</f>
        <v>16000</v>
      </c>
      <c r="W101" s="315">
        <f>'[2]9. Vzdelávanie'!$V$20</f>
        <v>0</v>
      </c>
      <c r="X101" s="316">
        <f t="shared" si="184"/>
        <v>335000</v>
      </c>
      <c r="Y101" s="314">
        <f>'[2]9. Vzdelávanie'!$W$20</f>
        <v>335000</v>
      </c>
      <c r="Z101" s="314">
        <f>'[2]9. Vzdelávanie'!$X$20</f>
        <v>0</v>
      </c>
      <c r="AA101" s="315">
        <f>'[2]9. Vzdelávanie'!$Y$20</f>
        <v>0</v>
      </c>
      <c r="AB101" s="316">
        <f t="shared" si="185"/>
        <v>340000</v>
      </c>
      <c r="AC101" s="314">
        <f>'[2]9. Vzdelávanie'!$Z$20</f>
        <v>340000</v>
      </c>
      <c r="AD101" s="314">
        <f>'[2]9. Vzdelávanie'!$AA$20</f>
        <v>0</v>
      </c>
      <c r="AE101" s="315">
        <f>'[2]9. Vzdelávanie'!$AB$20</f>
        <v>0</v>
      </c>
    </row>
    <row r="102" spans="1:31" ht="15.75" x14ac:dyDescent="0.25">
      <c r="A102" s="156"/>
      <c r="B102" s="366">
        <v>3</v>
      </c>
      <c r="C102" s="368" t="s">
        <v>701</v>
      </c>
      <c r="D102" s="316">
        <f t="shared" si="180"/>
        <v>313288.28000000003</v>
      </c>
      <c r="E102" s="314">
        <f>'[1]9. Vzdelávanie'!$H$21</f>
        <v>313288.28000000003</v>
      </c>
      <c r="F102" s="314">
        <f>'[1]9. Vzdelávanie'!$I$21</f>
        <v>0</v>
      </c>
      <c r="G102" s="338">
        <f>'[1]9. Vzdelávanie'!$J$21</f>
        <v>0</v>
      </c>
      <c r="H102" s="328">
        <f t="shared" si="181"/>
        <v>323439</v>
      </c>
      <c r="I102" s="314">
        <f>'[2]9. Vzdelávanie'!$K$21</f>
        <v>323439</v>
      </c>
      <c r="J102" s="314">
        <f>'[2]9. Vzdelávanie'!$L$21</f>
        <v>0</v>
      </c>
      <c r="K102" s="329">
        <f>'[2]9. Vzdelávanie'!$M$21</f>
        <v>0</v>
      </c>
      <c r="L102" s="325">
        <f t="shared" si="182"/>
        <v>339223</v>
      </c>
      <c r="M102" s="317">
        <f>'[2]9. Vzdelávanie'!$N$21</f>
        <v>339223</v>
      </c>
      <c r="N102" s="317">
        <f>'[2]9. Vzdelávanie'!$O$21</f>
        <v>0</v>
      </c>
      <c r="O102" s="354">
        <f>'[2]9. Vzdelávanie'!$P$21</f>
        <v>0</v>
      </c>
      <c r="P102" s="772">
        <f t="shared" si="186"/>
        <v>340198</v>
      </c>
      <c r="Q102" s="354">
        <f>'[2]9. Vzdelávanie'!$Q$21</f>
        <v>340198</v>
      </c>
      <c r="R102" s="354">
        <f>'[2]9. Vzdelávanie'!$R$21</f>
        <v>0</v>
      </c>
      <c r="S102" s="318">
        <f>'[2]9. Vzdelávanie'!$S$21</f>
        <v>0</v>
      </c>
      <c r="T102" s="316">
        <f t="shared" si="183"/>
        <v>358000</v>
      </c>
      <c r="U102" s="314">
        <f>'[2]9. Vzdelávanie'!$T$21</f>
        <v>358000</v>
      </c>
      <c r="V102" s="314">
        <f>'[2]9. Vzdelávanie'!$U$21</f>
        <v>0</v>
      </c>
      <c r="W102" s="315">
        <f>'[2]9. Vzdelávanie'!$V$21</f>
        <v>0</v>
      </c>
      <c r="X102" s="316">
        <f t="shared" si="184"/>
        <v>360000</v>
      </c>
      <c r="Y102" s="314">
        <f>'[2]9. Vzdelávanie'!$W$21</f>
        <v>360000</v>
      </c>
      <c r="Z102" s="314">
        <f>'[2]9. Vzdelávanie'!$X$21</f>
        <v>0</v>
      </c>
      <c r="AA102" s="315">
        <f>'[2]9. Vzdelávanie'!$Y$21</f>
        <v>0</v>
      </c>
      <c r="AB102" s="316">
        <f t="shared" si="185"/>
        <v>365000</v>
      </c>
      <c r="AC102" s="314">
        <f>'[2]9. Vzdelávanie'!$Z$21</f>
        <v>365000</v>
      </c>
      <c r="AD102" s="314">
        <f>'[2]9. Vzdelávanie'!$AA$21</f>
        <v>0</v>
      </c>
      <c r="AE102" s="315">
        <f>'[2]9. Vzdelávanie'!$AB$21</f>
        <v>0</v>
      </c>
    </row>
    <row r="103" spans="1:31" ht="15.75" x14ac:dyDescent="0.25">
      <c r="A103" s="151"/>
      <c r="B103" s="366">
        <v>4</v>
      </c>
      <c r="C103" s="368" t="s">
        <v>448</v>
      </c>
      <c r="D103" s="316">
        <f t="shared" si="180"/>
        <v>0</v>
      </c>
      <c r="E103" s="314">
        <f>'[1]9. Vzdelávanie'!$H$24</f>
        <v>0</v>
      </c>
      <c r="F103" s="314">
        <f>'[1]9. Vzdelávanie'!$I$24</f>
        <v>0</v>
      </c>
      <c r="G103" s="338">
        <f>'[1]9. Vzdelávanie'!$J$24</f>
        <v>0</v>
      </c>
      <c r="H103" s="328">
        <f t="shared" si="181"/>
        <v>48876.33</v>
      </c>
      <c r="I103" s="314">
        <f>'[2]9. Vzdelávanie'!$K$24</f>
        <v>48876.33</v>
      </c>
      <c r="J103" s="314">
        <f>'[2]9. Vzdelávanie'!$L$24</f>
        <v>0</v>
      </c>
      <c r="K103" s="329">
        <f>'[2]9. Vzdelávanie'!$M$24</f>
        <v>0</v>
      </c>
      <c r="L103" s="325">
        <f t="shared" si="182"/>
        <v>84028</v>
      </c>
      <c r="M103" s="317">
        <f>'[2]9. Vzdelávanie'!$N$24</f>
        <v>84028</v>
      </c>
      <c r="N103" s="317">
        <f>'[2]9. Vzdelávanie'!$O$24</f>
        <v>0</v>
      </c>
      <c r="O103" s="354">
        <f>'[2]9. Vzdelávanie'!$P$24</f>
        <v>0</v>
      </c>
      <c r="P103" s="772">
        <f t="shared" si="186"/>
        <v>84028</v>
      </c>
      <c r="Q103" s="354">
        <f>'[2]9. Vzdelávanie'!$Q$24</f>
        <v>84028</v>
      </c>
      <c r="R103" s="354">
        <f>'[2]9. Vzdelávanie'!$R$24</f>
        <v>0</v>
      </c>
      <c r="S103" s="318">
        <f>'[2]9. Vzdelávanie'!$S$24</f>
        <v>0</v>
      </c>
      <c r="T103" s="316">
        <f t="shared" si="183"/>
        <v>0</v>
      </c>
      <c r="U103" s="314">
        <f>'[2]9. Vzdelávanie'!$T$24</f>
        <v>0</v>
      </c>
      <c r="V103" s="314">
        <f>'[2]9. Vzdelávanie'!$U$24</f>
        <v>0</v>
      </c>
      <c r="W103" s="315">
        <f>'[2]9. Vzdelávanie'!$V$24</f>
        <v>0</v>
      </c>
      <c r="X103" s="316">
        <f t="shared" si="184"/>
        <v>0</v>
      </c>
      <c r="Y103" s="314">
        <f>'[2]9. Vzdelávanie'!$W$24</f>
        <v>0</v>
      </c>
      <c r="Z103" s="314">
        <f>'[2]9. Vzdelávanie'!$X$24</f>
        <v>0</v>
      </c>
      <c r="AA103" s="315">
        <f>'[2]9. Vzdelávanie'!$Y$24</f>
        <v>0</v>
      </c>
      <c r="AB103" s="316">
        <f t="shared" si="185"/>
        <v>0</v>
      </c>
      <c r="AC103" s="314">
        <f>'[2]9. Vzdelávanie'!$Z$24</f>
        <v>0</v>
      </c>
      <c r="AD103" s="314">
        <f>'[2]9. Vzdelávanie'!$AA$24</f>
        <v>0</v>
      </c>
      <c r="AE103" s="315">
        <f>'[2]9. Vzdelávanie'!$AB$24</f>
        <v>0</v>
      </c>
    </row>
    <row r="104" spans="1:31" ht="15.75" x14ac:dyDescent="0.25">
      <c r="A104" s="156"/>
      <c r="B104" s="366">
        <v>5</v>
      </c>
      <c r="C104" s="368" t="s">
        <v>702</v>
      </c>
      <c r="D104" s="316">
        <f t="shared" si="180"/>
        <v>177325.63</v>
      </c>
      <c r="E104" s="314">
        <f>'[1]9. Vzdelávanie'!$H$25</f>
        <v>177325.63</v>
      </c>
      <c r="F104" s="314">
        <f>'[1]9. Vzdelávanie'!$I$25</f>
        <v>0</v>
      </c>
      <c r="G104" s="338">
        <f>'[1]9. Vzdelávanie'!$J$25</f>
        <v>0</v>
      </c>
      <c r="H104" s="328">
        <f t="shared" si="181"/>
        <v>190693</v>
      </c>
      <c r="I104" s="314">
        <f>'[2]9. Vzdelávanie'!$K$25</f>
        <v>181343</v>
      </c>
      <c r="J104" s="314">
        <f>'[2]9. Vzdelávanie'!$L$25</f>
        <v>9350</v>
      </c>
      <c r="K104" s="329">
        <f>'[2]9. Vzdelávanie'!$M$25</f>
        <v>0</v>
      </c>
      <c r="L104" s="325">
        <f t="shared" si="182"/>
        <v>199594</v>
      </c>
      <c r="M104" s="317">
        <f>'[2]9. Vzdelávanie'!$N$25</f>
        <v>197494</v>
      </c>
      <c r="N104" s="317">
        <f>'[2]9. Vzdelávanie'!$O$25</f>
        <v>2100</v>
      </c>
      <c r="O104" s="354">
        <f>'[2]9. Vzdelávanie'!$P$25</f>
        <v>0</v>
      </c>
      <c r="P104" s="772">
        <f t="shared" si="186"/>
        <v>199594</v>
      </c>
      <c r="Q104" s="354">
        <f>'[2]9. Vzdelávanie'!$Q$25</f>
        <v>197494</v>
      </c>
      <c r="R104" s="354">
        <f>'[2]9. Vzdelávanie'!$R$25</f>
        <v>2100</v>
      </c>
      <c r="S104" s="318">
        <f>'[2]9. Vzdelávanie'!$S$25</f>
        <v>0</v>
      </c>
      <c r="T104" s="316">
        <f t="shared" si="183"/>
        <v>190000</v>
      </c>
      <c r="U104" s="314">
        <f>'[2]9. Vzdelávanie'!$T$25</f>
        <v>190000</v>
      </c>
      <c r="V104" s="314">
        <f>'[2]9. Vzdelávanie'!$U$25</f>
        <v>0</v>
      </c>
      <c r="W104" s="315">
        <f>'[2]9. Vzdelávanie'!$V$25</f>
        <v>0</v>
      </c>
      <c r="X104" s="316">
        <f t="shared" si="184"/>
        <v>210000</v>
      </c>
      <c r="Y104" s="314">
        <f>'[2]9. Vzdelávanie'!$W$25</f>
        <v>210000</v>
      </c>
      <c r="Z104" s="314">
        <f>'[2]9. Vzdelávanie'!$X$25</f>
        <v>0</v>
      </c>
      <c r="AA104" s="315">
        <f>'[2]9. Vzdelávanie'!$Y$25</f>
        <v>0</v>
      </c>
      <c r="AB104" s="316">
        <f t="shared" si="185"/>
        <v>215000</v>
      </c>
      <c r="AC104" s="314">
        <f>'[2]9. Vzdelávanie'!$Z$25</f>
        <v>215000</v>
      </c>
      <c r="AD104" s="314">
        <f>'[2]9. Vzdelávanie'!$AA$25</f>
        <v>0</v>
      </c>
      <c r="AE104" s="315">
        <f>'[2]9. Vzdelávanie'!$AB$25</f>
        <v>0</v>
      </c>
    </row>
    <row r="105" spans="1:31" ht="15.75" x14ac:dyDescent="0.25">
      <c r="A105" s="156"/>
      <c r="B105" s="366">
        <v>6</v>
      </c>
      <c r="C105" s="368" t="s">
        <v>703</v>
      </c>
      <c r="D105" s="316">
        <f t="shared" si="180"/>
        <v>188632.07</v>
      </c>
      <c r="E105" s="314">
        <f>'[1]9. Vzdelávanie'!$H$26</f>
        <v>188632.07</v>
      </c>
      <c r="F105" s="314">
        <f>'[1]9. Vzdelávanie'!$I$26</f>
        <v>0</v>
      </c>
      <c r="G105" s="338">
        <f>'[1]9. Vzdelávanie'!$J$26</f>
        <v>0</v>
      </c>
      <c r="H105" s="328">
        <f t="shared" si="181"/>
        <v>187997</v>
      </c>
      <c r="I105" s="314">
        <f>'[2]9. Vzdelávanie'!$K$26</f>
        <v>187997</v>
      </c>
      <c r="J105" s="314">
        <f>'[2]9. Vzdelávanie'!$L$26</f>
        <v>0</v>
      </c>
      <c r="K105" s="329">
        <f>'[2]9. Vzdelávanie'!$M$26</f>
        <v>0</v>
      </c>
      <c r="L105" s="325">
        <f t="shared" si="182"/>
        <v>189654</v>
      </c>
      <c r="M105" s="317">
        <f>'[2]9. Vzdelávanie'!$N$26</f>
        <v>189654</v>
      </c>
      <c r="N105" s="317">
        <f>'[2]9. Vzdelávanie'!$O$26</f>
        <v>0</v>
      </c>
      <c r="O105" s="354">
        <f>'[2]9. Vzdelávanie'!$P$26</f>
        <v>0</v>
      </c>
      <c r="P105" s="772">
        <f t="shared" si="186"/>
        <v>189654</v>
      </c>
      <c r="Q105" s="354">
        <f>'[2]9. Vzdelávanie'!$Q$26</f>
        <v>189654</v>
      </c>
      <c r="R105" s="354">
        <f>'[2]9. Vzdelávanie'!$R$26</f>
        <v>0</v>
      </c>
      <c r="S105" s="318">
        <f>'[2]9. Vzdelávanie'!$S$26</f>
        <v>0</v>
      </c>
      <c r="T105" s="316">
        <f t="shared" si="183"/>
        <v>200000</v>
      </c>
      <c r="U105" s="314">
        <f>'[2]9. Vzdelávanie'!$T$26</f>
        <v>200000</v>
      </c>
      <c r="V105" s="314">
        <f>'[2]9. Vzdelávanie'!$U$26</f>
        <v>0</v>
      </c>
      <c r="W105" s="315">
        <f>'[2]9. Vzdelávanie'!$V$26</f>
        <v>0</v>
      </c>
      <c r="X105" s="316">
        <f t="shared" si="184"/>
        <v>205000</v>
      </c>
      <c r="Y105" s="314">
        <f>'[2]9. Vzdelávanie'!$W$26</f>
        <v>205000</v>
      </c>
      <c r="Z105" s="314">
        <f>'[2]9. Vzdelávanie'!$X$26</f>
        <v>0</v>
      </c>
      <c r="AA105" s="315">
        <f>'[2]9. Vzdelávanie'!$Y$26</f>
        <v>0</v>
      </c>
      <c r="AB105" s="316">
        <f t="shared" si="185"/>
        <v>210000</v>
      </c>
      <c r="AC105" s="314">
        <f>'[2]9. Vzdelávanie'!$Z$26</f>
        <v>210000</v>
      </c>
      <c r="AD105" s="314">
        <f>'[2]9. Vzdelávanie'!$AA$26</f>
        <v>0</v>
      </c>
      <c r="AE105" s="315">
        <f>'[2]9. Vzdelávanie'!$AB$26</f>
        <v>0</v>
      </c>
    </row>
    <row r="106" spans="1:31" ht="15.75" x14ac:dyDescent="0.25">
      <c r="A106" s="156"/>
      <c r="B106" s="366">
        <v>7</v>
      </c>
      <c r="C106" s="368" t="s">
        <v>704</v>
      </c>
      <c r="D106" s="316">
        <f t="shared" si="180"/>
        <v>171296.24</v>
      </c>
      <c r="E106" s="314">
        <f>'[1]9. Vzdelávanie'!$H$29</f>
        <v>171296.24</v>
      </c>
      <c r="F106" s="314">
        <f>'[1]9. Vzdelávanie'!$I$29</f>
        <v>0</v>
      </c>
      <c r="G106" s="338">
        <f>'[1]9. Vzdelávanie'!$J$29</f>
        <v>0</v>
      </c>
      <c r="H106" s="328">
        <f t="shared" si="181"/>
        <v>177466</v>
      </c>
      <c r="I106" s="314">
        <f>'[2]9. Vzdelávanie'!$K$29</f>
        <v>177466</v>
      </c>
      <c r="J106" s="314">
        <f>'[2]9. Vzdelávanie'!$L$29</f>
        <v>0</v>
      </c>
      <c r="K106" s="329">
        <f>'[2]9. Vzdelávanie'!$M$29</f>
        <v>0</v>
      </c>
      <c r="L106" s="325">
        <f t="shared" si="182"/>
        <v>185514</v>
      </c>
      <c r="M106" s="317">
        <f>'[2]9. Vzdelávanie'!$N$29</f>
        <v>185514</v>
      </c>
      <c r="N106" s="317">
        <f>'[2]9. Vzdelávanie'!$O$29</f>
        <v>0</v>
      </c>
      <c r="O106" s="354">
        <f>'[2]9. Vzdelávanie'!$P$29</f>
        <v>0</v>
      </c>
      <c r="P106" s="772">
        <f t="shared" si="186"/>
        <v>185514</v>
      </c>
      <c r="Q106" s="354">
        <f>'[2]9. Vzdelávanie'!$Q$29</f>
        <v>185514</v>
      </c>
      <c r="R106" s="354">
        <f>'[2]9. Vzdelávanie'!$R$29</f>
        <v>0</v>
      </c>
      <c r="S106" s="318">
        <f>'[2]9. Vzdelávanie'!$S$29</f>
        <v>0</v>
      </c>
      <c r="T106" s="316">
        <f t="shared" si="183"/>
        <v>190000</v>
      </c>
      <c r="U106" s="314">
        <f>'[2]9. Vzdelávanie'!$T$29</f>
        <v>190000</v>
      </c>
      <c r="V106" s="314">
        <f>'[2]9. Vzdelávanie'!$U$29</f>
        <v>0</v>
      </c>
      <c r="W106" s="315">
        <f>'[2]9. Vzdelávanie'!$V$29</f>
        <v>0</v>
      </c>
      <c r="X106" s="316">
        <f t="shared" si="184"/>
        <v>210000</v>
      </c>
      <c r="Y106" s="314">
        <f>'[2]9. Vzdelávanie'!$W$29</f>
        <v>210000</v>
      </c>
      <c r="Z106" s="314">
        <f>'[2]9. Vzdelávanie'!$X$29</f>
        <v>0</v>
      </c>
      <c r="AA106" s="315">
        <f>'[2]9. Vzdelávanie'!$Y$29</f>
        <v>0</v>
      </c>
      <c r="AB106" s="316">
        <f t="shared" si="185"/>
        <v>215000</v>
      </c>
      <c r="AC106" s="314">
        <f>'[2]9. Vzdelávanie'!$Z$29</f>
        <v>215000</v>
      </c>
      <c r="AD106" s="314">
        <f>'[2]9. Vzdelávanie'!$AA$29</f>
        <v>0</v>
      </c>
      <c r="AE106" s="315">
        <f>'[2]9. Vzdelávanie'!$AB$29</f>
        <v>0</v>
      </c>
    </row>
    <row r="107" spans="1:31" ht="15.75" x14ac:dyDescent="0.25">
      <c r="A107" s="156"/>
      <c r="B107" s="366">
        <v>8</v>
      </c>
      <c r="C107" s="368" t="s">
        <v>469</v>
      </c>
      <c r="D107" s="316">
        <f>SUM(E107:G107)</f>
        <v>0</v>
      </c>
      <c r="E107" s="314">
        <f>'[1]9. Vzdelávanie'!$H$30</f>
        <v>0</v>
      </c>
      <c r="F107" s="314">
        <f>'[1]9. Vzdelávanie'!$I$30</f>
        <v>0</v>
      </c>
      <c r="G107" s="338">
        <f>'[1]9. Vzdelávanie'!$J$30</f>
        <v>0</v>
      </c>
      <c r="H107" s="328">
        <f>SUM(I107:K107)</f>
        <v>0</v>
      </c>
      <c r="I107" s="314">
        <f>'[2]9. Vzdelávanie'!$K$30</f>
        <v>0</v>
      </c>
      <c r="J107" s="314">
        <f>'[2]9. Vzdelávanie'!$L$30</f>
        <v>0</v>
      </c>
      <c r="K107" s="329">
        <f>'[2]9. Vzdelávanie'!$M$30</f>
        <v>0</v>
      </c>
      <c r="L107" s="325">
        <f>SUM(M107:O107)</f>
        <v>33520</v>
      </c>
      <c r="M107" s="317">
        <f>'[2]9. Vzdelávanie'!$N$30</f>
        <v>33520</v>
      </c>
      <c r="N107" s="317">
        <f>'[2]9. Vzdelávanie'!$O$30</f>
        <v>0</v>
      </c>
      <c r="O107" s="354">
        <f>'[2]9. Vzdelávanie'!$P$30</f>
        <v>0</v>
      </c>
      <c r="P107" s="772">
        <f t="shared" si="186"/>
        <v>33520</v>
      </c>
      <c r="Q107" s="354">
        <f>'[2]9. Vzdelávanie'!$Q$30</f>
        <v>33520</v>
      </c>
      <c r="R107" s="354">
        <f>'[2]9. Vzdelávanie'!$R$30</f>
        <v>0</v>
      </c>
      <c r="S107" s="318">
        <f>'[2]9. Vzdelávanie'!$S$30</f>
        <v>0</v>
      </c>
      <c r="T107" s="316">
        <f>SUM(U107:W107)</f>
        <v>35350</v>
      </c>
      <c r="U107" s="314">
        <f>'[2]9. Vzdelávanie'!$T$30</f>
        <v>35350</v>
      </c>
      <c r="V107" s="314">
        <f>'[2]9. Vzdelávanie'!$U$30</f>
        <v>0</v>
      </c>
      <c r="W107" s="315">
        <f>'[2]9. Vzdelávanie'!$V$30</f>
        <v>0</v>
      </c>
      <c r="X107" s="316">
        <f>SUM(Y107:AA107)</f>
        <v>36000</v>
      </c>
      <c r="Y107" s="314">
        <f>'[2]9. Vzdelávanie'!$W$30</f>
        <v>36000</v>
      </c>
      <c r="Z107" s="314">
        <f>'[2]9. Vzdelávanie'!$X$30</f>
        <v>0</v>
      </c>
      <c r="AA107" s="315">
        <f>'[2]9. Vzdelávanie'!$Y$30</f>
        <v>0</v>
      </c>
      <c r="AB107" s="316">
        <f>SUM(AC107:AE107)</f>
        <v>36000</v>
      </c>
      <c r="AC107" s="314">
        <f>'[2]9. Vzdelávanie'!$Z$30</f>
        <v>36000</v>
      </c>
      <c r="AD107" s="314">
        <f>'[2]9. Vzdelávanie'!$AA$30</f>
        <v>0</v>
      </c>
      <c r="AE107" s="315">
        <f>'[2]9. Vzdelávanie'!$AB$30</f>
        <v>0</v>
      </c>
    </row>
    <row r="108" spans="1:31" ht="15.75" x14ac:dyDescent="0.25">
      <c r="A108" s="156"/>
      <c r="B108" s="381" t="s">
        <v>278</v>
      </c>
      <c r="C108" s="368" t="s">
        <v>279</v>
      </c>
      <c r="D108" s="316">
        <f t="shared" ref="D108:G108" si="187">SUM(D109:D114)</f>
        <v>4613785.63</v>
      </c>
      <c r="E108" s="314">
        <f t="shared" si="187"/>
        <v>3417260.6499999994</v>
      </c>
      <c r="F108" s="314">
        <f t="shared" si="187"/>
        <v>0</v>
      </c>
      <c r="G108" s="338">
        <f t="shared" si="187"/>
        <v>1196524.98</v>
      </c>
      <c r="H108" s="328">
        <f t="shared" ref="H108:K108" si="188">SUM(H109:H114)</f>
        <v>3512207</v>
      </c>
      <c r="I108" s="314">
        <f t="shared" si="188"/>
        <v>3504207</v>
      </c>
      <c r="J108" s="314">
        <f t="shared" si="188"/>
        <v>8000</v>
      </c>
      <c r="K108" s="329">
        <f t="shared" si="188"/>
        <v>0</v>
      </c>
      <c r="L108" s="325">
        <f t="shared" ref="L108:S108" si="189">SUM(L109:L114)</f>
        <v>4169550</v>
      </c>
      <c r="M108" s="317">
        <f t="shared" si="189"/>
        <v>3763690</v>
      </c>
      <c r="N108" s="317">
        <f t="shared" si="189"/>
        <v>405860</v>
      </c>
      <c r="O108" s="354">
        <f t="shared" si="189"/>
        <v>0</v>
      </c>
      <c r="P108" s="772">
        <f t="shared" si="189"/>
        <v>4186673</v>
      </c>
      <c r="Q108" s="354">
        <f t="shared" si="189"/>
        <v>3789847</v>
      </c>
      <c r="R108" s="354">
        <f t="shared" si="189"/>
        <v>396826</v>
      </c>
      <c r="S108" s="318">
        <f t="shared" si="189"/>
        <v>0</v>
      </c>
      <c r="T108" s="316">
        <f t="shared" ref="T108:W108" si="190">SUM(T109:T114)</f>
        <v>4139738</v>
      </c>
      <c r="U108" s="314">
        <f t="shared" si="190"/>
        <v>4008738</v>
      </c>
      <c r="V108" s="314">
        <f t="shared" si="190"/>
        <v>131000</v>
      </c>
      <c r="W108" s="315">
        <f t="shared" si="190"/>
        <v>0</v>
      </c>
      <c r="X108" s="316">
        <f t="shared" ref="X108:AA108" si="191">SUM(X109:X114)</f>
        <v>4291000</v>
      </c>
      <c r="Y108" s="314">
        <f t="shared" si="191"/>
        <v>4235000</v>
      </c>
      <c r="Z108" s="314">
        <f t="shared" si="191"/>
        <v>56000</v>
      </c>
      <c r="AA108" s="315">
        <f t="shared" si="191"/>
        <v>0</v>
      </c>
      <c r="AB108" s="316">
        <f t="shared" ref="AB108:AE108" si="192">SUM(AB109:AB114)</f>
        <v>4330000</v>
      </c>
      <c r="AC108" s="314">
        <f t="shared" si="192"/>
        <v>4330000</v>
      </c>
      <c r="AD108" s="314">
        <f t="shared" si="192"/>
        <v>0</v>
      </c>
      <c r="AE108" s="315">
        <f t="shared" si="192"/>
        <v>0</v>
      </c>
    </row>
    <row r="109" spans="1:31" ht="15.75" x14ac:dyDescent="0.25">
      <c r="A109" s="156"/>
      <c r="B109" s="366">
        <v>1</v>
      </c>
      <c r="C109" s="368" t="s">
        <v>705</v>
      </c>
      <c r="D109" s="316">
        <f t="shared" ref="D109:D114" si="193">SUM(E109:G109)</f>
        <v>243438.99</v>
      </c>
      <c r="E109" s="314">
        <f>'[1]9. Vzdelávanie'!$H$32</f>
        <v>243438.99</v>
      </c>
      <c r="F109" s="314">
        <f>'[1]9. Vzdelávanie'!$I$32</f>
        <v>0</v>
      </c>
      <c r="G109" s="338">
        <f>'[1]9. Vzdelávanie'!$J$32</f>
        <v>0</v>
      </c>
      <c r="H109" s="328">
        <f t="shared" ref="H109:H114" si="194">SUM(I109:K109)</f>
        <v>283243</v>
      </c>
      <c r="I109" s="314">
        <f>'[2]9. Vzdelávanie'!$K$32</f>
        <v>275243</v>
      </c>
      <c r="J109" s="314">
        <f>'[2]9. Vzdelávanie'!$L$32</f>
        <v>8000</v>
      </c>
      <c r="K109" s="329">
        <f>'[2]9. Vzdelávanie'!$M$32</f>
        <v>0</v>
      </c>
      <c r="L109" s="325">
        <f t="shared" ref="L109:L114" si="195">SUM(M109:O109)</f>
        <v>292634</v>
      </c>
      <c r="M109" s="317">
        <f>'[2]9. Vzdelávanie'!$N$32</f>
        <v>292634</v>
      </c>
      <c r="N109" s="317">
        <f>'[2]9. Vzdelávanie'!$O$32</f>
        <v>0</v>
      </c>
      <c r="O109" s="354">
        <f>'[2]9. Vzdelávanie'!$P$32</f>
        <v>0</v>
      </c>
      <c r="P109" s="772">
        <f>SUM(Q109:S109)</f>
        <v>297315</v>
      </c>
      <c r="Q109" s="354">
        <f>'[2]9. Vzdelávanie'!$Q$32</f>
        <v>297315</v>
      </c>
      <c r="R109" s="354">
        <f>'[2]9. Vzdelávanie'!$R$32</f>
        <v>0</v>
      </c>
      <c r="S109" s="318">
        <f>'[2]9. Vzdelávanie'!$S$32</f>
        <v>0</v>
      </c>
      <c r="T109" s="316">
        <f t="shared" ref="T109:T114" si="196">SUM(U109:W109)</f>
        <v>373417</v>
      </c>
      <c r="U109" s="314">
        <f>'[2]9. Vzdelávanie'!$T$32</f>
        <v>373417</v>
      </c>
      <c r="V109" s="314">
        <f>'[2]9. Vzdelávanie'!$U$32</f>
        <v>0</v>
      </c>
      <c r="W109" s="315">
        <f>'[2]9. Vzdelávanie'!$V$32</f>
        <v>0</v>
      </c>
      <c r="X109" s="316">
        <f t="shared" ref="X109:X114" si="197">SUM(Y109:AA109)</f>
        <v>380000</v>
      </c>
      <c r="Y109" s="314">
        <f>'[2]9. Vzdelávanie'!$W$32</f>
        <v>380000</v>
      </c>
      <c r="Z109" s="314">
        <f>'[2]9. Vzdelávanie'!$X$32</f>
        <v>0</v>
      </c>
      <c r="AA109" s="315">
        <f>'[2]9. Vzdelávanie'!$Y$32</f>
        <v>0</v>
      </c>
      <c r="AB109" s="316">
        <f t="shared" ref="AB109:AB114" si="198">SUM(AC109:AE109)</f>
        <v>400000</v>
      </c>
      <c r="AC109" s="314">
        <f>'[2]9. Vzdelávanie'!$Z$32</f>
        <v>400000</v>
      </c>
      <c r="AD109" s="314">
        <f>'[2]9. Vzdelávanie'!$AA$32</f>
        <v>0</v>
      </c>
      <c r="AE109" s="315">
        <f>'[2]9. Vzdelávanie'!$AB$32</f>
        <v>0</v>
      </c>
    </row>
    <row r="110" spans="1:31" ht="15.75" x14ac:dyDescent="0.25">
      <c r="A110" s="156"/>
      <c r="B110" s="366">
        <v>2</v>
      </c>
      <c r="C110" s="368" t="s">
        <v>706</v>
      </c>
      <c r="D110" s="316">
        <f t="shared" si="193"/>
        <v>567646</v>
      </c>
      <c r="E110" s="314">
        <f>'[1]9. Vzdelávanie'!$H$33</f>
        <v>567646</v>
      </c>
      <c r="F110" s="314">
        <f>'[1]9. Vzdelávanie'!$I$33</f>
        <v>0</v>
      </c>
      <c r="G110" s="338">
        <f>'[1]9. Vzdelávanie'!$J$33</f>
        <v>0</v>
      </c>
      <c r="H110" s="328">
        <f t="shared" si="194"/>
        <v>601445</v>
      </c>
      <c r="I110" s="314">
        <f>'[2]9. Vzdelávanie'!$K$35</f>
        <v>601445</v>
      </c>
      <c r="J110" s="314">
        <f>'[2]9. Vzdelávanie'!$L$35</f>
        <v>0</v>
      </c>
      <c r="K110" s="329">
        <f>'[2]9. Vzdelávanie'!$M$35</f>
        <v>0</v>
      </c>
      <c r="L110" s="325">
        <f t="shared" si="195"/>
        <v>879366</v>
      </c>
      <c r="M110" s="317">
        <f>'[2]9. Vzdelávanie'!$N$35</f>
        <v>634366</v>
      </c>
      <c r="N110" s="317">
        <f>'[2]9. Vzdelávanie'!$O$35</f>
        <v>245000</v>
      </c>
      <c r="O110" s="354">
        <f>'[2]9. Vzdelávanie'!$P$35</f>
        <v>0</v>
      </c>
      <c r="P110" s="772">
        <f t="shared" ref="P110:P114" si="199">SUM(Q110:S110)</f>
        <v>863868</v>
      </c>
      <c r="Q110" s="354">
        <f>'[2]9. Vzdelávanie'!$Q$35</f>
        <v>627868</v>
      </c>
      <c r="R110" s="354">
        <f>'[2]9. Vzdelávanie'!$R$35</f>
        <v>236000</v>
      </c>
      <c r="S110" s="318">
        <f>'[2]9. Vzdelávanie'!$S$35</f>
        <v>0</v>
      </c>
      <c r="T110" s="316">
        <f t="shared" si="196"/>
        <v>753794</v>
      </c>
      <c r="U110" s="314">
        <f>'[2]9. Vzdelávanie'!$T$35</f>
        <v>653794</v>
      </c>
      <c r="V110" s="314">
        <f>'[2]9. Vzdelávanie'!$U$35</f>
        <v>100000</v>
      </c>
      <c r="W110" s="315">
        <f>'[2]9. Vzdelávanie'!$V$35</f>
        <v>0</v>
      </c>
      <c r="X110" s="316">
        <f t="shared" si="197"/>
        <v>756000</v>
      </c>
      <c r="Y110" s="314">
        <f>'[2]9. Vzdelávanie'!$W$35</f>
        <v>700000</v>
      </c>
      <c r="Z110" s="314">
        <f>'[2]9. Vzdelávanie'!$X$35</f>
        <v>56000</v>
      </c>
      <c r="AA110" s="315">
        <f>'[2]9. Vzdelávanie'!$Y$35</f>
        <v>0</v>
      </c>
      <c r="AB110" s="316">
        <f t="shared" si="198"/>
        <v>720000</v>
      </c>
      <c r="AC110" s="314">
        <f>'[2]9. Vzdelávanie'!$Z$35</f>
        <v>720000</v>
      </c>
      <c r="AD110" s="314">
        <f>'[2]9. Vzdelávanie'!$AA$35</f>
        <v>0</v>
      </c>
      <c r="AE110" s="315">
        <f>'[2]9. Vzdelávanie'!$AB$35</f>
        <v>0</v>
      </c>
    </row>
    <row r="111" spans="1:31" ht="15.75" x14ac:dyDescent="0.25">
      <c r="A111" s="159"/>
      <c r="B111" s="366">
        <v>3</v>
      </c>
      <c r="C111" s="368" t="s">
        <v>707</v>
      </c>
      <c r="D111" s="316">
        <f t="shared" si="193"/>
        <v>2152891.37</v>
      </c>
      <c r="E111" s="314">
        <f>'[1]9. Vzdelávanie'!$H$34</f>
        <v>956366.39</v>
      </c>
      <c r="F111" s="314">
        <f>'[1]9. Vzdelávanie'!$I$34</f>
        <v>0</v>
      </c>
      <c r="G111" s="338">
        <f>'[1]9. Vzdelávanie'!$J$34</f>
        <v>1196524.98</v>
      </c>
      <c r="H111" s="328">
        <f t="shared" si="194"/>
        <v>951578</v>
      </c>
      <c r="I111" s="314">
        <f>'[2]9. Vzdelávanie'!$K$38</f>
        <v>951578</v>
      </c>
      <c r="J111" s="314">
        <f>'[2]9. Vzdelávanie'!$L$38</f>
        <v>0</v>
      </c>
      <c r="K111" s="329">
        <f>'[2]9. Vzdelávanie'!$M$38</f>
        <v>0</v>
      </c>
      <c r="L111" s="325">
        <f t="shared" si="195"/>
        <v>1061310</v>
      </c>
      <c r="M111" s="317">
        <f>'[2]9. Vzdelávanie'!$N$38</f>
        <v>1057900</v>
      </c>
      <c r="N111" s="317">
        <f>'[2]9. Vzdelávanie'!$O$38</f>
        <v>3410</v>
      </c>
      <c r="O111" s="354">
        <f>'[2]9. Vzdelávanie'!$P$38</f>
        <v>0</v>
      </c>
      <c r="P111" s="772">
        <f t="shared" si="199"/>
        <v>1065635</v>
      </c>
      <c r="Q111" s="354">
        <f>'[2]9. Vzdelávanie'!$Q$38</f>
        <v>1058759</v>
      </c>
      <c r="R111" s="354">
        <f>'[2]9. Vzdelávanie'!$R$38</f>
        <v>6876</v>
      </c>
      <c r="S111" s="318">
        <f>'[2]9. Vzdelávanie'!$S$38</f>
        <v>0</v>
      </c>
      <c r="T111" s="316">
        <f t="shared" si="196"/>
        <v>1114881</v>
      </c>
      <c r="U111" s="314">
        <f>'[2]9. Vzdelávanie'!$T$38</f>
        <v>1114881</v>
      </c>
      <c r="V111" s="314">
        <f>'[2]9. Vzdelávanie'!$U$38</f>
        <v>0</v>
      </c>
      <c r="W111" s="315">
        <f>'[2]9. Vzdelávanie'!$V$38</f>
        <v>0</v>
      </c>
      <c r="X111" s="316">
        <f t="shared" si="197"/>
        <v>1200000</v>
      </c>
      <c r="Y111" s="314">
        <f>'[2]9. Vzdelávanie'!$W$38</f>
        <v>1200000</v>
      </c>
      <c r="Z111" s="314">
        <f>'[2]9. Vzdelávanie'!$X$38</f>
        <v>0</v>
      </c>
      <c r="AA111" s="315">
        <f>'[2]9. Vzdelávanie'!$Y$38</f>
        <v>0</v>
      </c>
      <c r="AB111" s="316">
        <f t="shared" si="198"/>
        <v>1200000</v>
      </c>
      <c r="AC111" s="314">
        <f>'[2]9. Vzdelávanie'!$Z$38</f>
        <v>1200000</v>
      </c>
      <c r="AD111" s="314">
        <f>'[2]9. Vzdelávanie'!$AA$38</f>
        <v>0</v>
      </c>
      <c r="AE111" s="315">
        <f>'[2]9. Vzdelávanie'!$AB$38</f>
        <v>0</v>
      </c>
    </row>
    <row r="112" spans="1:31" ht="15.75" x14ac:dyDescent="0.25">
      <c r="A112" s="159"/>
      <c r="B112" s="366">
        <v>4</v>
      </c>
      <c r="C112" s="368" t="s">
        <v>708</v>
      </c>
      <c r="D112" s="316">
        <f t="shared" si="193"/>
        <v>643606.18999999994</v>
      </c>
      <c r="E112" s="314">
        <f>'[1]9. Vzdelávanie'!$H$39</f>
        <v>643606.18999999994</v>
      </c>
      <c r="F112" s="314">
        <f>'[1]9. Vzdelávanie'!$I$39</f>
        <v>0</v>
      </c>
      <c r="G112" s="338">
        <f>'[1]9. Vzdelávanie'!$J$39</f>
        <v>0</v>
      </c>
      <c r="H112" s="328">
        <f t="shared" si="194"/>
        <v>656437</v>
      </c>
      <c r="I112" s="314">
        <f>'[2]9. Vzdelávanie'!$K$43</f>
        <v>656437</v>
      </c>
      <c r="J112" s="314">
        <f>'[2]9. Vzdelávanie'!$L$43</f>
        <v>0</v>
      </c>
      <c r="K112" s="329">
        <f>'[2]9. Vzdelávanie'!$M$43</f>
        <v>0</v>
      </c>
      <c r="L112" s="325">
        <f t="shared" si="195"/>
        <v>696549</v>
      </c>
      <c r="M112" s="317">
        <f>'[2]9. Vzdelávanie'!$N$43</f>
        <v>696549</v>
      </c>
      <c r="N112" s="317">
        <f>'[2]9. Vzdelávanie'!$O$43</f>
        <v>0</v>
      </c>
      <c r="O112" s="354">
        <f>'[2]9. Vzdelávanie'!$P$43</f>
        <v>0</v>
      </c>
      <c r="P112" s="772">
        <f t="shared" si="199"/>
        <v>706037</v>
      </c>
      <c r="Q112" s="354">
        <f>'[2]9. Vzdelávanie'!$Q$43</f>
        <v>706037</v>
      </c>
      <c r="R112" s="354">
        <f>'[2]9. Vzdelávanie'!$R$43</f>
        <v>0</v>
      </c>
      <c r="S112" s="318">
        <f>'[2]9. Vzdelávanie'!$S$43</f>
        <v>0</v>
      </c>
      <c r="T112" s="316">
        <f t="shared" si="196"/>
        <v>730366</v>
      </c>
      <c r="U112" s="314">
        <f>'[2]9. Vzdelávanie'!$T$43</f>
        <v>730366</v>
      </c>
      <c r="V112" s="314">
        <f>'[2]9. Vzdelávanie'!$U$43</f>
        <v>0</v>
      </c>
      <c r="W112" s="315">
        <f>'[2]9. Vzdelávanie'!$V$43</f>
        <v>0</v>
      </c>
      <c r="X112" s="316">
        <f t="shared" si="197"/>
        <v>735000</v>
      </c>
      <c r="Y112" s="314">
        <f>'[2]9. Vzdelávanie'!$W$43</f>
        <v>735000</v>
      </c>
      <c r="Z112" s="314">
        <f>'[2]9. Vzdelávanie'!$X$43</f>
        <v>0</v>
      </c>
      <c r="AA112" s="315">
        <f>'[2]9. Vzdelávanie'!$Y$43</f>
        <v>0</v>
      </c>
      <c r="AB112" s="316">
        <f t="shared" si="198"/>
        <v>750000</v>
      </c>
      <c r="AC112" s="314">
        <f>'[2]9. Vzdelávanie'!$Z$43</f>
        <v>750000</v>
      </c>
      <c r="AD112" s="314">
        <f>'[2]9. Vzdelávanie'!$AA$43</f>
        <v>0</v>
      </c>
      <c r="AE112" s="315">
        <f>'[2]9. Vzdelávanie'!$AB$43</f>
        <v>0</v>
      </c>
    </row>
    <row r="113" spans="1:31" ht="15.75" x14ac:dyDescent="0.25">
      <c r="A113" s="159"/>
      <c r="B113" s="366">
        <v>5</v>
      </c>
      <c r="C113" s="368" t="s">
        <v>709</v>
      </c>
      <c r="D113" s="316">
        <f t="shared" si="193"/>
        <v>653767.94999999995</v>
      </c>
      <c r="E113" s="314">
        <f>'[1]9. Vzdelávanie'!$H$40</f>
        <v>653767.94999999995</v>
      </c>
      <c r="F113" s="314">
        <f>'[1]9. Vzdelávanie'!$I$40</f>
        <v>0</v>
      </c>
      <c r="G113" s="338">
        <f>'[1]9. Vzdelávanie'!$J$40</f>
        <v>0</v>
      </c>
      <c r="H113" s="328">
        <f t="shared" si="194"/>
        <v>666651</v>
      </c>
      <c r="I113" s="314">
        <f>'[2]9. Vzdelávanie'!$K$46</f>
        <v>666651</v>
      </c>
      <c r="J113" s="314">
        <f>'[2]9. Vzdelávanie'!$L$46</f>
        <v>0</v>
      </c>
      <c r="K113" s="329">
        <f>'[2]9. Vzdelávanie'!$M$46</f>
        <v>0</v>
      </c>
      <c r="L113" s="325">
        <f t="shared" si="195"/>
        <v>770507</v>
      </c>
      <c r="M113" s="317">
        <f>'[2]9. Vzdelávanie'!$N$46</f>
        <v>687157</v>
      </c>
      <c r="N113" s="317">
        <f>'[2]9. Vzdelávanie'!$O$46</f>
        <v>83350</v>
      </c>
      <c r="O113" s="354">
        <f>'[2]9. Vzdelávanie'!$P$46</f>
        <v>0</v>
      </c>
      <c r="P113" s="772">
        <f t="shared" si="199"/>
        <v>779929</v>
      </c>
      <c r="Q113" s="354">
        <f>'[2]9. Vzdelávanie'!$Q$46</f>
        <v>696579</v>
      </c>
      <c r="R113" s="354">
        <f>'[2]9. Vzdelávanie'!$R$46</f>
        <v>83350</v>
      </c>
      <c r="S113" s="318">
        <f>'[2]9. Vzdelávanie'!$S$46</f>
        <v>0</v>
      </c>
      <c r="T113" s="316">
        <f t="shared" si="196"/>
        <v>738785</v>
      </c>
      <c r="U113" s="314">
        <f>'[2]9. Vzdelávanie'!$T$46</f>
        <v>720785</v>
      </c>
      <c r="V113" s="314">
        <f>'[2]9. Vzdelávanie'!$U$46</f>
        <v>18000</v>
      </c>
      <c r="W113" s="315">
        <f>'[2]9. Vzdelávanie'!$V$46</f>
        <v>0</v>
      </c>
      <c r="X113" s="316">
        <f t="shared" si="197"/>
        <v>770000</v>
      </c>
      <c r="Y113" s="314">
        <f>'[2]9. Vzdelávanie'!$W$46</f>
        <v>770000</v>
      </c>
      <c r="Z113" s="314">
        <f>'[2]9. Vzdelávanie'!$X$46</f>
        <v>0</v>
      </c>
      <c r="AA113" s="315">
        <f>'[2]9. Vzdelávanie'!$Y$46</f>
        <v>0</v>
      </c>
      <c r="AB113" s="316">
        <f t="shared" si="198"/>
        <v>790000</v>
      </c>
      <c r="AC113" s="314">
        <f>'[2]9. Vzdelávanie'!$Z$46</f>
        <v>790000</v>
      </c>
      <c r="AD113" s="314">
        <f>'[2]9. Vzdelávanie'!$AA$46</f>
        <v>0</v>
      </c>
      <c r="AE113" s="315">
        <f>'[2]9. Vzdelávanie'!$AB$46</f>
        <v>0</v>
      </c>
    </row>
    <row r="114" spans="1:31" ht="15.75" x14ac:dyDescent="0.25">
      <c r="A114" s="159"/>
      <c r="B114" s="366">
        <v>6</v>
      </c>
      <c r="C114" s="368" t="s">
        <v>710</v>
      </c>
      <c r="D114" s="316">
        <f t="shared" si="193"/>
        <v>352435.13</v>
      </c>
      <c r="E114" s="314">
        <f>'[1]9. Vzdelávanie'!$H$41</f>
        <v>352435.13</v>
      </c>
      <c r="F114" s="314">
        <f>'[1]9. Vzdelávanie'!$I$41</f>
        <v>0</v>
      </c>
      <c r="G114" s="338">
        <f>'[1]9. Vzdelávanie'!$J$41</f>
        <v>0</v>
      </c>
      <c r="H114" s="328">
        <f t="shared" si="194"/>
        <v>352853</v>
      </c>
      <c r="I114" s="314">
        <f>'[2]9. Vzdelávanie'!$K$49</f>
        <v>352853</v>
      </c>
      <c r="J114" s="314">
        <f>'[2]9. Vzdelávanie'!$L$49</f>
        <v>0</v>
      </c>
      <c r="K114" s="329">
        <f>'[2]9. Vzdelávanie'!$M$49</f>
        <v>0</v>
      </c>
      <c r="L114" s="325">
        <f t="shared" si="195"/>
        <v>469184</v>
      </c>
      <c r="M114" s="317">
        <f>'[2]9. Vzdelávanie'!$N$49</f>
        <v>395084</v>
      </c>
      <c r="N114" s="317">
        <f>'[2]9. Vzdelávanie'!$O$49</f>
        <v>74100</v>
      </c>
      <c r="O114" s="354">
        <f>'[2]9. Vzdelávanie'!$P$49</f>
        <v>0</v>
      </c>
      <c r="P114" s="772">
        <f t="shared" si="199"/>
        <v>473889</v>
      </c>
      <c r="Q114" s="354">
        <f>'[2]9. Vzdelávanie'!$Q$49</f>
        <v>403289</v>
      </c>
      <c r="R114" s="354">
        <f>'[2]9. Vzdelávanie'!$R$49</f>
        <v>70600</v>
      </c>
      <c r="S114" s="318">
        <f>'[2]9. Vzdelávanie'!$S$49</f>
        <v>0</v>
      </c>
      <c r="T114" s="316">
        <f t="shared" si="196"/>
        <v>428495</v>
      </c>
      <c r="U114" s="314">
        <f>'[2]9. Vzdelávanie'!$T$49</f>
        <v>415495</v>
      </c>
      <c r="V114" s="314">
        <f>'[2]9. Vzdelávanie'!$U$49</f>
        <v>13000</v>
      </c>
      <c r="W114" s="315">
        <f>'[2]9. Vzdelávanie'!$V$49</f>
        <v>0</v>
      </c>
      <c r="X114" s="316">
        <f t="shared" si="197"/>
        <v>450000</v>
      </c>
      <c r="Y114" s="314">
        <f>'[2]9. Vzdelávanie'!$W$49</f>
        <v>450000</v>
      </c>
      <c r="Z114" s="314">
        <f>'[2]9. Vzdelávanie'!$X$49</f>
        <v>0</v>
      </c>
      <c r="AA114" s="315">
        <f>'[2]9. Vzdelávanie'!$Y$49</f>
        <v>0</v>
      </c>
      <c r="AB114" s="316">
        <f t="shared" si="198"/>
        <v>470000</v>
      </c>
      <c r="AC114" s="314">
        <f>'[2]9. Vzdelávanie'!$Z$49</f>
        <v>470000</v>
      </c>
      <c r="AD114" s="314">
        <f>'[2]9. Vzdelávanie'!$AA$49</f>
        <v>0</v>
      </c>
      <c r="AE114" s="315">
        <f>'[2]9. Vzdelávanie'!$AB$49</f>
        <v>0</v>
      </c>
    </row>
    <row r="115" spans="1:31" ht="15.75" x14ac:dyDescent="0.25">
      <c r="A115" s="159"/>
      <c r="B115" s="381" t="s">
        <v>286</v>
      </c>
      <c r="C115" s="368" t="s">
        <v>287</v>
      </c>
      <c r="D115" s="316">
        <f t="shared" ref="D115:G115" si="200">SUM(D116:D117)</f>
        <v>524056.05999999994</v>
      </c>
      <c r="E115" s="314">
        <f t="shared" si="200"/>
        <v>524056.05999999994</v>
      </c>
      <c r="F115" s="314">
        <f t="shared" si="200"/>
        <v>0</v>
      </c>
      <c r="G115" s="338">
        <f t="shared" si="200"/>
        <v>0</v>
      </c>
      <c r="H115" s="328">
        <f t="shared" ref="H115:K115" si="201">SUM(H116:H117)</f>
        <v>517373</v>
      </c>
      <c r="I115" s="314">
        <f t="shared" si="201"/>
        <v>517373</v>
      </c>
      <c r="J115" s="314">
        <f t="shared" si="201"/>
        <v>0</v>
      </c>
      <c r="K115" s="329">
        <f t="shared" si="201"/>
        <v>0</v>
      </c>
      <c r="L115" s="325">
        <f t="shared" ref="L115:S115" si="202">SUM(L116:L117)</f>
        <v>602759</v>
      </c>
      <c r="M115" s="317">
        <f t="shared" si="202"/>
        <v>545359</v>
      </c>
      <c r="N115" s="317">
        <f t="shared" si="202"/>
        <v>57400</v>
      </c>
      <c r="O115" s="354">
        <f t="shared" si="202"/>
        <v>0</v>
      </c>
      <c r="P115" s="772">
        <f t="shared" si="202"/>
        <v>602209</v>
      </c>
      <c r="Q115" s="354">
        <f t="shared" si="202"/>
        <v>545359</v>
      </c>
      <c r="R115" s="354">
        <f t="shared" si="202"/>
        <v>56850</v>
      </c>
      <c r="S115" s="318">
        <f t="shared" si="202"/>
        <v>0</v>
      </c>
      <c r="T115" s="316">
        <f t="shared" ref="T115:W115" si="203">SUM(T116:T117)</f>
        <v>594778</v>
      </c>
      <c r="U115" s="314">
        <f t="shared" si="203"/>
        <v>575778</v>
      </c>
      <c r="V115" s="314">
        <f t="shared" si="203"/>
        <v>19000</v>
      </c>
      <c r="W115" s="315">
        <f t="shared" si="203"/>
        <v>0</v>
      </c>
      <c r="X115" s="316">
        <f t="shared" ref="X115:AA115" si="204">SUM(X116:X117)</f>
        <v>615000</v>
      </c>
      <c r="Y115" s="314">
        <f t="shared" si="204"/>
        <v>615000</v>
      </c>
      <c r="Z115" s="314">
        <f t="shared" si="204"/>
        <v>0</v>
      </c>
      <c r="AA115" s="315">
        <f t="shared" si="204"/>
        <v>0</v>
      </c>
      <c r="AB115" s="316">
        <f t="shared" ref="AB115:AE115" si="205">SUM(AB116:AB117)</f>
        <v>622000</v>
      </c>
      <c r="AC115" s="314">
        <f t="shared" si="205"/>
        <v>622000</v>
      </c>
      <c r="AD115" s="314">
        <f t="shared" si="205"/>
        <v>0</v>
      </c>
      <c r="AE115" s="315">
        <f t="shared" si="205"/>
        <v>0</v>
      </c>
    </row>
    <row r="116" spans="1:31" ht="15.75" x14ac:dyDescent="0.25">
      <c r="A116" s="159"/>
      <c r="B116" s="366">
        <v>1</v>
      </c>
      <c r="C116" s="368" t="s">
        <v>288</v>
      </c>
      <c r="D116" s="316">
        <f>SUM(E116:G116)</f>
        <v>358311.16</v>
      </c>
      <c r="E116" s="314">
        <f>'[1]9. Vzdelávanie'!$H$45</f>
        <v>358311.16</v>
      </c>
      <c r="F116" s="314">
        <f>'[1]9. Vzdelávanie'!$I$45</f>
        <v>0</v>
      </c>
      <c r="G116" s="338">
        <f>'[1]9. Vzdelávanie'!$J$45</f>
        <v>0</v>
      </c>
      <c r="H116" s="328">
        <f>SUM(I116:K116)</f>
        <v>363436</v>
      </c>
      <c r="I116" s="314">
        <f>'[2]9. Vzdelávanie'!$K$53</f>
        <v>363436</v>
      </c>
      <c r="J116" s="314">
        <f>'[2]9. Vzdelávanie'!$L$53</f>
        <v>0</v>
      </c>
      <c r="K116" s="329">
        <f>'[2]9. Vzdelávanie'!$M$53</f>
        <v>0</v>
      </c>
      <c r="L116" s="325">
        <f>SUM(M116:O116)</f>
        <v>438203</v>
      </c>
      <c r="M116" s="317">
        <f>'[2]9. Vzdelávanie'!$N$53</f>
        <v>380803</v>
      </c>
      <c r="N116" s="317">
        <f>'[2]9. Vzdelávanie'!$O$53</f>
        <v>57400</v>
      </c>
      <c r="O116" s="354">
        <f>'[2]9. Vzdelávanie'!$P$53</f>
        <v>0</v>
      </c>
      <c r="P116" s="772">
        <f>SUM(Q116:S116)</f>
        <v>437653</v>
      </c>
      <c r="Q116" s="354">
        <f>'[2]9. Vzdelávanie'!$Q$53</f>
        <v>380803</v>
      </c>
      <c r="R116" s="354">
        <f>'[2]9. Vzdelávanie'!$R$53</f>
        <v>56850</v>
      </c>
      <c r="S116" s="318">
        <f>'[2]9. Vzdelávanie'!$S$53</f>
        <v>0</v>
      </c>
      <c r="T116" s="316">
        <f>SUM(U116:W116)</f>
        <v>434000</v>
      </c>
      <c r="U116" s="314">
        <f>'[2]9. Vzdelávanie'!$T$53</f>
        <v>415000</v>
      </c>
      <c r="V116" s="314">
        <f>'[2]9. Vzdelávanie'!$U$53</f>
        <v>19000</v>
      </c>
      <c r="W116" s="315">
        <f>'[2]9. Vzdelávanie'!$V$53</f>
        <v>0</v>
      </c>
      <c r="X116" s="316">
        <f>SUM(Y116:AA116)</f>
        <v>420000</v>
      </c>
      <c r="Y116" s="314">
        <f>'[2]9. Vzdelávanie'!$W$53</f>
        <v>420000</v>
      </c>
      <c r="Z116" s="314">
        <f>'[2]9. Vzdelávanie'!$X$53</f>
        <v>0</v>
      </c>
      <c r="AA116" s="315">
        <f>'[2]9. Vzdelávanie'!$Y$53</f>
        <v>0</v>
      </c>
      <c r="AB116" s="316">
        <f>SUM(AC116:AE116)</f>
        <v>425000</v>
      </c>
      <c r="AC116" s="314">
        <f>'[2]9. Vzdelávanie'!$Z$53</f>
        <v>425000</v>
      </c>
      <c r="AD116" s="314">
        <f>'[2]9. Vzdelávanie'!$AA$53</f>
        <v>0</v>
      </c>
      <c r="AE116" s="315">
        <f>'[2]9. Vzdelávanie'!$AB$53</f>
        <v>0</v>
      </c>
    </row>
    <row r="117" spans="1:31" ht="15.75" x14ac:dyDescent="0.25">
      <c r="A117" s="159"/>
      <c r="B117" s="366">
        <v>2</v>
      </c>
      <c r="C117" s="368" t="s">
        <v>289</v>
      </c>
      <c r="D117" s="316">
        <f>SUM(E117:G117)</f>
        <v>165744.9</v>
      </c>
      <c r="E117" s="314">
        <f>'[1]9. Vzdelávanie'!$H$46</f>
        <v>165744.9</v>
      </c>
      <c r="F117" s="314">
        <f>'[1]9. Vzdelávanie'!$I$46</f>
        <v>0</v>
      </c>
      <c r="G117" s="338">
        <f>'[1]9. Vzdelávanie'!$J$46</f>
        <v>0</v>
      </c>
      <c r="H117" s="328">
        <f>SUM(I117:K117)</f>
        <v>153937</v>
      </c>
      <c r="I117" s="314">
        <f>'[2]9. Vzdelávanie'!$K$54</f>
        <v>153937</v>
      </c>
      <c r="J117" s="314">
        <f>'[2]9. Vzdelávanie'!$L$54</f>
        <v>0</v>
      </c>
      <c r="K117" s="329">
        <f>'[2]9. Vzdelávanie'!$M$54</f>
        <v>0</v>
      </c>
      <c r="L117" s="325">
        <f>SUM(M117:O117)</f>
        <v>164556</v>
      </c>
      <c r="M117" s="317">
        <f>'[2]9. Vzdelávanie'!$N$54</f>
        <v>164556</v>
      </c>
      <c r="N117" s="317">
        <f>'[2]9. Vzdelávanie'!$O$54</f>
        <v>0</v>
      </c>
      <c r="O117" s="354">
        <f>'[2]9. Vzdelávanie'!$P$54</f>
        <v>0</v>
      </c>
      <c r="P117" s="772">
        <f t="shared" ref="P117:P120" si="206">SUM(Q117:S117)</f>
        <v>164556</v>
      </c>
      <c r="Q117" s="354">
        <f>'[2]9. Vzdelávanie'!$Q$54</f>
        <v>164556</v>
      </c>
      <c r="R117" s="354">
        <f>'[2]9. Vzdelávanie'!$R$54</f>
        <v>0</v>
      </c>
      <c r="S117" s="318">
        <f>'[2]9. Vzdelávanie'!$S$54</f>
        <v>0</v>
      </c>
      <c r="T117" s="316">
        <f>SUM(U117:W117)</f>
        <v>160778</v>
      </c>
      <c r="U117" s="314">
        <f>'[2]9. Vzdelávanie'!$T$54</f>
        <v>160778</v>
      </c>
      <c r="V117" s="314">
        <f>'[2]9. Vzdelávanie'!$U$54</f>
        <v>0</v>
      </c>
      <c r="W117" s="315">
        <f>'[2]9. Vzdelávanie'!$V$54</f>
        <v>0</v>
      </c>
      <c r="X117" s="316">
        <f>SUM(Y117:AA117)</f>
        <v>195000</v>
      </c>
      <c r="Y117" s="314">
        <f>'[2]9. Vzdelávanie'!$W$54</f>
        <v>195000</v>
      </c>
      <c r="Z117" s="314">
        <f>'[2]9. Vzdelávanie'!$X$54</f>
        <v>0</v>
      </c>
      <c r="AA117" s="315">
        <f>'[2]9. Vzdelávanie'!$Y$54</f>
        <v>0</v>
      </c>
      <c r="AB117" s="316">
        <f>SUM(AC117:AE117)</f>
        <v>197000</v>
      </c>
      <c r="AC117" s="314">
        <f>'[2]9. Vzdelávanie'!$Z$54</f>
        <v>197000</v>
      </c>
      <c r="AD117" s="314">
        <f>'[2]9. Vzdelávanie'!$AA$54</f>
        <v>0</v>
      </c>
      <c r="AE117" s="315">
        <f>'[2]9. Vzdelávanie'!$AB$54</f>
        <v>0</v>
      </c>
    </row>
    <row r="118" spans="1:31" ht="15.75" x14ac:dyDescent="0.25">
      <c r="A118" s="159"/>
      <c r="B118" s="386" t="s">
        <v>290</v>
      </c>
      <c r="C118" s="368" t="s">
        <v>291</v>
      </c>
      <c r="D118" s="316">
        <f>SUM(E118:G118)</f>
        <v>172392.58000000002</v>
      </c>
      <c r="E118" s="314">
        <f>'[1]9. Vzdelávanie'!$H$47</f>
        <v>172392.58000000002</v>
      </c>
      <c r="F118" s="314">
        <f>'[1]9. Vzdelávanie'!$I$47</f>
        <v>0</v>
      </c>
      <c r="G118" s="338">
        <f>'[1]9. Vzdelávanie'!$J$47</f>
        <v>0</v>
      </c>
      <c r="H118" s="328">
        <f>SUM(I118:K118)</f>
        <v>212764.27000000002</v>
      </c>
      <c r="I118" s="314">
        <f>'[2]9. Vzdelávanie'!$K$55</f>
        <v>212764.27000000002</v>
      </c>
      <c r="J118" s="314">
        <f>'[2]9. Vzdelávanie'!$L$55</f>
        <v>0</v>
      </c>
      <c r="K118" s="329">
        <f>'[2]9. Vzdelávanie'!$M$55</f>
        <v>0</v>
      </c>
      <c r="L118" s="325">
        <f>SUM(M118:O118)</f>
        <v>254374</v>
      </c>
      <c r="M118" s="317">
        <f>'[2]9. Vzdelávanie'!$N$55</f>
        <v>254374</v>
      </c>
      <c r="N118" s="317">
        <f>'[2]9. Vzdelávanie'!$O$55</f>
        <v>0</v>
      </c>
      <c r="O118" s="354">
        <f>'[2]9. Vzdelávanie'!$P$55</f>
        <v>0</v>
      </c>
      <c r="P118" s="772">
        <f t="shared" si="206"/>
        <v>245375</v>
      </c>
      <c r="Q118" s="354">
        <f>'[2]9. Vzdelávanie'!$Q$55</f>
        <v>245375</v>
      </c>
      <c r="R118" s="354">
        <f>'[2]9. Vzdelávanie'!$R$55</f>
        <v>0</v>
      </c>
      <c r="S118" s="318">
        <f>'[2]9. Vzdelávanie'!$S$55</f>
        <v>0</v>
      </c>
      <c r="T118" s="316">
        <f>SUM(U118:W118)</f>
        <v>250976</v>
      </c>
      <c r="U118" s="314">
        <f>'[2]9. Vzdelávanie'!$T$55</f>
        <v>250976</v>
      </c>
      <c r="V118" s="314">
        <f>'[2]9. Vzdelávanie'!$U$55</f>
        <v>0</v>
      </c>
      <c r="W118" s="315">
        <f>'[2]9. Vzdelávanie'!$V$55</f>
        <v>0</v>
      </c>
      <c r="X118" s="316">
        <f>SUM(Y118:AA118)</f>
        <v>230000</v>
      </c>
      <c r="Y118" s="314">
        <f>'[2]9. Vzdelávanie'!$W$55</f>
        <v>230000</v>
      </c>
      <c r="Z118" s="314">
        <f>'[2]9. Vzdelávanie'!$X$55</f>
        <v>0</v>
      </c>
      <c r="AA118" s="315">
        <f>'[2]9. Vzdelávanie'!$Y$55</f>
        <v>0</v>
      </c>
      <c r="AB118" s="316">
        <f>SUM(AC118:AE118)</f>
        <v>230000</v>
      </c>
      <c r="AC118" s="314">
        <f>'[2]9. Vzdelávanie'!$Z$55</f>
        <v>230000</v>
      </c>
      <c r="AD118" s="314">
        <f>'[2]9. Vzdelávanie'!$AA$55</f>
        <v>0</v>
      </c>
      <c r="AE118" s="315">
        <f>'[2]9. Vzdelávanie'!$AB$55</f>
        <v>0</v>
      </c>
    </row>
    <row r="119" spans="1:31" ht="15" x14ac:dyDescent="0.25">
      <c r="A119" s="159"/>
      <c r="B119" s="386" t="s">
        <v>292</v>
      </c>
      <c r="C119" s="387" t="s">
        <v>293</v>
      </c>
      <c r="D119" s="316">
        <f>SUM(E119:G119)</f>
        <v>257355.61</v>
      </c>
      <c r="E119" s="314">
        <f>'[1]9. Vzdelávanie'!$H$59</f>
        <v>257355.61</v>
      </c>
      <c r="F119" s="314">
        <f>'[1]9. Vzdelávanie'!$I$59</f>
        <v>0</v>
      </c>
      <c r="G119" s="338">
        <f>'[1]9. Vzdelávanie'!$J$59</f>
        <v>0</v>
      </c>
      <c r="H119" s="328">
        <f>SUM(I119:K119)</f>
        <v>304280.68</v>
      </c>
      <c r="I119" s="314">
        <f>'[2]9. Vzdelávanie'!$K$70</f>
        <v>304280.68</v>
      </c>
      <c r="J119" s="314">
        <f>'[2]9. Vzdelávanie'!$L$70</f>
        <v>0</v>
      </c>
      <c r="K119" s="329">
        <f>'[2]9. Vzdelávanie'!$M$70</f>
        <v>0</v>
      </c>
      <c r="L119" s="325">
        <f>SUM(M119:O119)</f>
        <v>328024</v>
      </c>
      <c r="M119" s="317">
        <f>'[2]9. Vzdelávanie'!$N$70</f>
        <v>325145</v>
      </c>
      <c r="N119" s="317">
        <f>'[2]9. Vzdelávanie'!$O$70</f>
        <v>2879</v>
      </c>
      <c r="O119" s="354">
        <f>'[2]9. Vzdelávanie'!$P$70</f>
        <v>0</v>
      </c>
      <c r="P119" s="772">
        <f t="shared" si="206"/>
        <v>374909</v>
      </c>
      <c r="Q119" s="354">
        <f>'[2]9. Vzdelávanie'!$Q$70</f>
        <v>372030</v>
      </c>
      <c r="R119" s="354">
        <f>'[2]9. Vzdelávanie'!$R$70</f>
        <v>2879</v>
      </c>
      <c r="S119" s="318">
        <f>'[2]9. Vzdelávanie'!$S$70</f>
        <v>0</v>
      </c>
      <c r="T119" s="316">
        <f>SUM(U119:W119)</f>
        <v>325145</v>
      </c>
      <c r="U119" s="314">
        <f>'[2]9. Vzdelávanie'!$T$70</f>
        <v>325145</v>
      </c>
      <c r="V119" s="314">
        <f>'[2]9. Vzdelávanie'!$U$70</f>
        <v>0</v>
      </c>
      <c r="W119" s="315">
        <f>'[2]9. Vzdelávanie'!$V$70</f>
        <v>0</v>
      </c>
      <c r="X119" s="316">
        <f>SUM(Y119:AA119)</f>
        <v>320000</v>
      </c>
      <c r="Y119" s="314">
        <f>'[2]9. Vzdelávanie'!$W$70</f>
        <v>320000</v>
      </c>
      <c r="Z119" s="314">
        <f>'[2]9. Vzdelávanie'!$X$70</f>
        <v>0</v>
      </c>
      <c r="AA119" s="315">
        <f>'[2]9. Vzdelávanie'!$Y$70</f>
        <v>0</v>
      </c>
      <c r="AB119" s="316">
        <f>SUM(AC119:AE119)</f>
        <v>320000</v>
      </c>
      <c r="AC119" s="314">
        <f>'[2]9. Vzdelávanie'!$Z$70</f>
        <v>320000</v>
      </c>
      <c r="AD119" s="314">
        <f>'[2]9. Vzdelávanie'!$AA$70</f>
        <v>0</v>
      </c>
      <c r="AE119" s="315">
        <f>'[2]9. Vzdelávanie'!$AB$70</f>
        <v>0</v>
      </c>
    </row>
    <row r="120" spans="1:31" ht="15.75" thickBot="1" x14ac:dyDescent="0.3">
      <c r="A120" s="159"/>
      <c r="B120" s="388" t="s">
        <v>294</v>
      </c>
      <c r="C120" s="389" t="s">
        <v>430</v>
      </c>
      <c r="D120" s="321">
        <f>SUM(E120:G120)</f>
        <v>17829</v>
      </c>
      <c r="E120" s="319">
        <f>'[1]9. Vzdelávanie'!$H$60</f>
        <v>0</v>
      </c>
      <c r="F120" s="319">
        <f>'[1]9. Vzdelávanie'!$I$60</f>
        <v>17829</v>
      </c>
      <c r="G120" s="343">
        <f>'[1]9. Vzdelávanie'!$J$60</f>
        <v>0</v>
      </c>
      <c r="H120" s="729">
        <f>SUM(I120:K120)</f>
        <v>9243.7999999999993</v>
      </c>
      <c r="I120" s="730">
        <f>'[2]9. Vzdelávanie'!$K$71</f>
        <v>5495</v>
      </c>
      <c r="J120" s="730">
        <f>'[2]9. Vzdelávanie'!$L$71</f>
        <v>3748.8</v>
      </c>
      <c r="K120" s="731">
        <f>'[2]9. Vzdelávanie'!$M$71</f>
        <v>0</v>
      </c>
      <c r="L120" s="344">
        <f>SUM(M120:O120)</f>
        <v>11160</v>
      </c>
      <c r="M120" s="345">
        <f>'[2]9. Vzdelávanie'!$N$71</f>
        <v>3000</v>
      </c>
      <c r="N120" s="345">
        <f>'[2]9. Vzdelávanie'!$O$71</f>
        <v>8160</v>
      </c>
      <c r="O120" s="520">
        <f>'[2]9. Vzdelávanie'!$P$71</f>
        <v>0</v>
      </c>
      <c r="P120" s="773">
        <f t="shared" si="206"/>
        <v>11160</v>
      </c>
      <c r="Q120" s="520">
        <f>'[2]9. Vzdelávanie'!$Q$71</f>
        <v>3000</v>
      </c>
      <c r="R120" s="520">
        <f>'[2]9. Vzdelávanie'!$R$71</f>
        <v>8160</v>
      </c>
      <c r="S120" s="346">
        <f>'[2]9. Vzdelávanie'!$S$71</f>
        <v>0</v>
      </c>
      <c r="T120" s="321">
        <f>SUM(U120:W120)</f>
        <v>53000</v>
      </c>
      <c r="U120" s="319">
        <f>'[2]9. Vzdelávanie'!$T$71</f>
        <v>38000</v>
      </c>
      <c r="V120" s="319">
        <f>'[2]9. Vzdelávanie'!$U$71</f>
        <v>15000</v>
      </c>
      <c r="W120" s="320">
        <f>'[2]9. Vzdelávanie'!$V$71</f>
        <v>0</v>
      </c>
      <c r="X120" s="321">
        <f>SUM(Y120:AA120)</f>
        <v>103000</v>
      </c>
      <c r="Y120" s="319">
        <f>'[2]9. Vzdelávanie'!$W$71</f>
        <v>3000</v>
      </c>
      <c r="Z120" s="319">
        <f>'[2]9. Vzdelávanie'!$X$71</f>
        <v>100000</v>
      </c>
      <c r="AA120" s="320">
        <f>'[2]9. Vzdelávanie'!$Y$71</f>
        <v>0</v>
      </c>
      <c r="AB120" s="321">
        <f>SUM(AC120:AE120)</f>
        <v>103000</v>
      </c>
      <c r="AC120" s="319">
        <f>'[2]9. Vzdelávanie'!$Z$71</f>
        <v>3000</v>
      </c>
      <c r="AD120" s="319">
        <f>'[2]9. Vzdelávanie'!$AA$71</f>
        <v>100000</v>
      </c>
      <c r="AE120" s="320">
        <f>'[2]9. Vzdelávanie'!$AB$71</f>
        <v>0</v>
      </c>
    </row>
    <row r="121" spans="1:31" s="158" customFormat="1" ht="15.75" x14ac:dyDescent="0.25">
      <c r="A121" s="160"/>
      <c r="B121" s="371" t="s">
        <v>296</v>
      </c>
      <c r="C121" s="390"/>
      <c r="D121" s="327">
        <f t="shared" ref="D121:G121" si="207">D122+D123+D130</f>
        <v>295742.05</v>
      </c>
      <c r="E121" s="728">
        <f t="shared" si="207"/>
        <v>295742.05</v>
      </c>
      <c r="F121" s="728">
        <f t="shared" si="207"/>
        <v>0</v>
      </c>
      <c r="G121" s="411">
        <f t="shared" si="207"/>
        <v>0</v>
      </c>
      <c r="H121" s="327">
        <f t="shared" ref="H121:K121" si="208">H122+H123+H130</f>
        <v>261985.55</v>
      </c>
      <c r="I121" s="728">
        <f t="shared" si="208"/>
        <v>250997.38999999996</v>
      </c>
      <c r="J121" s="728">
        <f t="shared" si="208"/>
        <v>10988.16</v>
      </c>
      <c r="K121" s="411">
        <f t="shared" si="208"/>
        <v>0</v>
      </c>
      <c r="L121" s="348">
        <f t="shared" ref="L121:S121" si="209">L122+L123+L130</f>
        <v>370380</v>
      </c>
      <c r="M121" s="349">
        <f t="shared" si="209"/>
        <v>315850</v>
      </c>
      <c r="N121" s="349">
        <f t="shared" si="209"/>
        <v>54530</v>
      </c>
      <c r="O121" s="519">
        <f t="shared" si="209"/>
        <v>0</v>
      </c>
      <c r="P121" s="771">
        <f t="shared" si="209"/>
        <v>345030</v>
      </c>
      <c r="Q121" s="519">
        <f t="shared" si="209"/>
        <v>290500</v>
      </c>
      <c r="R121" s="519">
        <f t="shared" si="209"/>
        <v>54530</v>
      </c>
      <c r="S121" s="350">
        <f t="shared" si="209"/>
        <v>0</v>
      </c>
      <c r="T121" s="767">
        <f t="shared" ref="T121:W121" si="210">T122+T123+T130</f>
        <v>356485</v>
      </c>
      <c r="U121" s="728">
        <f t="shared" si="210"/>
        <v>313350</v>
      </c>
      <c r="V121" s="728">
        <f t="shared" si="210"/>
        <v>43135</v>
      </c>
      <c r="W121" s="411">
        <f t="shared" si="210"/>
        <v>0</v>
      </c>
      <c r="X121" s="327">
        <f t="shared" ref="X121:AA121" si="211">X122+X123+X130</f>
        <v>393250</v>
      </c>
      <c r="Y121" s="728">
        <f t="shared" si="211"/>
        <v>313250</v>
      </c>
      <c r="Z121" s="728">
        <f t="shared" si="211"/>
        <v>80000</v>
      </c>
      <c r="AA121" s="411">
        <f t="shared" si="211"/>
        <v>0</v>
      </c>
      <c r="AB121" s="327">
        <f t="shared" ref="AB121:AE121" si="212">AB122+AB123+AB130</f>
        <v>312750</v>
      </c>
      <c r="AC121" s="728">
        <f t="shared" si="212"/>
        <v>312750</v>
      </c>
      <c r="AD121" s="728">
        <f t="shared" si="212"/>
        <v>0</v>
      </c>
      <c r="AE121" s="411">
        <f t="shared" si="212"/>
        <v>0</v>
      </c>
    </row>
    <row r="122" spans="1:31" ht="16.5" x14ac:dyDescent="0.3">
      <c r="A122" s="156"/>
      <c r="B122" s="381" t="s">
        <v>297</v>
      </c>
      <c r="C122" s="374" t="s">
        <v>298</v>
      </c>
      <c r="D122" s="328">
        <f>SUM(E122:G122)</f>
        <v>508.3</v>
      </c>
      <c r="E122" s="314">
        <f>'[1]10. Šport'!$H$4</f>
        <v>508.3</v>
      </c>
      <c r="F122" s="314">
        <f>'[1]10. Šport'!$I$4</f>
        <v>0</v>
      </c>
      <c r="G122" s="329">
        <f>'[1]10. Šport'!$J$4</f>
        <v>0</v>
      </c>
      <c r="H122" s="328">
        <f>SUM(I122:K122)</f>
        <v>979.4</v>
      </c>
      <c r="I122" s="314">
        <f>'[2]10. Šport'!$K$4</f>
        <v>979.4</v>
      </c>
      <c r="J122" s="314">
        <f>'[2]10. Šport'!$L$4</f>
        <v>0</v>
      </c>
      <c r="K122" s="329">
        <f>'[2]10. Šport'!$M$4</f>
        <v>0</v>
      </c>
      <c r="L122" s="325">
        <f>SUM(M122:O122)</f>
        <v>20000</v>
      </c>
      <c r="M122" s="317">
        <f>'[2]10. Šport'!$N$4</f>
        <v>20000</v>
      </c>
      <c r="N122" s="317">
        <f>'[2]10. Šport'!$O$4</f>
        <v>0</v>
      </c>
      <c r="O122" s="354">
        <f>'[2]10. Šport'!$P$4</f>
        <v>0</v>
      </c>
      <c r="P122" s="772">
        <f>SUM(Q122:S122)</f>
        <v>11000</v>
      </c>
      <c r="Q122" s="354">
        <f>'[2]10. Šport'!$Q$4</f>
        <v>11000</v>
      </c>
      <c r="R122" s="354">
        <f>'[2]10. Šport'!$R$4</f>
        <v>0</v>
      </c>
      <c r="S122" s="318">
        <f>'[2]10. Šport'!$S$4</f>
        <v>0</v>
      </c>
      <c r="T122" s="316">
        <f>SUM(U122:W122)</f>
        <v>5000</v>
      </c>
      <c r="U122" s="314">
        <f>'[2]10. Šport'!$T$4</f>
        <v>5000</v>
      </c>
      <c r="V122" s="314">
        <f>'[2]10. Šport'!$U$4</f>
        <v>0</v>
      </c>
      <c r="W122" s="329">
        <f>'[2]10. Šport'!$V$4</f>
        <v>0</v>
      </c>
      <c r="X122" s="328">
        <f>SUM(Y122:AA122)</f>
        <v>5000</v>
      </c>
      <c r="Y122" s="314">
        <f>'[2]10. Šport'!$W$4</f>
        <v>5000</v>
      </c>
      <c r="Z122" s="314">
        <f>'[2]10. Šport'!$X$4</f>
        <v>0</v>
      </c>
      <c r="AA122" s="329">
        <f>'[2]10. Šport'!$Y$4</f>
        <v>0</v>
      </c>
      <c r="AB122" s="328">
        <f>SUM(AC122:AE122)</f>
        <v>5000</v>
      </c>
      <c r="AC122" s="314">
        <f>'[2]10. Šport'!$Z$4</f>
        <v>5000</v>
      </c>
      <c r="AD122" s="314">
        <f>'[2]10. Šport'!$AA$4</f>
        <v>0</v>
      </c>
      <c r="AE122" s="329">
        <f>'[2]10. Šport'!$AB$4</f>
        <v>0</v>
      </c>
    </row>
    <row r="123" spans="1:31" ht="15.75" x14ac:dyDescent="0.25">
      <c r="A123" s="156"/>
      <c r="B123" s="381" t="s">
        <v>299</v>
      </c>
      <c r="C123" s="368" t="s">
        <v>300</v>
      </c>
      <c r="D123" s="328">
        <f t="shared" ref="D123:K123" si="213">SUM(D124:D129)</f>
        <v>250233.75</v>
      </c>
      <c r="E123" s="314">
        <f t="shared" si="213"/>
        <v>250233.75</v>
      </c>
      <c r="F123" s="314">
        <f t="shared" si="213"/>
        <v>0</v>
      </c>
      <c r="G123" s="329">
        <f t="shared" si="213"/>
        <v>0</v>
      </c>
      <c r="H123" s="328">
        <f t="shared" si="213"/>
        <v>194506.15</v>
      </c>
      <c r="I123" s="314">
        <f t="shared" si="213"/>
        <v>183517.98999999996</v>
      </c>
      <c r="J123" s="314">
        <f t="shared" si="213"/>
        <v>10988.16</v>
      </c>
      <c r="K123" s="329">
        <f t="shared" si="213"/>
        <v>0</v>
      </c>
      <c r="L123" s="325">
        <f t="shared" ref="L123:S123" si="214">SUM(L124:L129)</f>
        <v>268380</v>
      </c>
      <c r="M123" s="317">
        <f t="shared" si="214"/>
        <v>213850</v>
      </c>
      <c r="N123" s="317">
        <f t="shared" si="214"/>
        <v>54530</v>
      </c>
      <c r="O123" s="354">
        <f t="shared" si="214"/>
        <v>0</v>
      </c>
      <c r="P123" s="772">
        <f t="shared" si="214"/>
        <v>252030</v>
      </c>
      <c r="Q123" s="354">
        <f t="shared" si="214"/>
        <v>197500</v>
      </c>
      <c r="R123" s="354">
        <f t="shared" si="214"/>
        <v>54530</v>
      </c>
      <c r="S123" s="318">
        <f t="shared" si="214"/>
        <v>0</v>
      </c>
      <c r="T123" s="316">
        <f t="shared" ref="T123:W123" si="215">SUM(T124:T129)</f>
        <v>296485</v>
      </c>
      <c r="U123" s="314">
        <f t="shared" si="215"/>
        <v>253350</v>
      </c>
      <c r="V123" s="314">
        <f t="shared" si="215"/>
        <v>43135</v>
      </c>
      <c r="W123" s="329">
        <f t="shared" si="215"/>
        <v>0</v>
      </c>
      <c r="X123" s="328">
        <f t="shared" ref="X123:AA123" si="216">SUM(X124:X129)</f>
        <v>333250</v>
      </c>
      <c r="Y123" s="314">
        <f t="shared" si="216"/>
        <v>253250</v>
      </c>
      <c r="Z123" s="314">
        <f t="shared" si="216"/>
        <v>80000</v>
      </c>
      <c r="AA123" s="329">
        <f t="shared" si="216"/>
        <v>0</v>
      </c>
      <c r="AB123" s="328">
        <f t="shared" ref="AB123:AE123" si="217">SUM(AB124:AB129)</f>
        <v>252750</v>
      </c>
      <c r="AC123" s="314">
        <f t="shared" si="217"/>
        <v>252750</v>
      </c>
      <c r="AD123" s="314">
        <f t="shared" si="217"/>
        <v>0</v>
      </c>
      <c r="AE123" s="329">
        <f t="shared" si="217"/>
        <v>0</v>
      </c>
    </row>
    <row r="124" spans="1:31" ht="15.75" x14ac:dyDescent="0.25">
      <c r="A124" s="156"/>
      <c r="B124" s="366">
        <v>1</v>
      </c>
      <c r="C124" s="368" t="s">
        <v>301</v>
      </c>
      <c r="D124" s="328">
        <f t="shared" ref="D124:D130" si="218">SUM(E124:G124)</f>
        <v>52986.779999999992</v>
      </c>
      <c r="E124" s="314">
        <f>'[1]10. Šport'!$H$8</f>
        <v>52986.779999999992</v>
      </c>
      <c r="F124" s="314">
        <f>'[1]10. Šport'!$I$8</f>
        <v>0</v>
      </c>
      <c r="G124" s="329">
        <f>'[1]10. Šport'!$J$8</f>
        <v>0</v>
      </c>
      <c r="H124" s="328">
        <f t="shared" ref="H124:H130" si="219">SUM(I124:K124)</f>
        <v>63340.07</v>
      </c>
      <c r="I124" s="314">
        <f>'[2]10. Šport'!$K$8</f>
        <v>56234.87</v>
      </c>
      <c r="J124" s="314">
        <f>'[2]10. Šport'!$L$8</f>
        <v>7105.2</v>
      </c>
      <c r="K124" s="329">
        <f>'[2]10. Šport'!$M$8</f>
        <v>0</v>
      </c>
      <c r="L124" s="325">
        <f t="shared" ref="L124:L130" si="220">SUM(M124:O124)</f>
        <v>55200</v>
      </c>
      <c r="M124" s="317">
        <f>'[2]10. Šport'!$N$8</f>
        <v>55200</v>
      </c>
      <c r="N124" s="317">
        <f>'[2]10. Šport'!$O$8</f>
        <v>0</v>
      </c>
      <c r="O124" s="354">
        <f>'[2]10. Šport'!$P$8</f>
        <v>0</v>
      </c>
      <c r="P124" s="772">
        <f>SUM(Q124:S124)</f>
        <v>52100</v>
      </c>
      <c r="Q124" s="354">
        <f>'[2]10. Šport'!$Q$8</f>
        <v>52100</v>
      </c>
      <c r="R124" s="354">
        <f>'[2]10. Šport'!$R$8</f>
        <v>0</v>
      </c>
      <c r="S124" s="318">
        <f>'[2]10. Šport'!$S$8</f>
        <v>0</v>
      </c>
      <c r="T124" s="316">
        <f t="shared" ref="T124:T130" si="221">SUM(U124:W124)</f>
        <v>56400</v>
      </c>
      <c r="U124" s="314">
        <f>'[2]10. Šport'!$T$8</f>
        <v>56400</v>
      </c>
      <c r="V124" s="314">
        <f>'[2]10. Šport'!$U$8</f>
        <v>0</v>
      </c>
      <c r="W124" s="329">
        <f>'[2]10. Šport'!$V$8</f>
        <v>0</v>
      </c>
      <c r="X124" s="328">
        <f t="shared" ref="X124:X130" si="222">SUM(Y124:AA124)</f>
        <v>135200</v>
      </c>
      <c r="Y124" s="314">
        <f>'[2]10. Šport'!$W$8</f>
        <v>55200</v>
      </c>
      <c r="Z124" s="314">
        <f>'[2]10. Šport'!$X$8</f>
        <v>80000</v>
      </c>
      <c r="AA124" s="329">
        <f>'[2]10. Šport'!$Y$8</f>
        <v>0</v>
      </c>
      <c r="AB124" s="328">
        <f t="shared" ref="AB124:AB130" si="223">SUM(AC124:AE124)</f>
        <v>54200</v>
      </c>
      <c r="AC124" s="314">
        <f>'[2]10. Šport'!$Z$8</f>
        <v>54200</v>
      </c>
      <c r="AD124" s="314">
        <f>'[2]10. Šport'!$AA$8</f>
        <v>0</v>
      </c>
      <c r="AE124" s="329">
        <f>'[2]10. Šport'!$AB$8</f>
        <v>0</v>
      </c>
    </row>
    <row r="125" spans="1:31" ht="15.75" x14ac:dyDescent="0.25">
      <c r="A125" s="156"/>
      <c r="B125" s="366">
        <v>2</v>
      </c>
      <c r="C125" s="368" t="s">
        <v>302</v>
      </c>
      <c r="D125" s="328">
        <f t="shared" si="218"/>
        <v>48684.75</v>
      </c>
      <c r="E125" s="314">
        <f>'[1]10. Šport'!$H$24</f>
        <v>48684.75</v>
      </c>
      <c r="F125" s="314">
        <f>'[1]10. Šport'!$I$24</f>
        <v>0</v>
      </c>
      <c r="G125" s="329">
        <f>'[1]10. Šport'!$J$24</f>
        <v>0</v>
      </c>
      <c r="H125" s="328">
        <f t="shared" si="219"/>
        <v>24758.43</v>
      </c>
      <c r="I125" s="314">
        <f>'[2]10. Šport'!$K$25</f>
        <v>24758.43</v>
      </c>
      <c r="J125" s="314">
        <f>'[2]10. Šport'!$L$25</f>
        <v>0</v>
      </c>
      <c r="K125" s="329">
        <f>'[2]10. Šport'!$M$25</f>
        <v>0</v>
      </c>
      <c r="L125" s="325">
        <f t="shared" si="220"/>
        <v>96230</v>
      </c>
      <c r="M125" s="317">
        <f>'[2]10. Šport'!$N$25</f>
        <v>41700</v>
      </c>
      <c r="N125" s="317">
        <f>'[2]10. Šport'!$O$25</f>
        <v>54530</v>
      </c>
      <c r="O125" s="354">
        <f>'[2]10. Šport'!$P$25</f>
        <v>0</v>
      </c>
      <c r="P125" s="772">
        <f t="shared" ref="P125:P130" si="224">SUM(Q125:S125)</f>
        <v>94530</v>
      </c>
      <c r="Q125" s="354">
        <f>'[2]10. Šport'!$Q$25</f>
        <v>40000</v>
      </c>
      <c r="R125" s="354">
        <f>'[2]10. Šport'!$R$25</f>
        <v>54530</v>
      </c>
      <c r="S125" s="318">
        <f>'[2]10. Šport'!$S$25</f>
        <v>0</v>
      </c>
      <c r="T125" s="316">
        <f t="shared" si="221"/>
        <v>77135</v>
      </c>
      <c r="U125" s="314">
        <f>'[2]10. Šport'!$T$25</f>
        <v>54000</v>
      </c>
      <c r="V125" s="314">
        <f>'[2]10. Šport'!$U$25</f>
        <v>23135</v>
      </c>
      <c r="W125" s="329">
        <f>'[2]10. Šport'!$V$25</f>
        <v>0</v>
      </c>
      <c r="X125" s="328">
        <f t="shared" si="222"/>
        <v>66700</v>
      </c>
      <c r="Y125" s="314">
        <f>'[2]10. Šport'!$W$25</f>
        <v>66700</v>
      </c>
      <c r="Z125" s="314">
        <f>'[2]10. Šport'!$X$25</f>
        <v>0</v>
      </c>
      <c r="AA125" s="329">
        <f>'[2]10. Šport'!$Y$25</f>
        <v>0</v>
      </c>
      <c r="AB125" s="328">
        <f t="shared" si="223"/>
        <v>66700</v>
      </c>
      <c r="AC125" s="314">
        <f>'[2]10. Šport'!$Z$25</f>
        <v>66700</v>
      </c>
      <c r="AD125" s="314">
        <f>'[2]10. Šport'!$AA$25</f>
        <v>0</v>
      </c>
      <c r="AE125" s="329">
        <f>'[2]10. Šport'!$AB$25</f>
        <v>0</v>
      </c>
    </row>
    <row r="126" spans="1:31" ht="15.75" x14ac:dyDescent="0.25">
      <c r="A126" s="156"/>
      <c r="B126" s="366">
        <v>3</v>
      </c>
      <c r="C126" s="368" t="s">
        <v>303</v>
      </c>
      <c r="D126" s="328">
        <f t="shared" si="218"/>
        <v>19581.62</v>
      </c>
      <c r="E126" s="314">
        <f>'[1]10. Šport'!$H$30</f>
        <v>19581.62</v>
      </c>
      <c r="F126" s="314">
        <f>'[1]10. Šport'!$I$30</f>
        <v>0</v>
      </c>
      <c r="G126" s="329">
        <f>'[1]10. Šport'!$J$30</f>
        <v>0</v>
      </c>
      <c r="H126" s="328">
        <f t="shared" si="219"/>
        <v>15737.240000000002</v>
      </c>
      <c r="I126" s="314">
        <f>'[2]10. Šport'!$K$36</f>
        <v>15737.240000000002</v>
      </c>
      <c r="J126" s="314">
        <f>'[2]10. Šport'!$L$36</f>
        <v>0</v>
      </c>
      <c r="K126" s="329">
        <f>'[2]10. Šport'!$M$36</f>
        <v>0</v>
      </c>
      <c r="L126" s="325">
        <f t="shared" si="220"/>
        <v>19600</v>
      </c>
      <c r="M126" s="317">
        <f>'[2]10. Šport'!$N$36</f>
        <v>19600</v>
      </c>
      <c r="N126" s="317">
        <f>'[2]10. Šport'!$O$36</f>
        <v>0</v>
      </c>
      <c r="O126" s="354">
        <f>'[2]10. Šport'!$P$36</f>
        <v>0</v>
      </c>
      <c r="P126" s="772">
        <f t="shared" si="224"/>
        <v>15400</v>
      </c>
      <c r="Q126" s="354">
        <f>'[2]10. Šport'!$Q$36</f>
        <v>15400</v>
      </c>
      <c r="R126" s="354">
        <f>'[2]10. Šport'!$R$36</f>
        <v>0</v>
      </c>
      <c r="S126" s="318">
        <f>'[2]10. Šport'!$S$36</f>
        <v>0</v>
      </c>
      <c r="T126" s="316">
        <f t="shared" si="221"/>
        <v>39600</v>
      </c>
      <c r="U126" s="314">
        <f>'[2]10. Šport'!$T$36</f>
        <v>19600</v>
      </c>
      <c r="V126" s="314">
        <f>'[2]10. Šport'!$U$36</f>
        <v>20000</v>
      </c>
      <c r="W126" s="329">
        <f>'[2]10. Šport'!$V$36</f>
        <v>0</v>
      </c>
      <c r="X126" s="328">
        <f t="shared" si="222"/>
        <v>22600</v>
      </c>
      <c r="Y126" s="314">
        <f>'[2]10. Šport'!$W$36</f>
        <v>22600</v>
      </c>
      <c r="Z126" s="314">
        <f>'[2]10. Šport'!$X$36</f>
        <v>0</v>
      </c>
      <c r="AA126" s="329">
        <f>'[2]10. Šport'!$Y$36</f>
        <v>0</v>
      </c>
      <c r="AB126" s="328">
        <f t="shared" si="223"/>
        <v>23100</v>
      </c>
      <c r="AC126" s="314">
        <f>'[2]10. Šport'!$Z$36</f>
        <v>23100</v>
      </c>
      <c r="AD126" s="314">
        <f>'[2]10. Šport'!$AA$36</f>
        <v>0</v>
      </c>
      <c r="AE126" s="329">
        <f>'[2]10. Šport'!$AB$36</f>
        <v>0</v>
      </c>
    </row>
    <row r="127" spans="1:31" ht="15.75" x14ac:dyDescent="0.25">
      <c r="A127" s="156"/>
      <c r="B127" s="366">
        <v>4</v>
      </c>
      <c r="C127" s="368" t="s">
        <v>304</v>
      </c>
      <c r="D127" s="328">
        <f t="shared" si="218"/>
        <v>118297.42</v>
      </c>
      <c r="E127" s="314">
        <f>'[1]10. Šport'!$H$36</f>
        <v>118297.42</v>
      </c>
      <c r="F127" s="314">
        <f>'[1]10. Šport'!$I$36</f>
        <v>0</v>
      </c>
      <c r="G127" s="329">
        <f>'[1]10. Šport'!$J$36</f>
        <v>0</v>
      </c>
      <c r="H127" s="328">
        <f t="shared" si="219"/>
        <v>85046.069999999992</v>
      </c>
      <c r="I127" s="314">
        <f>'[2]10. Šport'!$K$44</f>
        <v>85046.069999999992</v>
      </c>
      <c r="J127" s="314">
        <f>'[2]10. Šport'!$L$44</f>
        <v>0</v>
      </c>
      <c r="K127" s="329">
        <f>'[2]10. Šport'!$M$44</f>
        <v>0</v>
      </c>
      <c r="L127" s="325">
        <f t="shared" si="220"/>
        <v>92100</v>
      </c>
      <c r="M127" s="317">
        <f>'[2]10. Šport'!$N$44</f>
        <v>92100</v>
      </c>
      <c r="N127" s="317">
        <f>'[2]10. Šport'!$O$44</f>
        <v>0</v>
      </c>
      <c r="O127" s="354">
        <f>'[2]10. Šport'!$P$44</f>
        <v>0</v>
      </c>
      <c r="P127" s="772">
        <f t="shared" si="224"/>
        <v>85300</v>
      </c>
      <c r="Q127" s="354">
        <f>'[2]10. Šport'!$Q$44</f>
        <v>85300</v>
      </c>
      <c r="R127" s="354">
        <f>'[2]10. Šport'!$R$44</f>
        <v>0</v>
      </c>
      <c r="S127" s="318">
        <f>'[2]10. Šport'!$S$44</f>
        <v>0</v>
      </c>
      <c r="T127" s="316">
        <f t="shared" si="221"/>
        <v>113200</v>
      </c>
      <c r="U127" s="314">
        <f>'[2]10. Šport'!$T$44</f>
        <v>113200</v>
      </c>
      <c r="V127" s="314">
        <f>'[2]10. Šport'!$U$44</f>
        <v>0</v>
      </c>
      <c r="W127" s="329">
        <f>'[2]10. Šport'!$V$44</f>
        <v>0</v>
      </c>
      <c r="X127" s="328">
        <f t="shared" si="222"/>
        <v>102600</v>
      </c>
      <c r="Y127" s="314">
        <f>'[2]10. Šport'!$W$44</f>
        <v>102600</v>
      </c>
      <c r="Z127" s="314">
        <f>'[2]10. Šport'!$X$44</f>
        <v>0</v>
      </c>
      <c r="AA127" s="329">
        <f>'[2]10. Šport'!$Y$44</f>
        <v>0</v>
      </c>
      <c r="AB127" s="328">
        <f t="shared" si="223"/>
        <v>102600</v>
      </c>
      <c r="AC127" s="314">
        <f>'[2]10. Šport'!$Z$44</f>
        <v>102600</v>
      </c>
      <c r="AD127" s="314">
        <f>'[2]10. Šport'!$AA$44</f>
        <v>0</v>
      </c>
      <c r="AE127" s="329">
        <f>'[2]10. Šport'!$AB$44</f>
        <v>0</v>
      </c>
    </row>
    <row r="128" spans="1:31" ht="15.75" x14ac:dyDescent="0.25">
      <c r="A128" s="156"/>
      <c r="B128" s="366">
        <v>5</v>
      </c>
      <c r="C128" s="368" t="s">
        <v>305</v>
      </c>
      <c r="D128" s="328">
        <f t="shared" si="218"/>
        <v>9663.25</v>
      </c>
      <c r="E128" s="314">
        <f>'[1]10. Šport'!$H$48</f>
        <v>9663.25</v>
      </c>
      <c r="F128" s="314">
        <f>'[1]10. Šport'!$I$48</f>
        <v>0</v>
      </c>
      <c r="G128" s="329">
        <f>'[1]10. Šport'!$J$48</f>
        <v>0</v>
      </c>
      <c r="H128" s="328">
        <f t="shared" si="219"/>
        <v>4821.82</v>
      </c>
      <c r="I128" s="314">
        <f>'[2]10. Šport'!$K$59</f>
        <v>938.86</v>
      </c>
      <c r="J128" s="314">
        <f>'[2]10. Šport'!$L$59</f>
        <v>3882.96</v>
      </c>
      <c r="K128" s="329">
        <f>'[2]10. Šport'!$M$59</f>
        <v>0</v>
      </c>
      <c r="L128" s="325">
        <f t="shared" si="220"/>
        <v>4350</v>
      </c>
      <c r="M128" s="317">
        <f>'[2]10. Šport'!$N$59</f>
        <v>4350</v>
      </c>
      <c r="N128" s="317">
        <f>'[2]10. Šport'!$O$59</f>
        <v>0</v>
      </c>
      <c r="O128" s="354">
        <f>'[2]10. Šport'!$P$59</f>
        <v>0</v>
      </c>
      <c r="P128" s="772">
        <f t="shared" si="224"/>
        <v>3900</v>
      </c>
      <c r="Q128" s="354">
        <f>'[2]10. Šport'!$Q$59</f>
        <v>3900</v>
      </c>
      <c r="R128" s="354">
        <f>'[2]10. Šport'!$R$59</f>
        <v>0</v>
      </c>
      <c r="S128" s="318">
        <f>'[2]10. Šport'!$S$59</f>
        <v>0</v>
      </c>
      <c r="T128" s="316">
        <f t="shared" si="221"/>
        <v>8750</v>
      </c>
      <c r="U128" s="314">
        <f>'[2]10. Šport'!$T$59</f>
        <v>8750</v>
      </c>
      <c r="V128" s="314">
        <f>'[2]10. Šport'!$U$59</f>
        <v>0</v>
      </c>
      <c r="W128" s="329">
        <f>'[2]10. Šport'!$V$59</f>
        <v>0</v>
      </c>
      <c r="X128" s="328">
        <f t="shared" si="222"/>
        <v>4750</v>
      </c>
      <c r="Y128" s="314">
        <f>'[2]10. Šport'!$W$59</f>
        <v>4750</v>
      </c>
      <c r="Z128" s="314">
        <f>'[2]10. Šport'!$X$59</f>
        <v>0</v>
      </c>
      <c r="AA128" s="329">
        <f>'[2]10. Šport'!$Y$59</f>
        <v>0</v>
      </c>
      <c r="AB128" s="328">
        <f t="shared" si="223"/>
        <v>4750</v>
      </c>
      <c r="AC128" s="314">
        <f>'[2]10. Šport'!$Z$59</f>
        <v>4750</v>
      </c>
      <c r="AD128" s="314">
        <f>'[2]10. Šport'!$AA$59</f>
        <v>0</v>
      </c>
      <c r="AE128" s="329">
        <f>'[2]10. Šport'!$AB$59</f>
        <v>0</v>
      </c>
    </row>
    <row r="129" spans="1:31" ht="15.75" x14ac:dyDescent="0.25">
      <c r="A129" s="156"/>
      <c r="B129" s="391">
        <v>6</v>
      </c>
      <c r="C129" s="392" t="s">
        <v>387</v>
      </c>
      <c r="D129" s="328">
        <f t="shared" si="218"/>
        <v>1019.93</v>
      </c>
      <c r="E129" s="319">
        <f>'[1]10. Šport'!$H$54</f>
        <v>1019.93</v>
      </c>
      <c r="F129" s="319">
        <f>'[1]10. Šport'!$I$54</f>
        <v>0</v>
      </c>
      <c r="G129" s="330">
        <f>'[1]10. Šport'!$J$54</f>
        <v>0</v>
      </c>
      <c r="H129" s="328">
        <f t="shared" si="219"/>
        <v>802.52</v>
      </c>
      <c r="I129" s="319">
        <f>'[2]10. Šport'!$K$66</f>
        <v>802.52</v>
      </c>
      <c r="J129" s="319">
        <f>'[2]10. Šport'!$L$66</f>
        <v>0</v>
      </c>
      <c r="K129" s="330">
        <f>'[2]10. Šport'!$M$66</f>
        <v>0</v>
      </c>
      <c r="L129" s="325">
        <f t="shared" si="220"/>
        <v>900</v>
      </c>
      <c r="M129" s="317">
        <f>'[2]10. Šport'!$N$66</f>
        <v>900</v>
      </c>
      <c r="N129" s="317">
        <f>'[2]10. Šport'!$O$66</f>
        <v>0</v>
      </c>
      <c r="O129" s="354">
        <f>'[2]10. Šport'!$P$66</f>
        <v>0</v>
      </c>
      <c r="P129" s="772">
        <f t="shared" si="224"/>
        <v>800</v>
      </c>
      <c r="Q129" s="354">
        <f>'[2]10. Šport'!$Q$66</f>
        <v>800</v>
      </c>
      <c r="R129" s="354">
        <f>'[2]10. Šport'!$R$66</f>
        <v>0</v>
      </c>
      <c r="S129" s="318">
        <f>'[2]10. Šport'!$S$66</f>
        <v>0</v>
      </c>
      <c r="T129" s="316">
        <f t="shared" si="221"/>
        <v>1400</v>
      </c>
      <c r="U129" s="319">
        <f>'[2]10. Šport'!$T$66</f>
        <v>1400</v>
      </c>
      <c r="V129" s="319">
        <f>'[2]10. Šport'!$U$66</f>
        <v>0</v>
      </c>
      <c r="W129" s="330">
        <f>'[2]10. Šport'!$V$66</f>
        <v>0</v>
      </c>
      <c r="X129" s="328">
        <f t="shared" si="222"/>
        <v>1400</v>
      </c>
      <c r="Y129" s="319">
        <f>'[2]10. Šport'!$W$66</f>
        <v>1400</v>
      </c>
      <c r="Z129" s="319">
        <f>'[2]10. Šport'!$X$66</f>
        <v>0</v>
      </c>
      <c r="AA129" s="330">
        <f>'[2]10. Šport'!$Y$66</f>
        <v>0</v>
      </c>
      <c r="AB129" s="328">
        <f t="shared" si="223"/>
        <v>1400</v>
      </c>
      <c r="AC129" s="319">
        <f>'[2]10. Šport'!$Z$66</f>
        <v>1400</v>
      </c>
      <c r="AD129" s="319">
        <f>'[2]10. Šport'!$AA$66</f>
        <v>0</v>
      </c>
      <c r="AE129" s="330">
        <f>'[2]10. Šport'!$AB$66</f>
        <v>0</v>
      </c>
    </row>
    <row r="130" spans="1:31" ht="17.25" thickBot="1" x14ac:dyDescent="0.35">
      <c r="A130" s="156"/>
      <c r="B130" s="375" t="s">
        <v>306</v>
      </c>
      <c r="C130" s="376" t="s">
        <v>307</v>
      </c>
      <c r="D130" s="729">
        <f t="shared" si="218"/>
        <v>45000</v>
      </c>
      <c r="E130" s="730">
        <f>'[1]10. Šport'!$H$59</f>
        <v>45000</v>
      </c>
      <c r="F130" s="730">
        <f>'[1]10. Šport'!$I$59</f>
        <v>0</v>
      </c>
      <c r="G130" s="731">
        <f>'[1]10. Šport'!$J$59</f>
        <v>0</v>
      </c>
      <c r="H130" s="729">
        <f t="shared" si="219"/>
        <v>66500</v>
      </c>
      <c r="I130" s="730">
        <f>'[2]10. Šport'!$K$71</f>
        <v>66500</v>
      </c>
      <c r="J130" s="730">
        <f>'[2]10. Šport'!$L$71</f>
        <v>0</v>
      </c>
      <c r="K130" s="731">
        <f>'[2]10. Šport'!$M$71</f>
        <v>0</v>
      </c>
      <c r="L130" s="344">
        <f t="shared" si="220"/>
        <v>82000</v>
      </c>
      <c r="M130" s="345">
        <f>'[2]10. Šport'!$N$71</f>
        <v>82000</v>
      </c>
      <c r="N130" s="345">
        <f>'[2]10. Šport'!$O$71</f>
        <v>0</v>
      </c>
      <c r="O130" s="520">
        <f>'[2]10. Šport'!$P$71</f>
        <v>0</v>
      </c>
      <c r="P130" s="773">
        <f t="shared" si="224"/>
        <v>82000</v>
      </c>
      <c r="Q130" s="520">
        <f>'[2]10. Šport'!$Q$71</f>
        <v>82000</v>
      </c>
      <c r="R130" s="520">
        <f>'[2]10. Šport'!$R$71</f>
        <v>0</v>
      </c>
      <c r="S130" s="346">
        <f>'[2]10. Šport'!$S$71</f>
        <v>0</v>
      </c>
      <c r="T130" s="768">
        <f t="shared" si="221"/>
        <v>55000</v>
      </c>
      <c r="U130" s="730">
        <f>'[2]10. Šport'!$T$71</f>
        <v>55000</v>
      </c>
      <c r="V130" s="730">
        <f>'[2]10. Šport'!$U$71</f>
        <v>0</v>
      </c>
      <c r="W130" s="731">
        <f>'[2]10. Šport'!$V$71</f>
        <v>0</v>
      </c>
      <c r="X130" s="729">
        <f t="shared" si="222"/>
        <v>55000</v>
      </c>
      <c r="Y130" s="730">
        <f>'[2]10. Šport'!$W$71</f>
        <v>55000</v>
      </c>
      <c r="Z130" s="730">
        <f>'[2]10. Šport'!$X$71</f>
        <v>0</v>
      </c>
      <c r="AA130" s="731">
        <f>'[2]10. Šport'!$Y$71</f>
        <v>0</v>
      </c>
      <c r="AB130" s="729">
        <f t="shared" si="223"/>
        <v>55000</v>
      </c>
      <c r="AC130" s="730">
        <f>'[2]10. Šport'!$Z$71</f>
        <v>55000</v>
      </c>
      <c r="AD130" s="730">
        <f>'[2]10. Šport'!$AA$71</f>
        <v>0</v>
      </c>
      <c r="AE130" s="731">
        <f>'[2]10. Šport'!$AB$71</f>
        <v>0</v>
      </c>
    </row>
    <row r="131" spans="1:31" s="158" customFormat="1" ht="15.75" x14ac:dyDescent="0.25">
      <c r="B131" s="371" t="s">
        <v>308</v>
      </c>
      <c r="C131" s="390"/>
      <c r="D131" s="407">
        <f>D132+D133+D139+D138</f>
        <v>501121.65</v>
      </c>
      <c r="E131" s="408">
        <f>E132+E133+E138+E139</f>
        <v>493327.03</v>
      </c>
      <c r="F131" s="408">
        <f>F132+F133+F138+F139</f>
        <v>7794.62</v>
      </c>
      <c r="G131" s="409">
        <f>G132+G133+G138+G139</f>
        <v>0</v>
      </c>
      <c r="H131" s="407">
        <f>H132+H133+H139+H138</f>
        <v>539117.21</v>
      </c>
      <c r="I131" s="408">
        <f t="shared" ref="I131:K131" si="225">I132+I133+I138+I139</f>
        <v>532169.21000000008</v>
      </c>
      <c r="J131" s="408">
        <f t="shared" si="225"/>
        <v>6948</v>
      </c>
      <c r="K131" s="363">
        <f t="shared" si="225"/>
        <v>0</v>
      </c>
      <c r="L131" s="348">
        <f>L132+L133+L139+L138</f>
        <v>642302</v>
      </c>
      <c r="M131" s="349">
        <f t="shared" ref="M131:S131" si="226">M132+M133+M138+M139</f>
        <v>626372</v>
      </c>
      <c r="N131" s="349">
        <f t="shared" si="226"/>
        <v>15930</v>
      </c>
      <c r="O131" s="519">
        <f t="shared" si="226"/>
        <v>0</v>
      </c>
      <c r="P131" s="771">
        <f t="shared" si="226"/>
        <v>666398</v>
      </c>
      <c r="Q131" s="519">
        <f t="shared" si="226"/>
        <v>645970</v>
      </c>
      <c r="R131" s="519">
        <f t="shared" si="226"/>
        <v>20428</v>
      </c>
      <c r="S131" s="350">
        <f t="shared" si="226"/>
        <v>0</v>
      </c>
      <c r="T131" s="407">
        <f>T132+T133+T139+T138</f>
        <v>624700</v>
      </c>
      <c r="U131" s="408">
        <f t="shared" ref="U131:W131" si="227">U132+U133+U138+U139</f>
        <v>624700</v>
      </c>
      <c r="V131" s="408">
        <f t="shared" si="227"/>
        <v>0</v>
      </c>
      <c r="W131" s="409">
        <f t="shared" si="227"/>
        <v>0</v>
      </c>
      <c r="X131" s="407">
        <f>X132+X133+X139+X138</f>
        <v>654710</v>
      </c>
      <c r="Y131" s="408">
        <f t="shared" ref="Y131:AA131" si="228">Y132+Y133+Y138+Y139</f>
        <v>581710</v>
      </c>
      <c r="Z131" s="408">
        <f t="shared" si="228"/>
        <v>73000</v>
      </c>
      <c r="AA131" s="409">
        <f t="shared" si="228"/>
        <v>0</v>
      </c>
      <c r="AB131" s="407">
        <f>AB132+AB133+AB139+AB138</f>
        <v>632610</v>
      </c>
      <c r="AC131" s="408">
        <f t="shared" ref="AC131:AE131" si="229">AC132+AC133+AC138+AC139</f>
        <v>592610</v>
      </c>
      <c r="AD131" s="408">
        <f t="shared" si="229"/>
        <v>40000</v>
      </c>
      <c r="AE131" s="409">
        <f t="shared" si="229"/>
        <v>0</v>
      </c>
    </row>
    <row r="132" spans="1:31" ht="16.5" x14ac:dyDescent="0.3">
      <c r="A132" s="156"/>
      <c r="B132" s="381" t="s">
        <v>309</v>
      </c>
      <c r="C132" s="374" t="s">
        <v>310</v>
      </c>
      <c r="D132" s="316">
        <f>SUM(E132:G132)</f>
        <v>3906.37</v>
      </c>
      <c r="E132" s="314">
        <f>'[1]11. Kultúra'!$H$4</f>
        <v>3906.37</v>
      </c>
      <c r="F132" s="314">
        <f>'[1]11. Kultúra'!$I$4</f>
        <v>0</v>
      </c>
      <c r="G132" s="315">
        <f>'[1]11. Kultúra'!$J$4</f>
        <v>0</v>
      </c>
      <c r="H132" s="316">
        <f>SUM(I132:K132)</f>
        <v>5726.35</v>
      </c>
      <c r="I132" s="314">
        <f>'[2]11. Kultúra'!$K$4</f>
        <v>5726.35</v>
      </c>
      <c r="J132" s="314">
        <f>'[2]11. Kultúra'!$L$4</f>
        <v>0</v>
      </c>
      <c r="K132" s="314">
        <f>'[2]11. Kultúra'!$M$4</f>
        <v>0</v>
      </c>
      <c r="L132" s="325">
        <f>SUM(M132:O132)</f>
        <v>6500</v>
      </c>
      <c r="M132" s="317">
        <f>'[2]11. Kultúra'!$N$4</f>
        <v>6500</v>
      </c>
      <c r="N132" s="317">
        <f>'[2]11. Kultúra'!$O$4</f>
        <v>0</v>
      </c>
      <c r="O132" s="354">
        <f>'[2]11. Kultúra'!$P$4</f>
        <v>0</v>
      </c>
      <c r="P132" s="772">
        <f>SUM(Q132:S132)</f>
        <v>7000</v>
      </c>
      <c r="Q132" s="354">
        <f>'[2]11. Kultúra'!$Q$4</f>
        <v>7000</v>
      </c>
      <c r="R132" s="354">
        <f>'[2]11. Kultúra'!$R$4</f>
        <v>0</v>
      </c>
      <c r="S132" s="318">
        <f>'[2]11. Kultúra'!$S$4</f>
        <v>0</v>
      </c>
      <c r="T132" s="316">
        <f>SUM(U132:W132)</f>
        <v>11500</v>
      </c>
      <c r="U132" s="314">
        <f>'[2]11. Kultúra'!$T$4</f>
        <v>11500</v>
      </c>
      <c r="V132" s="314">
        <f>'[2]11. Kultúra'!$U$4</f>
        <v>0</v>
      </c>
      <c r="W132" s="315">
        <f>'[2]11. Kultúra'!$V$4</f>
        <v>0</v>
      </c>
      <c r="X132" s="316">
        <f>SUM(Y132:AA132)</f>
        <v>6900</v>
      </c>
      <c r="Y132" s="314">
        <f>'[2]11. Kultúra'!$W$4</f>
        <v>6900</v>
      </c>
      <c r="Z132" s="314">
        <f>'[2]11. Kultúra'!$X$4</f>
        <v>0</v>
      </c>
      <c r="AA132" s="315">
        <f>'[2]11. Kultúra'!$Y$4</f>
        <v>0</v>
      </c>
      <c r="AB132" s="316">
        <f>SUM(AC132:AE132)</f>
        <v>6900</v>
      </c>
      <c r="AC132" s="314">
        <f>'[2]11. Kultúra'!$Z$4</f>
        <v>6900</v>
      </c>
      <c r="AD132" s="314">
        <f>'[2]11. Kultúra'!$AA$4</f>
        <v>0</v>
      </c>
      <c r="AE132" s="315">
        <f>'[2]11. Kultúra'!$AB$4</f>
        <v>0</v>
      </c>
    </row>
    <row r="133" spans="1:31" ht="15.75" x14ac:dyDescent="0.25">
      <c r="A133" s="156"/>
      <c r="B133" s="381" t="s">
        <v>311</v>
      </c>
      <c r="C133" s="368" t="s">
        <v>312</v>
      </c>
      <c r="D133" s="316">
        <f t="shared" ref="D133:G133" si="230">SUM(D134:D137)</f>
        <v>493299.16000000003</v>
      </c>
      <c r="E133" s="314">
        <f t="shared" si="230"/>
        <v>485504.54000000004</v>
      </c>
      <c r="F133" s="314">
        <f t="shared" si="230"/>
        <v>7794.62</v>
      </c>
      <c r="G133" s="315">
        <f t="shared" si="230"/>
        <v>0</v>
      </c>
      <c r="H133" s="316">
        <f t="shared" ref="H133:K133" si="231">SUM(H134:H137)</f>
        <v>530168.86</v>
      </c>
      <c r="I133" s="314">
        <f t="shared" si="231"/>
        <v>523220.86000000004</v>
      </c>
      <c r="J133" s="314">
        <f t="shared" si="231"/>
        <v>6948</v>
      </c>
      <c r="K133" s="338">
        <f t="shared" si="231"/>
        <v>0</v>
      </c>
      <c r="L133" s="325">
        <f t="shared" ref="L133:S133" si="232">SUM(L134:L137)</f>
        <v>630452</v>
      </c>
      <c r="M133" s="317">
        <f t="shared" si="232"/>
        <v>614522</v>
      </c>
      <c r="N133" s="317">
        <f t="shared" si="232"/>
        <v>15930</v>
      </c>
      <c r="O133" s="354">
        <f t="shared" si="232"/>
        <v>0</v>
      </c>
      <c r="P133" s="772">
        <f t="shared" si="232"/>
        <v>648448</v>
      </c>
      <c r="Q133" s="354">
        <f t="shared" si="232"/>
        <v>628020</v>
      </c>
      <c r="R133" s="354">
        <f t="shared" si="232"/>
        <v>20428</v>
      </c>
      <c r="S133" s="318">
        <f t="shared" si="232"/>
        <v>0</v>
      </c>
      <c r="T133" s="316">
        <f t="shared" ref="T133:W133" si="233">SUM(T134:T137)</f>
        <v>605700</v>
      </c>
      <c r="U133" s="314">
        <f t="shared" si="233"/>
        <v>605700</v>
      </c>
      <c r="V133" s="314">
        <f t="shared" si="233"/>
        <v>0</v>
      </c>
      <c r="W133" s="315">
        <f t="shared" si="233"/>
        <v>0</v>
      </c>
      <c r="X133" s="316">
        <f t="shared" ref="X133:AA133" si="234">SUM(X134:X137)</f>
        <v>639810</v>
      </c>
      <c r="Y133" s="314">
        <f t="shared" si="234"/>
        <v>566810</v>
      </c>
      <c r="Z133" s="314">
        <f t="shared" si="234"/>
        <v>73000</v>
      </c>
      <c r="AA133" s="315">
        <f t="shared" si="234"/>
        <v>0</v>
      </c>
      <c r="AB133" s="316">
        <f t="shared" ref="AB133:AE133" si="235">SUM(AB134:AB137)</f>
        <v>617710</v>
      </c>
      <c r="AC133" s="314">
        <f t="shared" si="235"/>
        <v>577710</v>
      </c>
      <c r="AD133" s="314">
        <f t="shared" si="235"/>
        <v>40000</v>
      </c>
      <c r="AE133" s="315">
        <f t="shared" si="235"/>
        <v>0</v>
      </c>
    </row>
    <row r="134" spans="1:31" ht="15.75" x14ac:dyDescent="0.25">
      <c r="A134" s="156"/>
      <c r="B134" s="366">
        <v>1</v>
      </c>
      <c r="C134" s="368" t="s">
        <v>313</v>
      </c>
      <c r="D134" s="316">
        <f t="shared" ref="D134:D139" si="236">SUM(E134:G134)</f>
        <v>114592.2</v>
      </c>
      <c r="E134" s="314">
        <f>'[1]11. Kultúra'!$H$16</f>
        <v>114592.2</v>
      </c>
      <c r="F134" s="314">
        <f>'[1]11. Kultúra'!$I$16</f>
        <v>0</v>
      </c>
      <c r="G134" s="315">
        <f>'[1]11. Kultúra'!$J$16</f>
        <v>0</v>
      </c>
      <c r="H134" s="316">
        <f t="shared" ref="H134:H139" si="237">SUM(I134:K134)</f>
        <v>124169.60000000001</v>
      </c>
      <c r="I134" s="314">
        <f>'[2]11. Kultúra'!$K$16</f>
        <v>119269.6</v>
      </c>
      <c r="J134" s="314">
        <f>'[2]11. Kultúra'!$L$16</f>
        <v>4900</v>
      </c>
      <c r="K134" s="314">
        <f>'[2]11. Kultúra'!$M$16</f>
        <v>0</v>
      </c>
      <c r="L134" s="325">
        <f t="shared" ref="L134:L139" si="238">SUM(M134:O134)</f>
        <v>120500</v>
      </c>
      <c r="M134" s="317">
        <f>'[2]11. Kultúra'!$N$16</f>
        <v>120500</v>
      </c>
      <c r="N134" s="317">
        <f>'[2]11. Kultúra'!$O$16</f>
        <v>0</v>
      </c>
      <c r="O134" s="354">
        <f>'[2]11. Kultúra'!$P$16</f>
        <v>0</v>
      </c>
      <c r="P134" s="772">
        <f>SUM(Q134:S134)</f>
        <v>125500</v>
      </c>
      <c r="Q134" s="354">
        <f>'[2]11. Kultúra'!$Q$16</f>
        <v>125500</v>
      </c>
      <c r="R134" s="354">
        <f>'[2]11. Kultúra'!$R$16</f>
        <v>0</v>
      </c>
      <c r="S134" s="318">
        <f>'[2]11. Kultúra'!$S$16</f>
        <v>0</v>
      </c>
      <c r="T134" s="316">
        <f t="shared" ref="T134:T139" si="239">SUM(U134:W134)</f>
        <v>125500</v>
      </c>
      <c r="U134" s="314">
        <f>'[2]11. Kultúra'!$T$16</f>
        <v>125500</v>
      </c>
      <c r="V134" s="314">
        <f>'[2]11. Kultúra'!$U$16</f>
        <v>0</v>
      </c>
      <c r="W134" s="315">
        <f>'[2]11. Kultúra'!$V$16</f>
        <v>0</v>
      </c>
      <c r="X134" s="316">
        <f t="shared" ref="X134:X139" si="240">SUM(Y134:AA134)</f>
        <v>128500</v>
      </c>
      <c r="Y134" s="314">
        <f>'[2]11. Kultúra'!$W$16</f>
        <v>128500</v>
      </c>
      <c r="Z134" s="314">
        <f>'[2]11. Kultúra'!$X$16</f>
        <v>0</v>
      </c>
      <c r="AA134" s="315">
        <f>'[2]11. Kultúra'!$Y$16</f>
        <v>0</v>
      </c>
      <c r="AB134" s="316">
        <f t="shared" ref="AB134:AB139" si="241">SUM(AC134:AE134)</f>
        <v>128500</v>
      </c>
      <c r="AC134" s="314">
        <f>'[2]11. Kultúra'!$Z$16</f>
        <v>128500</v>
      </c>
      <c r="AD134" s="314">
        <f>'[2]11. Kultúra'!$AA$16</f>
        <v>0</v>
      </c>
      <c r="AE134" s="315">
        <f>'[2]11. Kultúra'!$AB$16</f>
        <v>0</v>
      </c>
    </row>
    <row r="135" spans="1:31" ht="15.75" x14ac:dyDescent="0.25">
      <c r="A135" s="156"/>
      <c r="B135" s="366">
        <v>2</v>
      </c>
      <c r="C135" s="368" t="s">
        <v>314</v>
      </c>
      <c r="D135" s="316">
        <f t="shared" si="236"/>
        <v>3510.24</v>
      </c>
      <c r="E135" s="314">
        <f>'[1]11. Kultúra'!$H$23</f>
        <v>3510.24</v>
      </c>
      <c r="F135" s="314">
        <f>'[1]11. Kultúra'!$I$23</f>
        <v>0</v>
      </c>
      <c r="G135" s="315">
        <f>'[1]11. Kultúra'!$J$23</f>
        <v>0</v>
      </c>
      <c r="H135" s="316">
        <f t="shared" si="237"/>
        <v>-102.92</v>
      </c>
      <c r="I135" s="314">
        <f>'[2]11. Kultúra'!$K$23</f>
        <v>-102.92</v>
      </c>
      <c r="J135" s="314">
        <f>'[2]11. Kultúra'!$L$23</f>
        <v>0</v>
      </c>
      <c r="K135" s="314">
        <f>'[2]11. Kultúra'!$M$23</f>
        <v>0</v>
      </c>
      <c r="L135" s="325">
        <f t="shared" si="238"/>
        <v>3950</v>
      </c>
      <c r="M135" s="317">
        <f>'[2]11. Kultúra'!$N$23</f>
        <v>3950</v>
      </c>
      <c r="N135" s="317">
        <f>'[2]11. Kultúra'!$O$23</f>
        <v>0</v>
      </c>
      <c r="O135" s="354">
        <f>'[2]11. Kultúra'!$P$23</f>
        <v>0</v>
      </c>
      <c r="P135" s="772">
        <f t="shared" ref="P135:P139" si="242">SUM(Q135:S135)</f>
        <v>1500</v>
      </c>
      <c r="Q135" s="354">
        <f>'[2]11. Kultúra'!$Q$23</f>
        <v>1500</v>
      </c>
      <c r="R135" s="354">
        <f>'[2]11. Kultúra'!$R$23</f>
        <v>0</v>
      </c>
      <c r="S135" s="318">
        <f>'[2]11. Kultúra'!$S$23</f>
        <v>0</v>
      </c>
      <c r="T135" s="316">
        <f t="shared" si="239"/>
        <v>5750</v>
      </c>
      <c r="U135" s="314">
        <f>'[2]11. Kultúra'!$T$23</f>
        <v>5750</v>
      </c>
      <c r="V135" s="314">
        <f>'[2]11. Kultúra'!$U$23</f>
        <v>0</v>
      </c>
      <c r="W135" s="315">
        <f>'[2]11. Kultúra'!$V$23</f>
        <v>0</v>
      </c>
      <c r="X135" s="316">
        <f t="shared" si="240"/>
        <v>5750</v>
      </c>
      <c r="Y135" s="314">
        <f>'[2]11. Kultúra'!$W$23</f>
        <v>5750</v>
      </c>
      <c r="Z135" s="314">
        <f>'[2]11. Kultúra'!$X$23</f>
        <v>0</v>
      </c>
      <c r="AA135" s="315">
        <f>'[2]11. Kultúra'!$Y$23</f>
        <v>0</v>
      </c>
      <c r="AB135" s="316">
        <f t="shared" si="241"/>
        <v>5250</v>
      </c>
      <c r="AC135" s="314">
        <f>'[2]11. Kultúra'!$Z$23</f>
        <v>5250</v>
      </c>
      <c r="AD135" s="314">
        <f>'[2]11. Kultúra'!$AA$23</f>
        <v>0</v>
      </c>
      <c r="AE135" s="315">
        <f>'[2]11. Kultúra'!$AB$23</f>
        <v>0</v>
      </c>
    </row>
    <row r="136" spans="1:31" ht="15.75" x14ac:dyDescent="0.25">
      <c r="A136" s="156"/>
      <c r="B136" s="366">
        <v>3</v>
      </c>
      <c r="C136" s="368" t="s">
        <v>315</v>
      </c>
      <c r="D136" s="316">
        <f t="shared" si="236"/>
        <v>360257.03</v>
      </c>
      <c r="E136" s="314">
        <f>'[1]11. Kultúra'!$H$33</f>
        <v>352462.41000000003</v>
      </c>
      <c r="F136" s="314">
        <f>'[1]11. Kultúra'!$I$33</f>
        <v>7794.62</v>
      </c>
      <c r="G136" s="315">
        <f>'[1]11. Kultúra'!$J$33</f>
        <v>0</v>
      </c>
      <c r="H136" s="316">
        <f t="shared" si="237"/>
        <v>394220.17000000004</v>
      </c>
      <c r="I136" s="314">
        <f>'[2]11. Kultúra'!$K$33</f>
        <v>392172.17000000004</v>
      </c>
      <c r="J136" s="314">
        <f>'[2]11. Kultúra'!$L$33</f>
        <v>2048</v>
      </c>
      <c r="K136" s="314">
        <f>'[2]11. Kultúra'!$M$33</f>
        <v>0</v>
      </c>
      <c r="L136" s="325">
        <f t="shared" si="238"/>
        <v>487282</v>
      </c>
      <c r="M136" s="317">
        <f>'[2]11. Kultúra'!$N$33</f>
        <v>471352</v>
      </c>
      <c r="N136" s="317">
        <f>'[2]11. Kultúra'!$O$33</f>
        <v>15930</v>
      </c>
      <c r="O136" s="354">
        <f>'[2]11. Kultúra'!$P$33</f>
        <v>0</v>
      </c>
      <c r="P136" s="772">
        <f t="shared" si="242"/>
        <v>504748</v>
      </c>
      <c r="Q136" s="354">
        <f>'[2]11. Kultúra'!$Q$33</f>
        <v>484320</v>
      </c>
      <c r="R136" s="354">
        <f>'[2]11. Kultúra'!$R$33</f>
        <v>20428</v>
      </c>
      <c r="S136" s="318">
        <f>'[2]11. Kultúra'!$S$33</f>
        <v>0</v>
      </c>
      <c r="T136" s="316">
        <f t="shared" si="239"/>
        <v>454730</v>
      </c>
      <c r="U136" s="314">
        <f>'[2]11. Kultúra'!$T$33</f>
        <v>454730</v>
      </c>
      <c r="V136" s="314">
        <f>'[2]11. Kultúra'!$U$33</f>
        <v>0</v>
      </c>
      <c r="W136" s="315">
        <f>'[2]11. Kultúra'!$V$33</f>
        <v>0</v>
      </c>
      <c r="X136" s="316">
        <f t="shared" si="240"/>
        <v>476340</v>
      </c>
      <c r="Y136" s="314">
        <f>'[2]11. Kultúra'!$W$33</f>
        <v>413340</v>
      </c>
      <c r="Z136" s="314">
        <f>'[2]11. Kultúra'!$X$33</f>
        <v>63000</v>
      </c>
      <c r="AA136" s="315">
        <f>'[2]11. Kultúra'!$Y$33</f>
        <v>0</v>
      </c>
      <c r="AB136" s="316">
        <f t="shared" si="241"/>
        <v>453740</v>
      </c>
      <c r="AC136" s="314">
        <f>'[2]11. Kultúra'!$Z$33</f>
        <v>423740</v>
      </c>
      <c r="AD136" s="314">
        <f>'[2]11. Kultúra'!$AA$33</f>
        <v>30000</v>
      </c>
      <c r="AE136" s="315">
        <f>'[2]11. Kultúra'!$AB$33</f>
        <v>0</v>
      </c>
    </row>
    <row r="137" spans="1:31" ht="15.75" x14ac:dyDescent="0.25">
      <c r="A137" s="156"/>
      <c r="B137" s="366">
        <v>4</v>
      </c>
      <c r="C137" s="368" t="s">
        <v>316</v>
      </c>
      <c r="D137" s="316">
        <f t="shared" si="236"/>
        <v>14939.69</v>
      </c>
      <c r="E137" s="314">
        <f>'[1]11. Kultúra'!$H$97</f>
        <v>14939.69</v>
      </c>
      <c r="F137" s="314">
        <f>'[1]11. Kultúra'!$I$97</f>
        <v>0</v>
      </c>
      <c r="G137" s="315">
        <f>'[1]11. Kultúra'!$J$97</f>
        <v>0</v>
      </c>
      <c r="H137" s="316">
        <f t="shared" si="237"/>
        <v>11882.010000000002</v>
      </c>
      <c r="I137" s="314">
        <f>'[2]11. Kultúra'!$K$101</f>
        <v>11882.010000000002</v>
      </c>
      <c r="J137" s="314">
        <f>'[2]11. Kultúra'!$L$101</f>
        <v>0</v>
      </c>
      <c r="K137" s="314">
        <f>'[2]11. Kultúra'!$M$101</f>
        <v>0</v>
      </c>
      <c r="L137" s="325">
        <f t="shared" si="238"/>
        <v>18720</v>
      </c>
      <c r="M137" s="317">
        <f>'[2]11. Kultúra'!$N$101</f>
        <v>18720</v>
      </c>
      <c r="N137" s="317">
        <f>'[2]11. Kultúra'!$O$101</f>
        <v>0</v>
      </c>
      <c r="O137" s="354">
        <f>'[2]11. Kultúra'!$P$101</f>
        <v>0</v>
      </c>
      <c r="P137" s="772">
        <f t="shared" si="242"/>
        <v>16700</v>
      </c>
      <c r="Q137" s="354">
        <f>'[2]11. Kultúra'!$Q$101</f>
        <v>16700</v>
      </c>
      <c r="R137" s="354">
        <f>'[2]11. Kultúra'!$R$101</f>
        <v>0</v>
      </c>
      <c r="S137" s="318">
        <f>'[2]11. Kultúra'!$S$101</f>
        <v>0</v>
      </c>
      <c r="T137" s="316">
        <f t="shared" si="239"/>
        <v>19720</v>
      </c>
      <c r="U137" s="314">
        <f>'[2]11. Kultúra'!$T$101</f>
        <v>19720</v>
      </c>
      <c r="V137" s="314">
        <f>'[2]11. Kultúra'!$U$101</f>
        <v>0</v>
      </c>
      <c r="W137" s="315">
        <f>'[2]11. Kultúra'!$V$101</f>
        <v>0</v>
      </c>
      <c r="X137" s="316">
        <f t="shared" si="240"/>
        <v>29220</v>
      </c>
      <c r="Y137" s="314">
        <f>'[2]11. Kultúra'!$W$101</f>
        <v>19220</v>
      </c>
      <c r="Z137" s="314">
        <f>'[2]11. Kultúra'!$X$101</f>
        <v>10000</v>
      </c>
      <c r="AA137" s="315">
        <f>'[2]11. Kultúra'!$Y$101</f>
        <v>0</v>
      </c>
      <c r="AB137" s="316">
        <f t="shared" si="241"/>
        <v>30220</v>
      </c>
      <c r="AC137" s="314">
        <f>'[2]11. Kultúra'!$Z$101</f>
        <v>20220</v>
      </c>
      <c r="AD137" s="314">
        <f>'[2]11. Kultúra'!$AA$101</f>
        <v>10000</v>
      </c>
      <c r="AE137" s="315">
        <f>'[2]11. Kultúra'!$AB$101</f>
        <v>0</v>
      </c>
    </row>
    <row r="138" spans="1:31" ht="15.75" x14ac:dyDescent="0.25">
      <c r="A138" s="156"/>
      <c r="B138" s="381" t="s">
        <v>317</v>
      </c>
      <c r="C138" s="368" t="s">
        <v>318</v>
      </c>
      <c r="D138" s="316">
        <f t="shared" si="236"/>
        <v>3916.12</v>
      </c>
      <c r="E138" s="314">
        <f>'[1]11. Kultúra'!$H$110</f>
        <v>3916.12</v>
      </c>
      <c r="F138" s="314">
        <f>'[1]11. Kultúra'!$I$110</f>
        <v>0</v>
      </c>
      <c r="G138" s="315">
        <f>'[1]11. Kultúra'!$J$110</f>
        <v>0</v>
      </c>
      <c r="H138" s="316">
        <f t="shared" si="237"/>
        <v>1432</v>
      </c>
      <c r="I138" s="314">
        <f>'[2]11. Kultúra'!$K$114</f>
        <v>1432</v>
      </c>
      <c r="J138" s="314">
        <f>'[2]11. Kultúra'!$L$114</f>
        <v>0</v>
      </c>
      <c r="K138" s="314">
        <f>'[2]11. Kultúra'!$M$114</f>
        <v>0</v>
      </c>
      <c r="L138" s="325">
        <f t="shared" si="238"/>
        <v>350</v>
      </c>
      <c r="M138" s="317">
        <f>'[2]11. Kultúra'!$N$114</f>
        <v>350</v>
      </c>
      <c r="N138" s="317">
        <f>'[2]11. Kultúra'!$O$114</f>
        <v>0</v>
      </c>
      <c r="O138" s="354">
        <f>'[2]11. Kultúra'!$P$114</f>
        <v>0</v>
      </c>
      <c r="P138" s="772">
        <f t="shared" si="242"/>
        <v>5950</v>
      </c>
      <c r="Q138" s="354">
        <f>'[2]11. Kultúra'!$Q$114</f>
        <v>5950</v>
      </c>
      <c r="R138" s="354">
        <f>'[2]11. Kultúra'!$R$114</f>
        <v>0</v>
      </c>
      <c r="S138" s="318">
        <f>'[2]11. Kultúra'!$S$114</f>
        <v>0</v>
      </c>
      <c r="T138" s="316">
        <f t="shared" si="239"/>
        <v>2500</v>
      </c>
      <c r="U138" s="314">
        <f>'[2]11. Kultúra'!$T$114</f>
        <v>2500</v>
      </c>
      <c r="V138" s="314">
        <f>'[2]11. Kultúra'!$U$114</f>
        <v>0</v>
      </c>
      <c r="W138" s="315">
        <f>'[2]11. Kultúra'!$V$114</f>
        <v>0</v>
      </c>
      <c r="X138" s="316">
        <f t="shared" si="240"/>
        <v>3000</v>
      </c>
      <c r="Y138" s="314">
        <f>'[2]11. Kultúra'!$W$114</f>
        <v>3000</v>
      </c>
      <c r="Z138" s="314">
        <f>'[2]11. Kultúra'!$X$114</f>
        <v>0</v>
      </c>
      <c r="AA138" s="315">
        <f>'[2]11. Kultúra'!$Y$114</f>
        <v>0</v>
      </c>
      <c r="AB138" s="316">
        <f t="shared" si="241"/>
        <v>3000</v>
      </c>
      <c r="AC138" s="314">
        <f>'[2]11. Kultúra'!$Z$114</f>
        <v>3000</v>
      </c>
      <c r="AD138" s="314">
        <f>'[2]11. Kultúra'!$AA$114</f>
        <v>0</v>
      </c>
      <c r="AE138" s="315">
        <f>'[2]11. Kultúra'!$AB$114</f>
        <v>0</v>
      </c>
    </row>
    <row r="139" spans="1:31" ht="16.5" thickBot="1" x14ac:dyDescent="0.3">
      <c r="A139" s="156"/>
      <c r="B139" s="375" t="s">
        <v>319</v>
      </c>
      <c r="C139" s="370" t="s">
        <v>320</v>
      </c>
      <c r="D139" s="322">
        <f t="shared" si="236"/>
        <v>0</v>
      </c>
      <c r="E139" s="323">
        <f>'[1]11. Kultúra'!$H$113</f>
        <v>0</v>
      </c>
      <c r="F139" s="323">
        <f>'[1]11. Kultúra'!$I$113</f>
        <v>0</v>
      </c>
      <c r="G139" s="326">
        <f>'[1]11. Kultúra'!$J$113</f>
        <v>0</v>
      </c>
      <c r="H139" s="322">
        <f t="shared" si="237"/>
        <v>1790</v>
      </c>
      <c r="I139" s="323">
        <f>'[2]11. Kultúra'!$K$117</f>
        <v>1790</v>
      </c>
      <c r="J139" s="323">
        <f>'[2]11. Kultúra'!$L$117</f>
        <v>0</v>
      </c>
      <c r="K139" s="323">
        <f>'[2]11. Kultúra'!$M$117</f>
        <v>0</v>
      </c>
      <c r="L139" s="344">
        <f t="shared" si="238"/>
        <v>5000</v>
      </c>
      <c r="M139" s="413">
        <f>'[2]11. Kultúra'!$N$117</f>
        <v>5000</v>
      </c>
      <c r="N139" s="413">
        <f>'[2]11. Kultúra'!$O$117</f>
        <v>0</v>
      </c>
      <c r="O139" s="766">
        <f>'[2]11. Kultúra'!$P$117</f>
        <v>0</v>
      </c>
      <c r="P139" s="773">
        <f t="shared" si="242"/>
        <v>5000</v>
      </c>
      <c r="Q139" s="766">
        <f>'[2]11. Kultúra'!$Q$117</f>
        <v>5000</v>
      </c>
      <c r="R139" s="766">
        <f>'[2]11. Kultúra'!$R$117</f>
        <v>0</v>
      </c>
      <c r="S139" s="414">
        <f>'[2]11. Kultúra'!$S$117</f>
        <v>0</v>
      </c>
      <c r="T139" s="322">
        <f t="shared" si="239"/>
        <v>5000</v>
      </c>
      <c r="U139" s="323">
        <f>'[2]11. Kultúra'!$T$117</f>
        <v>5000</v>
      </c>
      <c r="V139" s="323">
        <f>'[2]11. Kultúra'!$U$117</f>
        <v>0</v>
      </c>
      <c r="W139" s="326">
        <f>'[2]11. Kultúra'!$V$117</f>
        <v>0</v>
      </c>
      <c r="X139" s="322">
        <f t="shared" si="240"/>
        <v>5000</v>
      </c>
      <c r="Y139" s="323">
        <f>'[2]11. Kultúra'!$W$117</f>
        <v>5000</v>
      </c>
      <c r="Z139" s="323">
        <f>'[2]11. Kultúra'!$X$117</f>
        <v>0</v>
      </c>
      <c r="AA139" s="326">
        <f>'[2]11. Kultúra'!$Y$117</f>
        <v>0</v>
      </c>
      <c r="AB139" s="322">
        <f t="shared" si="241"/>
        <v>5000</v>
      </c>
      <c r="AC139" s="323">
        <f>'[2]11. Kultúra'!$Z$117</f>
        <v>5000</v>
      </c>
      <c r="AD139" s="323">
        <f>'[2]11. Kultúra'!$AA$117</f>
        <v>0</v>
      </c>
      <c r="AE139" s="326">
        <f>'[2]11. Kultúra'!$AB$117</f>
        <v>0</v>
      </c>
    </row>
    <row r="140" spans="1:31" s="158" customFormat="1" ht="15.75" x14ac:dyDescent="0.25">
      <c r="B140" s="371" t="s">
        <v>321</v>
      </c>
      <c r="C140" s="390"/>
      <c r="D140" s="313">
        <f t="shared" ref="D140:G140" si="243">D141+D146+D147+D148+D149+D150+D151</f>
        <v>969061.67</v>
      </c>
      <c r="E140" s="311">
        <f t="shared" si="243"/>
        <v>312831.71000000002</v>
      </c>
      <c r="F140" s="311">
        <f t="shared" si="243"/>
        <v>256229.96000000002</v>
      </c>
      <c r="G140" s="312">
        <f t="shared" si="243"/>
        <v>400000</v>
      </c>
      <c r="H140" s="313">
        <f t="shared" ref="H140:K140" si="244">H141+H146+H147+H148+H149+H150+H151</f>
        <v>956086.27999999991</v>
      </c>
      <c r="I140" s="311">
        <f t="shared" si="244"/>
        <v>163220.66</v>
      </c>
      <c r="J140" s="311">
        <f t="shared" si="244"/>
        <v>792865.62</v>
      </c>
      <c r="K140" s="347">
        <f t="shared" si="244"/>
        <v>0</v>
      </c>
      <c r="L140" s="348">
        <f t="shared" ref="L140:S140" si="245">L141+L146+L147+L148+L149+L150+L151</f>
        <v>406079</v>
      </c>
      <c r="M140" s="349">
        <f t="shared" si="245"/>
        <v>261060</v>
      </c>
      <c r="N140" s="349">
        <f t="shared" si="245"/>
        <v>145019</v>
      </c>
      <c r="O140" s="519">
        <f t="shared" si="245"/>
        <v>0</v>
      </c>
      <c r="P140" s="771">
        <f t="shared" si="245"/>
        <v>365612</v>
      </c>
      <c r="Q140" s="519">
        <f t="shared" si="245"/>
        <v>213300</v>
      </c>
      <c r="R140" s="519">
        <f t="shared" si="245"/>
        <v>152312</v>
      </c>
      <c r="S140" s="350">
        <f t="shared" si="245"/>
        <v>0</v>
      </c>
      <c r="T140" s="313">
        <f t="shared" ref="T140:W140" si="246">T141+T146+T147+T148+T149+T150+T151</f>
        <v>489030</v>
      </c>
      <c r="U140" s="311">
        <f t="shared" si="246"/>
        <v>402030</v>
      </c>
      <c r="V140" s="311">
        <f t="shared" si="246"/>
        <v>87000</v>
      </c>
      <c r="W140" s="312">
        <f t="shared" si="246"/>
        <v>0</v>
      </c>
      <c r="X140" s="313">
        <f t="shared" ref="X140:AA140" si="247">X141+X146+X147+X148+X149+X150+X151</f>
        <v>513550</v>
      </c>
      <c r="Y140" s="311">
        <f t="shared" si="247"/>
        <v>388550</v>
      </c>
      <c r="Z140" s="311">
        <f t="shared" si="247"/>
        <v>125000</v>
      </c>
      <c r="AA140" s="312">
        <f t="shared" si="247"/>
        <v>0</v>
      </c>
      <c r="AB140" s="313">
        <f t="shared" ref="AB140:AE140" si="248">AB141+AB146+AB147+AB148+AB149+AB150+AB151</f>
        <v>515150</v>
      </c>
      <c r="AC140" s="311">
        <f t="shared" si="248"/>
        <v>390150</v>
      </c>
      <c r="AD140" s="311">
        <f t="shared" si="248"/>
        <v>125000</v>
      </c>
      <c r="AE140" s="312">
        <f t="shared" si="248"/>
        <v>0</v>
      </c>
    </row>
    <row r="141" spans="1:31" ht="15.75" x14ac:dyDescent="0.25">
      <c r="A141" s="156"/>
      <c r="B141" s="381" t="s">
        <v>322</v>
      </c>
      <c r="C141" s="368" t="s">
        <v>323</v>
      </c>
      <c r="D141" s="316">
        <f t="shared" ref="D141:G141" si="249">SUM(D142:D145)</f>
        <v>893958.49</v>
      </c>
      <c r="E141" s="314">
        <f t="shared" si="249"/>
        <v>260379.41000000003</v>
      </c>
      <c r="F141" s="314">
        <f t="shared" si="249"/>
        <v>233579.08000000002</v>
      </c>
      <c r="G141" s="315">
        <f t="shared" si="249"/>
        <v>400000</v>
      </c>
      <c r="H141" s="316">
        <f t="shared" ref="H141:K141" si="250">SUM(H142:H145)</f>
        <v>879491.57</v>
      </c>
      <c r="I141" s="314">
        <f t="shared" si="250"/>
        <v>116408.82</v>
      </c>
      <c r="J141" s="314">
        <f t="shared" si="250"/>
        <v>763082.75</v>
      </c>
      <c r="K141" s="338">
        <f t="shared" si="250"/>
        <v>0</v>
      </c>
      <c r="L141" s="325">
        <f t="shared" ref="L141:S141" si="251">SUM(L142:L145)</f>
        <v>201600</v>
      </c>
      <c r="M141" s="317">
        <f t="shared" si="251"/>
        <v>201600</v>
      </c>
      <c r="N141" s="317">
        <f t="shared" si="251"/>
        <v>0</v>
      </c>
      <c r="O141" s="354">
        <f t="shared" si="251"/>
        <v>0</v>
      </c>
      <c r="P141" s="772">
        <f>SUM(P142:P145)</f>
        <v>154850</v>
      </c>
      <c r="Q141" s="354">
        <f t="shared" si="251"/>
        <v>154850</v>
      </c>
      <c r="R141" s="354">
        <f t="shared" si="251"/>
        <v>0</v>
      </c>
      <c r="S141" s="318">
        <f t="shared" si="251"/>
        <v>0</v>
      </c>
      <c r="T141" s="316">
        <f t="shared" ref="T141:W141" si="252">SUM(T142:T145)</f>
        <v>332000</v>
      </c>
      <c r="U141" s="314">
        <f t="shared" si="252"/>
        <v>332000</v>
      </c>
      <c r="V141" s="314">
        <f t="shared" si="252"/>
        <v>0</v>
      </c>
      <c r="W141" s="315">
        <f t="shared" si="252"/>
        <v>0</v>
      </c>
      <c r="X141" s="316">
        <f t="shared" ref="X141:AA141" si="253">SUM(X142:X145)</f>
        <v>332900</v>
      </c>
      <c r="Y141" s="314">
        <f t="shared" si="253"/>
        <v>332900</v>
      </c>
      <c r="Z141" s="314">
        <f t="shared" si="253"/>
        <v>0</v>
      </c>
      <c r="AA141" s="315">
        <f t="shared" si="253"/>
        <v>0</v>
      </c>
      <c r="AB141" s="316">
        <f t="shared" ref="AB141:AE141" si="254">SUM(AB142:AB145)</f>
        <v>333900</v>
      </c>
      <c r="AC141" s="314">
        <f t="shared" si="254"/>
        <v>333900</v>
      </c>
      <c r="AD141" s="314">
        <f t="shared" si="254"/>
        <v>0</v>
      </c>
      <c r="AE141" s="315">
        <f t="shared" si="254"/>
        <v>0</v>
      </c>
    </row>
    <row r="142" spans="1:31" ht="15.75" x14ac:dyDescent="0.25">
      <c r="A142" s="156"/>
      <c r="B142" s="366">
        <v>1</v>
      </c>
      <c r="C142" s="368" t="s">
        <v>324</v>
      </c>
      <c r="D142" s="316">
        <f t="shared" ref="D142:D151" si="255">SUM(E142:G142)</f>
        <v>118014.66</v>
      </c>
      <c r="E142" s="314">
        <f>'[1]12. Prostredie pre život'!$H$5</f>
        <v>118014.66</v>
      </c>
      <c r="F142" s="314">
        <f>'[1]12. Prostredie pre život'!$I$5</f>
        <v>0</v>
      </c>
      <c r="G142" s="315">
        <f>'[1]12. Prostredie pre život'!$J$5</f>
        <v>0</v>
      </c>
      <c r="H142" s="316">
        <f t="shared" ref="H142:H151" si="256">SUM(I142:K142)</f>
        <v>111009.1</v>
      </c>
      <c r="I142" s="314">
        <f>'[2]12. Prostredie pre život'!$K$5</f>
        <v>111009.1</v>
      </c>
      <c r="J142" s="314">
        <f>'[2]12. Prostredie pre život'!$L$5</f>
        <v>0</v>
      </c>
      <c r="K142" s="314">
        <f>'[2]12. Prostredie pre život'!$M$5</f>
        <v>0</v>
      </c>
      <c r="L142" s="325">
        <f t="shared" ref="L142:L151" si="257">SUM(M142:O142)</f>
        <v>194700</v>
      </c>
      <c r="M142" s="317">
        <f>'[2]12. Prostredie pre život'!$N$5</f>
        <v>194700</v>
      </c>
      <c r="N142" s="317">
        <f>'[2]12. Prostredie pre život'!$O$5</f>
        <v>0</v>
      </c>
      <c r="O142" s="354">
        <f>'[2]12. Prostredie pre život'!$P$5</f>
        <v>0</v>
      </c>
      <c r="P142" s="772">
        <f>SUM(Q142:S142)</f>
        <v>152500</v>
      </c>
      <c r="Q142" s="354">
        <f>'[2]12. Prostredie pre život'!$Q$5</f>
        <v>152500</v>
      </c>
      <c r="R142" s="354">
        <f>'[2]12. Prostredie pre život'!$R$5</f>
        <v>0</v>
      </c>
      <c r="S142" s="318">
        <f>'[2]12. Prostredie pre život'!$S$5</f>
        <v>0</v>
      </c>
      <c r="T142" s="316">
        <f t="shared" ref="T142:T151" si="258">SUM(U142:W142)</f>
        <v>326100</v>
      </c>
      <c r="U142" s="314">
        <f>'[2]12. Prostredie pre život'!$T$5</f>
        <v>326100</v>
      </c>
      <c r="V142" s="314">
        <f>'[2]12. Prostredie pre život'!$U$5</f>
        <v>0</v>
      </c>
      <c r="W142" s="315">
        <f>'[2]12. Prostredie pre život'!$V$5</f>
        <v>0</v>
      </c>
      <c r="X142" s="316">
        <f t="shared" ref="X142:X151" si="259">SUM(Y142:AA142)</f>
        <v>328000</v>
      </c>
      <c r="Y142" s="314">
        <f>'[2]12. Prostredie pre život'!$W$5</f>
        <v>328000</v>
      </c>
      <c r="Z142" s="314">
        <f>'[2]12. Prostredie pre život'!$X$5</f>
        <v>0</v>
      </c>
      <c r="AA142" s="315">
        <f>'[2]12. Prostredie pre život'!$Y$5</f>
        <v>0</v>
      </c>
      <c r="AB142" s="316">
        <f t="shared" ref="AB142:AB151" si="260">SUM(AC142:AE142)</f>
        <v>329000</v>
      </c>
      <c r="AC142" s="314">
        <f>'[2]12. Prostredie pre život'!$Z$5</f>
        <v>329000</v>
      </c>
      <c r="AD142" s="314">
        <f>'[2]12. Prostredie pre život'!$AA$5</f>
        <v>0</v>
      </c>
      <c r="AE142" s="315">
        <f>'[2]12. Prostredie pre život'!$AB$5</f>
        <v>0</v>
      </c>
    </row>
    <row r="143" spans="1:31" ht="15.75" x14ac:dyDescent="0.25">
      <c r="A143" s="156"/>
      <c r="B143" s="366">
        <v>2</v>
      </c>
      <c r="C143" s="368" t="s">
        <v>325</v>
      </c>
      <c r="D143" s="316">
        <f t="shared" si="255"/>
        <v>450</v>
      </c>
      <c r="E143" s="314">
        <f>'[1]12. Prostredie pre život'!$H$18</f>
        <v>450</v>
      </c>
      <c r="F143" s="314">
        <f>'[1]12. Prostredie pre život'!$I$18</f>
        <v>0</v>
      </c>
      <c r="G143" s="315">
        <f>'[1]12. Prostredie pre život'!$J$18</f>
        <v>0</v>
      </c>
      <c r="H143" s="316">
        <f t="shared" si="256"/>
        <v>360</v>
      </c>
      <c r="I143" s="314">
        <f>'[2]12. Prostredie pre život'!$K$19</f>
        <v>360</v>
      </c>
      <c r="J143" s="314">
        <f>'[2]12. Prostredie pre život'!$L$19</f>
        <v>0</v>
      </c>
      <c r="K143" s="314">
        <f>'[2]12. Prostredie pre život'!$M$19</f>
        <v>0</v>
      </c>
      <c r="L143" s="325">
        <f t="shared" si="257"/>
        <v>1000</v>
      </c>
      <c r="M143" s="317">
        <f>'[2]12. Prostredie pre život'!$N$19</f>
        <v>1000</v>
      </c>
      <c r="N143" s="317">
        <f>'[2]12. Prostredie pre život'!$O$19</f>
        <v>0</v>
      </c>
      <c r="O143" s="354">
        <f>'[2]12. Prostredie pre život'!$P$19</f>
        <v>0</v>
      </c>
      <c r="P143" s="772">
        <f t="shared" ref="P143:P151" si="261">SUM(Q143:S143)</f>
        <v>0</v>
      </c>
      <c r="Q143" s="354">
        <f>'[2]12. Prostredie pre život'!$Q$19</f>
        <v>0</v>
      </c>
      <c r="R143" s="354">
        <f>'[2]12. Prostredie pre život'!$R$19</f>
        <v>0</v>
      </c>
      <c r="S143" s="318">
        <f>'[2]12. Prostredie pre život'!$S$19</f>
        <v>0</v>
      </c>
      <c r="T143" s="316">
        <f t="shared" si="258"/>
        <v>1000</v>
      </c>
      <c r="U143" s="314">
        <f>'[2]12. Prostredie pre život'!$T$19</f>
        <v>1000</v>
      </c>
      <c r="V143" s="314">
        <f>'[2]12. Prostredie pre život'!$U$19</f>
        <v>0</v>
      </c>
      <c r="W143" s="315">
        <f>'[2]12. Prostredie pre život'!$V$19</f>
        <v>0</v>
      </c>
      <c r="X143" s="316">
        <f t="shared" si="259"/>
        <v>1000</v>
      </c>
      <c r="Y143" s="314">
        <f>'[2]12. Prostredie pre život'!$W$19</f>
        <v>1000</v>
      </c>
      <c r="Z143" s="314">
        <f>'[2]12. Prostredie pre život'!$X$19</f>
        <v>0</v>
      </c>
      <c r="AA143" s="315">
        <f>'[2]12. Prostredie pre život'!$Y$19</f>
        <v>0</v>
      </c>
      <c r="AB143" s="316">
        <f t="shared" si="260"/>
        <v>1000</v>
      </c>
      <c r="AC143" s="314">
        <f>'[2]12. Prostredie pre život'!$Z$19</f>
        <v>1000</v>
      </c>
      <c r="AD143" s="314">
        <f>'[2]12. Prostredie pre život'!$AA$19</f>
        <v>0</v>
      </c>
      <c r="AE143" s="315">
        <f>'[2]12. Prostredie pre život'!$AB$19</f>
        <v>0</v>
      </c>
    </row>
    <row r="144" spans="1:31" ht="15.75" x14ac:dyDescent="0.25">
      <c r="A144" s="156"/>
      <c r="B144" s="366">
        <v>3</v>
      </c>
      <c r="C144" s="368" t="s">
        <v>326</v>
      </c>
      <c r="D144" s="316">
        <f t="shared" si="255"/>
        <v>774898.01</v>
      </c>
      <c r="E144" s="314">
        <f>'[1]12. Prostredie pre život'!$H$20</f>
        <v>141318.93000000002</v>
      </c>
      <c r="F144" s="314">
        <f>'[1]12. Prostredie pre život'!$I$20</f>
        <v>233579.08000000002</v>
      </c>
      <c r="G144" s="315">
        <f>'[1]12. Prostredie pre život'!$J$20</f>
        <v>400000</v>
      </c>
      <c r="H144" s="316">
        <f t="shared" si="256"/>
        <v>767046.19</v>
      </c>
      <c r="I144" s="314">
        <f>'[2]12. Prostredie pre život'!$K$21</f>
        <v>3963.4400000000005</v>
      </c>
      <c r="J144" s="314">
        <f>'[2]12. Prostredie pre život'!$L$21</f>
        <v>763082.75</v>
      </c>
      <c r="K144" s="314">
        <f>'[2]12. Prostredie pre život'!$M$21</f>
        <v>0</v>
      </c>
      <c r="L144" s="325">
        <f t="shared" si="257"/>
        <v>5500</v>
      </c>
      <c r="M144" s="317">
        <f>'[2]12. Prostredie pre život'!$N$21</f>
        <v>5500</v>
      </c>
      <c r="N144" s="317">
        <f>'[2]12. Prostredie pre život'!$O$21</f>
        <v>0</v>
      </c>
      <c r="O144" s="354">
        <f>'[2]12. Prostredie pre život'!$P$21</f>
        <v>0</v>
      </c>
      <c r="P144" s="772">
        <f t="shared" si="261"/>
        <v>2000</v>
      </c>
      <c r="Q144" s="354">
        <f>'[2]12. Prostredie pre život'!$Q$21</f>
        <v>2000</v>
      </c>
      <c r="R144" s="354">
        <f>'[2]12. Prostredie pre život'!$R$21</f>
        <v>0</v>
      </c>
      <c r="S144" s="318">
        <f>'[2]12. Prostredie pre život'!$S$21</f>
        <v>0</v>
      </c>
      <c r="T144" s="316">
        <f t="shared" si="258"/>
        <v>4000</v>
      </c>
      <c r="U144" s="314">
        <f>'[2]12. Prostredie pre život'!$T$21</f>
        <v>4000</v>
      </c>
      <c r="V144" s="314">
        <f>'[2]12. Prostredie pre život'!$U$21</f>
        <v>0</v>
      </c>
      <c r="W144" s="315">
        <f>'[2]12. Prostredie pre život'!$V$21</f>
        <v>0</v>
      </c>
      <c r="X144" s="316">
        <f t="shared" si="259"/>
        <v>3000</v>
      </c>
      <c r="Y144" s="314">
        <f>'[2]12. Prostredie pre život'!$W$21</f>
        <v>3000</v>
      </c>
      <c r="Z144" s="314">
        <f>'[2]12. Prostredie pre život'!$X$21</f>
        <v>0</v>
      </c>
      <c r="AA144" s="315">
        <f>'[2]12. Prostredie pre život'!$Y$21</f>
        <v>0</v>
      </c>
      <c r="AB144" s="316">
        <f t="shared" si="260"/>
        <v>3000</v>
      </c>
      <c r="AC144" s="314">
        <f>'[2]12. Prostredie pre život'!$Z$21</f>
        <v>3000</v>
      </c>
      <c r="AD144" s="314">
        <f>'[2]12. Prostredie pre život'!$AA$21</f>
        <v>0</v>
      </c>
      <c r="AE144" s="315">
        <f>'[2]12. Prostredie pre život'!$AB$21</f>
        <v>0</v>
      </c>
    </row>
    <row r="145" spans="1:31" ht="15.75" x14ac:dyDescent="0.25">
      <c r="A145" s="156"/>
      <c r="B145" s="366">
        <v>4</v>
      </c>
      <c r="C145" s="368" t="s">
        <v>327</v>
      </c>
      <c r="D145" s="316">
        <f t="shared" si="255"/>
        <v>595.82000000000005</v>
      </c>
      <c r="E145" s="314">
        <f>'[1]12. Prostredie pre život'!$H$35</f>
        <v>595.82000000000005</v>
      </c>
      <c r="F145" s="314">
        <f>'[1]12. Prostredie pre život'!$I$35</f>
        <v>0</v>
      </c>
      <c r="G145" s="315">
        <f>'[1]12. Prostredie pre život'!$J$35</f>
        <v>0</v>
      </c>
      <c r="H145" s="316">
        <f t="shared" si="256"/>
        <v>1076.28</v>
      </c>
      <c r="I145" s="314">
        <f>'[2]12. Prostredie pre život'!$K$37</f>
        <v>1076.28</v>
      </c>
      <c r="J145" s="314">
        <f>'[2]12. Prostredie pre život'!$L$37</f>
        <v>0</v>
      </c>
      <c r="K145" s="314">
        <f>'[2]12. Prostredie pre život'!$M$37</f>
        <v>0</v>
      </c>
      <c r="L145" s="325">
        <f t="shared" si="257"/>
        <v>400</v>
      </c>
      <c r="M145" s="317">
        <f>'[2]12. Prostredie pre život'!$N$37</f>
        <v>400</v>
      </c>
      <c r="N145" s="317">
        <f>'[2]12. Prostredie pre život'!$O$37</f>
        <v>0</v>
      </c>
      <c r="O145" s="354">
        <f>'[2]12. Prostredie pre život'!$P$37</f>
        <v>0</v>
      </c>
      <c r="P145" s="772">
        <f t="shared" si="261"/>
        <v>350</v>
      </c>
      <c r="Q145" s="354">
        <f>'[2]12. Prostredie pre život'!$Q$37</f>
        <v>350</v>
      </c>
      <c r="R145" s="354">
        <f>'[2]12. Prostredie pre život'!$R$37</f>
        <v>0</v>
      </c>
      <c r="S145" s="318">
        <f>'[2]12. Prostredie pre život'!$S$37</f>
        <v>0</v>
      </c>
      <c r="T145" s="316">
        <f t="shared" si="258"/>
        <v>900</v>
      </c>
      <c r="U145" s="314">
        <f>'[2]12. Prostredie pre život'!$T$37</f>
        <v>900</v>
      </c>
      <c r="V145" s="314">
        <f>'[2]12. Prostredie pre život'!$U$37</f>
        <v>0</v>
      </c>
      <c r="W145" s="315">
        <f>'[2]12. Prostredie pre život'!$V$37</f>
        <v>0</v>
      </c>
      <c r="X145" s="316">
        <f t="shared" si="259"/>
        <v>900</v>
      </c>
      <c r="Y145" s="314">
        <f>'[2]12. Prostredie pre život'!$W$37</f>
        <v>900</v>
      </c>
      <c r="Z145" s="314">
        <f>'[2]12. Prostredie pre život'!$X$37</f>
        <v>0</v>
      </c>
      <c r="AA145" s="315">
        <f>'[2]12. Prostredie pre život'!$Y$37</f>
        <v>0</v>
      </c>
      <c r="AB145" s="316">
        <f t="shared" si="260"/>
        <v>900</v>
      </c>
      <c r="AC145" s="314">
        <f>'[2]12. Prostredie pre život'!$Z$37</f>
        <v>900</v>
      </c>
      <c r="AD145" s="314">
        <f>'[2]12. Prostredie pre život'!$AA$37</f>
        <v>0</v>
      </c>
      <c r="AE145" s="315">
        <f>'[2]12. Prostredie pre život'!$AB$37</f>
        <v>0</v>
      </c>
    </row>
    <row r="146" spans="1:31" ht="16.5" x14ac:dyDescent="0.3">
      <c r="A146" s="156"/>
      <c r="B146" s="381" t="s">
        <v>328</v>
      </c>
      <c r="C146" s="374" t="s">
        <v>329</v>
      </c>
      <c r="D146" s="316">
        <f t="shared" si="255"/>
        <v>7085</v>
      </c>
      <c r="E146" s="314">
        <f>'[1]12. Prostredie pre život'!$H$39</f>
        <v>7085</v>
      </c>
      <c r="F146" s="314">
        <f>'[1]12. Prostredie pre život'!$I$39</f>
        <v>0</v>
      </c>
      <c r="G146" s="315">
        <f>'[1]12. Prostredie pre život'!$J$39</f>
        <v>0</v>
      </c>
      <c r="H146" s="316">
        <f t="shared" si="256"/>
        <v>3100.2</v>
      </c>
      <c r="I146" s="314">
        <f>'[2]12. Prostredie pre život'!$K$41</f>
        <v>3100.2</v>
      </c>
      <c r="J146" s="314">
        <f>'[2]12. Prostredie pre život'!$L$41</f>
        <v>0</v>
      </c>
      <c r="K146" s="314">
        <f>'[2]12. Prostredie pre život'!$M$41</f>
        <v>0</v>
      </c>
      <c r="L146" s="325">
        <f t="shared" si="257"/>
        <v>3800</v>
      </c>
      <c r="M146" s="317">
        <f>'[2]12. Prostredie pre život'!$N$41</f>
        <v>3800</v>
      </c>
      <c r="N146" s="317">
        <f>'[2]12. Prostredie pre život'!$O$41</f>
        <v>0</v>
      </c>
      <c r="O146" s="354">
        <f>'[2]12. Prostredie pre život'!$P$41</f>
        <v>0</v>
      </c>
      <c r="P146" s="772">
        <f t="shared" si="261"/>
        <v>3800</v>
      </c>
      <c r="Q146" s="354">
        <f>'[2]12. Prostredie pre život'!$Q$41</f>
        <v>3800</v>
      </c>
      <c r="R146" s="354">
        <f>'[2]12. Prostredie pre život'!$R$41</f>
        <v>0</v>
      </c>
      <c r="S146" s="318">
        <f>'[2]12. Prostredie pre život'!$S$41</f>
        <v>0</v>
      </c>
      <c r="T146" s="316">
        <f t="shared" si="258"/>
        <v>4000</v>
      </c>
      <c r="U146" s="314">
        <f>'[2]12. Prostredie pre život'!$T$41</f>
        <v>4000</v>
      </c>
      <c r="V146" s="314">
        <f>'[2]12. Prostredie pre život'!$U$41</f>
        <v>0</v>
      </c>
      <c r="W146" s="315">
        <f>'[2]12. Prostredie pre život'!$V$41</f>
        <v>0</v>
      </c>
      <c r="X146" s="316">
        <f t="shared" si="259"/>
        <v>6000</v>
      </c>
      <c r="Y146" s="314">
        <f>'[2]12. Prostredie pre život'!$W$41</f>
        <v>6000</v>
      </c>
      <c r="Z146" s="314">
        <f>'[2]12. Prostredie pre život'!$X$41</f>
        <v>0</v>
      </c>
      <c r="AA146" s="315">
        <f>'[2]12. Prostredie pre život'!$Y$41</f>
        <v>0</v>
      </c>
      <c r="AB146" s="316">
        <f t="shared" si="260"/>
        <v>6000</v>
      </c>
      <c r="AC146" s="314">
        <f>'[2]12. Prostredie pre život'!$Z$41</f>
        <v>6000</v>
      </c>
      <c r="AD146" s="314">
        <f>'[2]12. Prostredie pre život'!$AA$41</f>
        <v>0</v>
      </c>
      <c r="AE146" s="315">
        <f>'[2]12. Prostredie pre život'!$AB$41</f>
        <v>0</v>
      </c>
    </row>
    <row r="147" spans="1:31" ht="16.5" x14ac:dyDescent="0.3">
      <c r="A147" s="159"/>
      <c r="B147" s="393" t="s">
        <v>330</v>
      </c>
      <c r="C147" s="374" t="s">
        <v>331</v>
      </c>
      <c r="D147" s="316">
        <f t="shared" si="255"/>
        <v>29370.48</v>
      </c>
      <c r="E147" s="314">
        <f>'[1]12. Prostredie pre život'!$H$42</f>
        <v>6719.5999999999995</v>
      </c>
      <c r="F147" s="314">
        <f>'[1]12. Prostredie pre život'!$I$42</f>
        <v>22650.880000000001</v>
      </c>
      <c r="G147" s="315">
        <f>'[1]12. Prostredie pre život'!$J$42</f>
        <v>0</v>
      </c>
      <c r="H147" s="316">
        <f t="shared" si="256"/>
        <v>24479.469999999998</v>
      </c>
      <c r="I147" s="314">
        <f>'[2]12. Prostredie pre život'!$K$44</f>
        <v>8122.5999999999995</v>
      </c>
      <c r="J147" s="314">
        <f>'[2]12. Prostredie pre život'!$L$44</f>
        <v>16356.869999999999</v>
      </c>
      <c r="K147" s="314">
        <f>'[2]12. Prostredie pre život'!$M$44</f>
        <v>0</v>
      </c>
      <c r="L147" s="325">
        <f t="shared" si="257"/>
        <v>119714</v>
      </c>
      <c r="M147" s="317">
        <f>'[2]12. Prostredie pre život'!$N$44</f>
        <v>15260</v>
      </c>
      <c r="N147" s="317">
        <f>'[2]12. Prostredie pre život'!$O$44</f>
        <v>104454</v>
      </c>
      <c r="O147" s="354">
        <f>'[2]12. Prostredie pre život'!$P$44</f>
        <v>0</v>
      </c>
      <c r="P147" s="772">
        <f t="shared" si="261"/>
        <v>127400</v>
      </c>
      <c r="Q147" s="354">
        <f>'[2]12. Prostredie pre život'!$Q$44</f>
        <v>14900</v>
      </c>
      <c r="R147" s="354">
        <f>'[2]12. Prostredie pre život'!$R$44</f>
        <v>112500</v>
      </c>
      <c r="S147" s="318">
        <f>'[2]12. Prostredie pre život'!$S$44</f>
        <v>0</v>
      </c>
      <c r="T147" s="316">
        <f t="shared" si="258"/>
        <v>36860</v>
      </c>
      <c r="U147" s="314">
        <f>'[2]12. Prostredie pre život'!$T$44</f>
        <v>9860</v>
      </c>
      <c r="V147" s="314">
        <f>'[2]12. Prostredie pre život'!$U$44</f>
        <v>27000</v>
      </c>
      <c r="W147" s="315">
        <f>'[2]12. Prostredie pre život'!$V$44</f>
        <v>0</v>
      </c>
      <c r="X147" s="316">
        <f t="shared" si="259"/>
        <v>27660</v>
      </c>
      <c r="Y147" s="314">
        <f>'[2]12. Prostredie pre život'!$W$44</f>
        <v>7660</v>
      </c>
      <c r="Z147" s="314">
        <f>'[2]12. Prostredie pre život'!$X$44</f>
        <v>20000</v>
      </c>
      <c r="AA147" s="315">
        <f>'[2]12. Prostredie pre život'!$Y$44</f>
        <v>0</v>
      </c>
      <c r="AB147" s="316">
        <f t="shared" si="260"/>
        <v>27660</v>
      </c>
      <c r="AC147" s="314">
        <f>'[2]12. Prostredie pre život'!$Z$44</f>
        <v>7660</v>
      </c>
      <c r="AD147" s="314">
        <f>'[2]12. Prostredie pre život'!$AA$44</f>
        <v>20000</v>
      </c>
      <c r="AE147" s="315">
        <f>'[2]12. Prostredie pre život'!$AB$44</f>
        <v>0</v>
      </c>
    </row>
    <row r="148" spans="1:31" ht="16.5" x14ac:dyDescent="0.3">
      <c r="A148" s="159"/>
      <c r="B148" s="393" t="s">
        <v>332</v>
      </c>
      <c r="C148" s="374" t="s">
        <v>333</v>
      </c>
      <c r="D148" s="316">
        <f t="shared" si="255"/>
        <v>596.64</v>
      </c>
      <c r="E148" s="314">
        <f>'[1]12. Prostredie pre život'!$H$52</f>
        <v>596.64</v>
      </c>
      <c r="F148" s="314">
        <f>'[1]12. Prostredie pre život'!$I$52</f>
        <v>0</v>
      </c>
      <c r="G148" s="315">
        <f>'[1]12. Prostredie pre život'!$J$52</f>
        <v>0</v>
      </c>
      <c r="H148" s="316">
        <f t="shared" si="256"/>
        <v>507.26</v>
      </c>
      <c r="I148" s="314">
        <f>'[2]12. Prostredie pre život'!$K$56</f>
        <v>507.26</v>
      </c>
      <c r="J148" s="314">
        <f>'[2]12. Prostredie pre život'!$L$56</f>
        <v>0</v>
      </c>
      <c r="K148" s="314">
        <f>'[2]12. Prostredie pre život'!$M$56</f>
        <v>0</v>
      </c>
      <c r="L148" s="325">
        <f t="shared" si="257"/>
        <v>700</v>
      </c>
      <c r="M148" s="317">
        <f>'[2]12. Prostredie pre život'!$N$56</f>
        <v>700</v>
      </c>
      <c r="N148" s="317">
        <f>'[2]12. Prostredie pre život'!$O$56</f>
        <v>0</v>
      </c>
      <c r="O148" s="354">
        <f>'[2]12. Prostredie pre život'!$P$56</f>
        <v>0</v>
      </c>
      <c r="P148" s="772">
        <f t="shared" si="261"/>
        <v>700</v>
      </c>
      <c r="Q148" s="354">
        <f>'[2]12. Prostredie pre život'!$Q$56</f>
        <v>700</v>
      </c>
      <c r="R148" s="354">
        <f>'[2]12. Prostredie pre život'!$R$56</f>
        <v>0</v>
      </c>
      <c r="S148" s="318">
        <f>'[2]12. Prostredie pre život'!$S$56</f>
        <v>0</v>
      </c>
      <c r="T148" s="316">
        <f t="shared" si="258"/>
        <v>700</v>
      </c>
      <c r="U148" s="314">
        <f>'[2]12. Prostredie pre život'!$T$56</f>
        <v>700</v>
      </c>
      <c r="V148" s="314">
        <f>'[2]12. Prostredie pre život'!$U$56</f>
        <v>0</v>
      </c>
      <c r="W148" s="315">
        <f>'[2]12. Prostredie pre život'!$V$56</f>
        <v>0</v>
      </c>
      <c r="X148" s="316">
        <f t="shared" si="259"/>
        <v>700</v>
      </c>
      <c r="Y148" s="314">
        <f>'[2]12. Prostredie pre život'!$W$56</f>
        <v>700</v>
      </c>
      <c r="Z148" s="314">
        <f>'[2]12. Prostredie pre život'!$X$56</f>
        <v>0</v>
      </c>
      <c r="AA148" s="315">
        <f>'[2]12. Prostredie pre život'!$Y$56</f>
        <v>0</v>
      </c>
      <c r="AB148" s="316">
        <f t="shared" si="260"/>
        <v>700</v>
      </c>
      <c r="AC148" s="314">
        <f>'[2]12. Prostredie pre život'!$Z$56</f>
        <v>700</v>
      </c>
      <c r="AD148" s="314">
        <f>'[2]12. Prostredie pre život'!$AA$56</f>
        <v>0</v>
      </c>
      <c r="AE148" s="315">
        <f>'[2]12. Prostredie pre život'!$AB$56</f>
        <v>0</v>
      </c>
    </row>
    <row r="149" spans="1:31" ht="16.5" x14ac:dyDescent="0.3">
      <c r="A149" s="159"/>
      <c r="B149" s="393" t="s">
        <v>334</v>
      </c>
      <c r="C149" s="374" t="s">
        <v>335</v>
      </c>
      <c r="D149" s="316">
        <f t="shared" si="255"/>
        <v>26178.04</v>
      </c>
      <c r="E149" s="314">
        <f>'[1]12. Prostredie pre život'!$H$54</f>
        <v>26178.04</v>
      </c>
      <c r="F149" s="314">
        <f>'[1]12. Prostredie pre život'!$I$54</f>
        <v>0</v>
      </c>
      <c r="G149" s="315">
        <f>'[1]12. Prostredie pre život'!$J$54</f>
        <v>0</v>
      </c>
      <c r="H149" s="316">
        <f t="shared" si="256"/>
        <v>19554.25</v>
      </c>
      <c r="I149" s="314">
        <f>'[2]12. Prostredie pre život'!$K$58</f>
        <v>19554.25</v>
      </c>
      <c r="J149" s="314">
        <f>'[2]12. Prostredie pre život'!$L$58</f>
        <v>0</v>
      </c>
      <c r="K149" s="314">
        <f>'[2]12. Prostredie pre život'!$M$58</f>
        <v>0</v>
      </c>
      <c r="L149" s="325">
        <f t="shared" si="257"/>
        <v>27000</v>
      </c>
      <c r="M149" s="317">
        <f>'[2]12. Prostredie pre život'!$N$58</f>
        <v>27000</v>
      </c>
      <c r="N149" s="317">
        <f>'[2]12. Prostredie pre život'!$O$58</f>
        <v>0</v>
      </c>
      <c r="O149" s="354">
        <f>'[2]12. Prostredie pre život'!$P$58</f>
        <v>0</v>
      </c>
      <c r="P149" s="772">
        <f t="shared" si="261"/>
        <v>22900</v>
      </c>
      <c r="Q149" s="354">
        <f>'[2]12. Prostredie pre život'!$Q$58</f>
        <v>22900</v>
      </c>
      <c r="R149" s="354">
        <f>'[2]12. Prostredie pre život'!$R$58</f>
        <v>0</v>
      </c>
      <c r="S149" s="318">
        <f>'[2]12. Prostredie pre život'!$S$58</f>
        <v>0</v>
      </c>
      <c r="T149" s="316">
        <f t="shared" si="258"/>
        <v>26000</v>
      </c>
      <c r="U149" s="314">
        <f>'[2]12. Prostredie pre život'!$T$58</f>
        <v>26000</v>
      </c>
      <c r="V149" s="314">
        <f>'[2]12. Prostredie pre život'!$U$58</f>
        <v>0</v>
      </c>
      <c r="W149" s="315">
        <f>'[2]12. Prostredie pre život'!$V$58</f>
        <v>0</v>
      </c>
      <c r="X149" s="316">
        <f t="shared" si="259"/>
        <v>27000</v>
      </c>
      <c r="Y149" s="314">
        <f>'[2]12. Prostredie pre život'!$W$58</f>
        <v>27000</v>
      </c>
      <c r="Z149" s="314">
        <f>'[2]12. Prostredie pre život'!$X$58</f>
        <v>0</v>
      </c>
      <c r="AA149" s="315">
        <f>'[2]12. Prostredie pre život'!$Y$58</f>
        <v>0</v>
      </c>
      <c r="AB149" s="316">
        <f t="shared" si="260"/>
        <v>27000</v>
      </c>
      <c r="AC149" s="314">
        <f>'[2]12. Prostredie pre život'!$Z$58</f>
        <v>27000</v>
      </c>
      <c r="AD149" s="314">
        <f>'[2]12. Prostredie pre život'!$AA$58</f>
        <v>0</v>
      </c>
      <c r="AE149" s="315">
        <f>'[2]12. Prostredie pre život'!$AB$58</f>
        <v>0</v>
      </c>
    </row>
    <row r="150" spans="1:31" ht="16.5" x14ac:dyDescent="0.3">
      <c r="A150" s="159"/>
      <c r="B150" s="394" t="s">
        <v>336</v>
      </c>
      <c r="C150" s="395" t="s">
        <v>337</v>
      </c>
      <c r="D150" s="321">
        <f t="shared" si="255"/>
        <v>11873.019999999999</v>
      </c>
      <c r="E150" s="319">
        <f>'[1]12. Prostredie pre život'!$H$58</f>
        <v>11873.019999999999</v>
      </c>
      <c r="F150" s="319">
        <f>'[1]12. Prostredie pre život'!$I$58</f>
        <v>0</v>
      </c>
      <c r="G150" s="320">
        <f>'[1]12. Prostredie pre život'!$J$58</f>
        <v>0</v>
      </c>
      <c r="H150" s="321">
        <f t="shared" si="256"/>
        <v>23527.53</v>
      </c>
      <c r="I150" s="319">
        <f>'[2]12. Prostredie pre život'!$K$62</f>
        <v>15527.53</v>
      </c>
      <c r="J150" s="319">
        <f>'[2]12. Prostredie pre život'!$L$62</f>
        <v>8000</v>
      </c>
      <c r="K150" s="319">
        <f>'[2]12. Prostredie pre život'!$M$62</f>
        <v>0</v>
      </c>
      <c r="L150" s="325">
        <f t="shared" si="257"/>
        <v>48265</v>
      </c>
      <c r="M150" s="317">
        <f>'[2]12. Prostredie pre život'!$N$62</f>
        <v>12700</v>
      </c>
      <c r="N150" s="317">
        <f>'[2]12. Prostredie pre život'!$O$62</f>
        <v>35565</v>
      </c>
      <c r="O150" s="354">
        <f>'[2]12. Prostredie pre život'!$P$62</f>
        <v>0</v>
      </c>
      <c r="P150" s="772">
        <f t="shared" si="261"/>
        <v>50962</v>
      </c>
      <c r="Q150" s="354">
        <f>'[2]12. Prostredie pre život'!$Q$62</f>
        <v>16150</v>
      </c>
      <c r="R150" s="354">
        <f>'[2]12. Prostredie pre život'!$R$62</f>
        <v>34812</v>
      </c>
      <c r="S150" s="318">
        <f>'[2]12. Prostredie pre život'!$S$62</f>
        <v>0</v>
      </c>
      <c r="T150" s="321">
        <f t="shared" si="258"/>
        <v>84470</v>
      </c>
      <c r="U150" s="319">
        <f>'[2]12. Prostredie pre život'!$T$62</f>
        <v>29470</v>
      </c>
      <c r="V150" s="319">
        <f>'[2]12. Prostredie pre život'!$U$62</f>
        <v>55000</v>
      </c>
      <c r="W150" s="320">
        <f>'[2]12. Prostredie pre život'!$V$62</f>
        <v>0</v>
      </c>
      <c r="X150" s="321">
        <f t="shared" si="259"/>
        <v>114290</v>
      </c>
      <c r="Y150" s="319">
        <f>'[2]12. Prostredie pre život'!$W$62</f>
        <v>14290</v>
      </c>
      <c r="Z150" s="319">
        <f>'[2]12. Prostredie pre život'!$X$62</f>
        <v>100000</v>
      </c>
      <c r="AA150" s="320">
        <f>'[2]12. Prostredie pre život'!$Y$62</f>
        <v>0</v>
      </c>
      <c r="AB150" s="321">
        <f t="shared" si="260"/>
        <v>114890</v>
      </c>
      <c r="AC150" s="319">
        <f>'[2]12. Prostredie pre život'!$Z$62</f>
        <v>14890</v>
      </c>
      <c r="AD150" s="319">
        <f>'[2]12. Prostredie pre život'!$AA$62</f>
        <v>100000</v>
      </c>
      <c r="AE150" s="320">
        <f>'[2]12. Prostredie pre život'!$AB$62</f>
        <v>0</v>
      </c>
    </row>
    <row r="151" spans="1:31" ht="16.5" thickBot="1" x14ac:dyDescent="0.3">
      <c r="A151" s="159"/>
      <c r="B151" s="396" t="s">
        <v>338</v>
      </c>
      <c r="C151" s="370" t="s">
        <v>431</v>
      </c>
      <c r="D151" s="321">
        <f t="shared" si="255"/>
        <v>0</v>
      </c>
      <c r="E151" s="319">
        <f>'[1]12. Prostredie pre život'!$H$77</f>
        <v>0</v>
      </c>
      <c r="F151" s="319">
        <f>'[1]12. Prostredie pre život'!$I$77</f>
        <v>0</v>
      </c>
      <c r="G151" s="320">
        <f>'[1]12. Prostredie pre život'!$J$77</f>
        <v>0</v>
      </c>
      <c r="H151" s="321">
        <f t="shared" si="256"/>
        <v>5426</v>
      </c>
      <c r="I151" s="319">
        <f>'[2]12. Prostredie pre život'!$K$83</f>
        <v>0</v>
      </c>
      <c r="J151" s="319">
        <f>'[2]12. Prostredie pre život'!$L$83</f>
        <v>5426</v>
      </c>
      <c r="K151" s="319">
        <f>'[2]12. Prostredie pre život'!$M$83</f>
        <v>0</v>
      </c>
      <c r="L151" s="344">
        <f t="shared" si="257"/>
        <v>5000</v>
      </c>
      <c r="M151" s="345">
        <f>'[2]12. Prostredie pre život'!$N$83</f>
        <v>0</v>
      </c>
      <c r="N151" s="345">
        <f>'[2]12. Prostredie pre život'!$O$83</f>
        <v>5000</v>
      </c>
      <c r="O151" s="520">
        <f>'[2]12. Prostredie pre život'!$P$83</f>
        <v>0</v>
      </c>
      <c r="P151" s="773">
        <f t="shared" si="261"/>
        <v>5000</v>
      </c>
      <c r="Q151" s="520">
        <f>'[2]12. Prostredie pre život'!$Q$83</f>
        <v>0</v>
      </c>
      <c r="R151" s="520">
        <f>'[2]12. Prostredie pre život'!$R$83</f>
        <v>5000</v>
      </c>
      <c r="S151" s="346">
        <f>'[2]12. Prostredie pre život'!$S$83</f>
        <v>0</v>
      </c>
      <c r="T151" s="321">
        <f t="shared" si="258"/>
        <v>5000</v>
      </c>
      <c r="U151" s="319">
        <f>'[2]12. Prostredie pre život'!$T$83</f>
        <v>0</v>
      </c>
      <c r="V151" s="319">
        <f>'[2]12. Prostredie pre život'!$U$83</f>
        <v>5000</v>
      </c>
      <c r="W151" s="320">
        <f>'[2]12. Prostredie pre život'!$V$83</f>
        <v>0</v>
      </c>
      <c r="X151" s="321">
        <f t="shared" si="259"/>
        <v>5000</v>
      </c>
      <c r="Y151" s="319">
        <f>'[2]12. Prostredie pre život'!$W$83</f>
        <v>0</v>
      </c>
      <c r="Z151" s="319">
        <f>'[2]12. Prostredie pre život'!$X$83</f>
        <v>5000</v>
      </c>
      <c r="AA151" s="320">
        <f>'[2]12. Prostredie pre život'!$Y$83</f>
        <v>0</v>
      </c>
      <c r="AB151" s="321">
        <f t="shared" si="260"/>
        <v>5000</v>
      </c>
      <c r="AC151" s="319">
        <f>'[2]12. Prostredie pre život'!$Z$83</f>
        <v>0</v>
      </c>
      <c r="AD151" s="319">
        <f>'[2]12. Prostredie pre život'!$AA$83</f>
        <v>5000</v>
      </c>
      <c r="AE151" s="320">
        <f>'[2]12. Prostredie pre život'!$AB$83</f>
        <v>0</v>
      </c>
    </row>
    <row r="152" spans="1:31" s="158" customFormat="1" ht="15.75" x14ac:dyDescent="0.25">
      <c r="A152" s="160"/>
      <c r="B152" s="397" t="s">
        <v>340</v>
      </c>
      <c r="C152" s="737" t="s">
        <v>341</v>
      </c>
      <c r="D152" s="348">
        <f t="shared" ref="D152:G152" si="262">D153+D157+D162+D167+D171+D172+D173+D175+D176</f>
        <v>1968079.6199999996</v>
      </c>
      <c r="E152" s="349">
        <f t="shared" si="262"/>
        <v>578119.87</v>
      </c>
      <c r="F152" s="349">
        <f t="shared" si="262"/>
        <v>1389959.75</v>
      </c>
      <c r="G152" s="350">
        <f t="shared" si="262"/>
        <v>0</v>
      </c>
      <c r="H152" s="348">
        <f>H153+H157+H162+H167+H171+H172+H173+H175+H176</f>
        <v>2050197.5699999998</v>
      </c>
      <c r="I152" s="349">
        <f>I153+I157+I162+I167+I171+I172+I173+I175+I176</f>
        <v>585093.27</v>
      </c>
      <c r="J152" s="349">
        <f t="shared" ref="J152:K152" si="263">J153+J157+J162+J167+J171+J172+J173+J175+J176</f>
        <v>1465104.2999999998</v>
      </c>
      <c r="K152" s="350">
        <f t="shared" si="263"/>
        <v>0</v>
      </c>
      <c r="L152" s="735">
        <f>L153+L157+L162+L167+L171+L172+L173+L175+L176</f>
        <v>1468058</v>
      </c>
      <c r="M152" s="349">
        <f>M153+M157+M162+M167+M171+M172+M173+M175+M176</f>
        <v>1112853</v>
      </c>
      <c r="N152" s="349">
        <f t="shared" ref="N152:S152" si="264">N153+N157+N162+N167+N171+N172+N173+N175+N176</f>
        <v>97205</v>
      </c>
      <c r="O152" s="519">
        <f t="shared" si="264"/>
        <v>258000</v>
      </c>
      <c r="P152" s="771">
        <f t="shared" si="264"/>
        <v>1282860</v>
      </c>
      <c r="Q152" s="519">
        <f t="shared" si="264"/>
        <v>927660</v>
      </c>
      <c r="R152" s="519">
        <f t="shared" si="264"/>
        <v>97200</v>
      </c>
      <c r="S152" s="350">
        <f t="shared" si="264"/>
        <v>258000</v>
      </c>
      <c r="T152" s="735">
        <f>T153+T157+T162+T167+T171+T172+T173+T175+T176</f>
        <v>1168215</v>
      </c>
      <c r="U152" s="349">
        <f>U153+U157+U162+U167+U171+U172+U173+U175+U176</f>
        <v>1168215</v>
      </c>
      <c r="V152" s="349">
        <f t="shared" ref="V152:W152" si="265">V153+V157+V162+V167+V171+V172+V173+V175+V176</f>
        <v>0</v>
      </c>
      <c r="W152" s="350">
        <f t="shared" si="265"/>
        <v>0</v>
      </c>
      <c r="X152" s="348">
        <f>X153+X157+X162+X167+X171+X172+X173+X175+X176</f>
        <v>1070210</v>
      </c>
      <c r="Y152" s="349">
        <f>Y153+Y157+Y162+Y167+Y171+Y172+Y173+Y175+Y176</f>
        <v>1070210</v>
      </c>
      <c r="Z152" s="349">
        <f t="shared" ref="Z152:AA152" si="266">Z153+Z157+Z162+Z167+Z171+Z172+Z173+Z175+Z176</f>
        <v>0</v>
      </c>
      <c r="AA152" s="350">
        <f t="shared" si="266"/>
        <v>0</v>
      </c>
      <c r="AB152" s="348">
        <f>AB153+AB157+AB162+AB167+AB171+AB172+AB173+AB175+AB176</f>
        <v>1051120</v>
      </c>
      <c r="AC152" s="349">
        <f>AC153+AC157+AC162+AC167+AC171+AC172+AC173+AC175+AC176</f>
        <v>1051120</v>
      </c>
      <c r="AD152" s="349">
        <f t="shared" ref="AD152:AE152" si="267">AD153+AD157+AD162+AD167+AD171+AD172+AD173+AD175+AD176</f>
        <v>0</v>
      </c>
      <c r="AE152" s="350">
        <f t="shared" si="267"/>
        <v>0</v>
      </c>
    </row>
    <row r="153" spans="1:31" ht="15.75" x14ac:dyDescent="0.25">
      <c r="A153" s="159"/>
      <c r="B153" s="381" t="s">
        <v>342</v>
      </c>
      <c r="C153" s="738" t="s">
        <v>343</v>
      </c>
      <c r="D153" s="325">
        <f t="shared" ref="D153:G153" si="268">SUM(D154:D156)</f>
        <v>0</v>
      </c>
      <c r="E153" s="317">
        <f t="shared" si="268"/>
        <v>0</v>
      </c>
      <c r="F153" s="317">
        <f t="shared" si="268"/>
        <v>0</v>
      </c>
      <c r="G153" s="318">
        <f t="shared" si="268"/>
        <v>0</v>
      </c>
      <c r="H153" s="325">
        <f t="shared" ref="H153:K153" si="269">SUM(H154:H156)</f>
        <v>0</v>
      </c>
      <c r="I153" s="317">
        <f t="shared" si="269"/>
        <v>0</v>
      </c>
      <c r="J153" s="317">
        <f t="shared" si="269"/>
        <v>0</v>
      </c>
      <c r="K153" s="318">
        <f t="shared" si="269"/>
        <v>0</v>
      </c>
      <c r="L153" s="355">
        <f t="shared" ref="L153:S153" si="270">SUM(L154:L156)</f>
        <v>5200</v>
      </c>
      <c r="M153" s="317">
        <f t="shared" si="270"/>
        <v>5200</v>
      </c>
      <c r="N153" s="317">
        <f t="shared" si="270"/>
        <v>0</v>
      </c>
      <c r="O153" s="354">
        <f t="shared" si="270"/>
        <v>0</v>
      </c>
      <c r="P153" s="772">
        <f t="shared" si="270"/>
        <v>4700</v>
      </c>
      <c r="Q153" s="354">
        <f t="shared" si="270"/>
        <v>4700</v>
      </c>
      <c r="R153" s="354">
        <f t="shared" si="270"/>
        <v>0</v>
      </c>
      <c r="S153" s="318">
        <f t="shared" si="270"/>
        <v>0</v>
      </c>
      <c r="T153" s="355">
        <f t="shared" ref="T153:W153" si="271">SUM(T154:T156)</f>
        <v>5110</v>
      </c>
      <c r="U153" s="317">
        <f t="shared" si="271"/>
        <v>5110</v>
      </c>
      <c r="V153" s="317">
        <f t="shared" si="271"/>
        <v>0</v>
      </c>
      <c r="W153" s="318">
        <f t="shared" si="271"/>
        <v>0</v>
      </c>
      <c r="X153" s="325">
        <f t="shared" ref="X153:AA153" si="272">SUM(X154:X156)</f>
        <v>5930</v>
      </c>
      <c r="Y153" s="317">
        <f t="shared" si="272"/>
        <v>5930</v>
      </c>
      <c r="Z153" s="317">
        <f t="shared" si="272"/>
        <v>0</v>
      </c>
      <c r="AA153" s="318">
        <f t="shared" si="272"/>
        <v>0</v>
      </c>
      <c r="AB153" s="325">
        <f t="shared" ref="AB153:AE153" si="273">SUM(AB154:AB156)</f>
        <v>6170</v>
      </c>
      <c r="AC153" s="317">
        <f t="shared" si="273"/>
        <v>6170</v>
      </c>
      <c r="AD153" s="317">
        <f t="shared" si="273"/>
        <v>0</v>
      </c>
      <c r="AE153" s="318">
        <f t="shared" si="273"/>
        <v>0</v>
      </c>
    </row>
    <row r="154" spans="1:31" ht="15.75" x14ac:dyDescent="0.25">
      <c r="A154" s="159"/>
      <c r="B154" s="366">
        <v>1</v>
      </c>
      <c r="C154" s="738" t="s">
        <v>344</v>
      </c>
      <c r="D154" s="325">
        <f>SUM(E154:G154)</f>
        <v>0</v>
      </c>
      <c r="E154" s="317">
        <f>'[1]13. Sociálna starostlivosť'!$H$5</f>
        <v>0</v>
      </c>
      <c r="F154" s="317">
        <f>'[1]13. Sociálna starostlivosť'!$I$5</f>
        <v>0</v>
      </c>
      <c r="G154" s="318">
        <f>'[1]13. Sociálna starostlivosť'!$J$5</f>
        <v>0</v>
      </c>
      <c r="H154" s="325">
        <f>SUM(I154:K154)</f>
        <v>0</v>
      </c>
      <c r="I154" s="317">
        <f>'[2]13. Sociálna starostlivosť'!$K$5</f>
        <v>0</v>
      </c>
      <c r="J154" s="317">
        <f>'[2]13. Sociálna starostlivosť'!$L$5</f>
        <v>0</v>
      </c>
      <c r="K154" s="318">
        <f>'[2]13. Sociálna starostlivosť'!$M$5</f>
        <v>0</v>
      </c>
      <c r="L154" s="355">
        <f>SUM(M154:O154)</f>
        <v>4700</v>
      </c>
      <c r="M154" s="317">
        <f>'[2]13. Sociálna starostlivosť'!$N$5</f>
        <v>4700</v>
      </c>
      <c r="N154" s="317">
        <f>'[2]13. Sociálna starostlivosť'!$O$5</f>
        <v>0</v>
      </c>
      <c r="O154" s="354">
        <f>'[2]13. Sociálna starostlivosť'!$P$5</f>
        <v>0</v>
      </c>
      <c r="P154" s="772">
        <f>SUM(Q154:S154)</f>
        <v>4700</v>
      </c>
      <c r="Q154" s="354">
        <f>'[2]13. Sociálna starostlivosť'!$Q$5</f>
        <v>4700</v>
      </c>
      <c r="R154" s="354">
        <f>'[2]13. Sociálna starostlivosť'!$R$5</f>
        <v>0</v>
      </c>
      <c r="S154" s="318">
        <f>'[2]13. Sociálna starostlivosť'!$S$5</f>
        <v>0</v>
      </c>
      <c r="T154" s="355">
        <f>SUM(U154:W154)</f>
        <v>4610</v>
      </c>
      <c r="U154" s="317">
        <f>'[2]13. Sociálna starostlivosť'!$T$5</f>
        <v>4610</v>
      </c>
      <c r="V154" s="317">
        <f>'[2]13. Sociálna starostlivosť'!$U$5</f>
        <v>0</v>
      </c>
      <c r="W154" s="318">
        <f>'[2]13. Sociálna starostlivosť'!$V$5</f>
        <v>0</v>
      </c>
      <c r="X154" s="325">
        <f>SUM(Y154:AA154)</f>
        <v>4930</v>
      </c>
      <c r="Y154" s="317">
        <f>'[2]13. Sociálna starostlivosť'!$W$5</f>
        <v>4930</v>
      </c>
      <c r="Z154" s="317">
        <f>'[2]13. Sociálna starostlivosť'!$X$5</f>
        <v>0</v>
      </c>
      <c r="AA154" s="318">
        <f>'[2]13. Sociálna starostlivosť'!$Y$5</f>
        <v>0</v>
      </c>
      <c r="AB154" s="325">
        <f>SUM(AC154:AE154)</f>
        <v>5170</v>
      </c>
      <c r="AC154" s="317">
        <f>'[2]13. Sociálna starostlivosť'!$Z$5</f>
        <v>5170</v>
      </c>
      <c r="AD154" s="317">
        <f>'[2]13. Sociálna starostlivosť'!$AA$5</f>
        <v>0</v>
      </c>
      <c r="AE154" s="318">
        <f>'[2]13. Sociálna starostlivosť'!$AB$5</f>
        <v>0</v>
      </c>
    </row>
    <row r="155" spans="1:31" ht="15.75" x14ac:dyDescent="0.25">
      <c r="A155" s="159"/>
      <c r="B155" s="366">
        <v>2</v>
      </c>
      <c r="C155" s="738" t="s">
        <v>345</v>
      </c>
      <c r="D155" s="325">
        <f>SUM(E155:G155)</f>
        <v>0</v>
      </c>
      <c r="E155" s="317">
        <f>'[1]13. Sociálna starostlivosť'!$H$7</f>
        <v>0</v>
      </c>
      <c r="F155" s="317">
        <f>'[1]13. Sociálna starostlivosť'!$I$7</f>
        <v>0</v>
      </c>
      <c r="G155" s="318">
        <f>'[1]13. Sociálna starostlivosť'!$J$7</f>
        <v>0</v>
      </c>
      <c r="H155" s="325">
        <f>SUM(I155:K155)</f>
        <v>0</v>
      </c>
      <c r="I155" s="317">
        <f>'[2]13. Sociálna starostlivosť'!$K$7</f>
        <v>0</v>
      </c>
      <c r="J155" s="317">
        <f>'[2]13. Sociálna starostlivosť'!$L$7</f>
        <v>0</v>
      </c>
      <c r="K155" s="318">
        <f>'[2]13. Sociálna starostlivosť'!$M$7</f>
        <v>0</v>
      </c>
      <c r="L155" s="355">
        <f>SUM(M155:O155)</f>
        <v>0</v>
      </c>
      <c r="M155" s="317">
        <f>'[2]13. Sociálna starostlivosť'!$N$7</f>
        <v>0</v>
      </c>
      <c r="N155" s="317">
        <f>'[2]13. Sociálna starostlivosť'!$O$7</f>
        <v>0</v>
      </c>
      <c r="O155" s="354">
        <f>'[2]13. Sociálna starostlivosť'!$P$7</f>
        <v>0</v>
      </c>
      <c r="P155" s="772">
        <f t="shared" ref="P155:P156" si="274">SUM(Q155:S155)</f>
        <v>0</v>
      </c>
      <c r="Q155" s="354">
        <f>'[2]13. Sociálna starostlivosť'!$Q$7</f>
        <v>0</v>
      </c>
      <c r="R155" s="354">
        <f>'[2]13. Sociálna starostlivosť'!$R$7</f>
        <v>0</v>
      </c>
      <c r="S155" s="318">
        <f>'[2]13. Sociálna starostlivosť'!$S$7</f>
        <v>0</v>
      </c>
      <c r="T155" s="355">
        <f>SUM(U155:W155)</f>
        <v>0</v>
      </c>
      <c r="U155" s="317">
        <f>'[2]13. Sociálna starostlivosť'!$T$7</f>
        <v>0</v>
      </c>
      <c r="V155" s="317">
        <f>'[2]13. Sociálna starostlivosť'!$U$7</f>
        <v>0</v>
      </c>
      <c r="W155" s="318">
        <f>'[2]13. Sociálna starostlivosť'!$V$7</f>
        <v>0</v>
      </c>
      <c r="X155" s="325">
        <f>SUM(Y155:AA155)</f>
        <v>0</v>
      </c>
      <c r="Y155" s="317">
        <f>'[2]13. Sociálna starostlivosť'!$W$7</f>
        <v>0</v>
      </c>
      <c r="Z155" s="317">
        <f>'[2]13. Sociálna starostlivosť'!$X$7</f>
        <v>0</v>
      </c>
      <c r="AA155" s="318">
        <f>'[2]13. Sociálna starostlivosť'!$Y$7</f>
        <v>0</v>
      </c>
      <c r="AB155" s="325">
        <f>SUM(AC155:AE155)</f>
        <v>0</v>
      </c>
      <c r="AC155" s="317">
        <f>'[2]13. Sociálna starostlivosť'!$Z$7</f>
        <v>0</v>
      </c>
      <c r="AD155" s="317">
        <f>'[2]13. Sociálna starostlivosť'!$AA$7</f>
        <v>0</v>
      </c>
      <c r="AE155" s="318">
        <f>'[2]13. Sociálna starostlivosť'!$AB$7</f>
        <v>0</v>
      </c>
    </row>
    <row r="156" spans="1:31" ht="15.75" x14ac:dyDescent="0.25">
      <c r="A156" s="159"/>
      <c r="B156" s="366">
        <v>3</v>
      </c>
      <c r="C156" s="738" t="s">
        <v>346</v>
      </c>
      <c r="D156" s="325">
        <f>SUM(E156:G156)</f>
        <v>0</v>
      </c>
      <c r="E156" s="317">
        <f>'[1]13. Sociálna starostlivosť'!$H$8</f>
        <v>0</v>
      </c>
      <c r="F156" s="317">
        <f>'[1]13. Sociálna starostlivosť'!$I$8</f>
        <v>0</v>
      </c>
      <c r="G156" s="318">
        <f>'[1]13. Sociálna starostlivosť'!$J$8</f>
        <v>0</v>
      </c>
      <c r="H156" s="325">
        <f>SUM(I156:K156)</f>
        <v>0</v>
      </c>
      <c r="I156" s="317">
        <f>'[2]13. Sociálna starostlivosť'!$K$8</f>
        <v>0</v>
      </c>
      <c r="J156" s="317">
        <f>'[2]13. Sociálna starostlivosť'!$L$8</f>
        <v>0</v>
      </c>
      <c r="K156" s="318">
        <f>'[2]13. Sociálna starostlivosť'!$M$8</f>
        <v>0</v>
      </c>
      <c r="L156" s="355">
        <f>SUM(M156:O156)</f>
        <v>500</v>
      </c>
      <c r="M156" s="317">
        <f>'[2]13. Sociálna starostlivosť'!$N$8</f>
        <v>500</v>
      </c>
      <c r="N156" s="317">
        <f>'[2]13. Sociálna starostlivosť'!$O$8</f>
        <v>0</v>
      </c>
      <c r="O156" s="354">
        <f>'[2]13. Sociálna starostlivosť'!$P$8</f>
        <v>0</v>
      </c>
      <c r="P156" s="772">
        <f t="shared" si="274"/>
        <v>0</v>
      </c>
      <c r="Q156" s="354">
        <f>'[2]13. Sociálna starostlivosť'!$Q$8</f>
        <v>0</v>
      </c>
      <c r="R156" s="354">
        <f>'[2]13. Sociálna starostlivosť'!$R$8</f>
        <v>0</v>
      </c>
      <c r="S156" s="318">
        <f>'[2]13. Sociálna starostlivosť'!$S$8</f>
        <v>0</v>
      </c>
      <c r="T156" s="355">
        <f>SUM(U156:W156)</f>
        <v>500</v>
      </c>
      <c r="U156" s="317">
        <f>'[2]13. Sociálna starostlivosť'!$T$8</f>
        <v>500</v>
      </c>
      <c r="V156" s="317">
        <f>'[2]13. Sociálna starostlivosť'!$U$8</f>
        <v>0</v>
      </c>
      <c r="W156" s="318">
        <f>'[2]13. Sociálna starostlivosť'!$V$8</f>
        <v>0</v>
      </c>
      <c r="X156" s="325">
        <f>SUM(Y156:AA156)</f>
        <v>1000</v>
      </c>
      <c r="Y156" s="317">
        <f>'[2]13. Sociálna starostlivosť'!$W$8</f>
        <v>1000</v>
      </c>
      <c r="Z156" s="317">
        <f>'[2]13. Sociálna starostlivosť'!$X$8</f>
        <v>0</v>
      </c>
      <c r="AA156" s="318">
        <f>'[2]13. Sociálna starostlivosť'!$Y$8</f>
        <v>0</v>
      </c>
      <c r="AB156" s="325">
        <f>SUM(AC156:AE156)</f>
        <v>1000</v>
      </c>
      <c r="AC156" s="317">
        <f>'[2]13. Sociálna starostlivosť'!$Z$8</f>
        <v>1000</v>
      </c>
      <c r="AD156" s="317">
        <f>'[2]13. Sociálna starostlivosť'!$AA$8</f>
        <v>0</v>
      </c>
      <c r="AE156" s="318">
        <f>'[2]13. Sociálna starostlivosť'!$AB$8</f>
        <v>0</v>
      </c>
    </row>
    <row r="157" spans="1:31" ht="15.75" x14ac:dyDescent="0.25">
      <c r="A157" s="160"/>
      <c r="B157" s="381" t="s">
        <v>347</v>
      </c>
      <c r="C157" s="738" t="s">
        <v>348</v>
      </c>
      <c r="D157" s="325">
        <f t="shared" ref="D157:G157" si="275">SUM(D158:D161)</f>
        <v>8207.16</v>
      </c>
      <c r="E157" s="317">
        <f t="shared" si="275"/>
        <v>8207.16</v>
      </c>
      <c r="F157" s="317">
        <f t="shared" si="275"/>
        <v>0</v>
      </c>
      <c r="G157" s="318">
        <f t="shared" si="275"/>
        <v>0</v>
      </c>
      <c r="H157" s="325">
        <f t="shared" ref="H157:K157" si="276">SUM(H158:H161)</f>
        <v>23733.56</v>
      </c>
      <c r="I157" s="317">
        <f t="shared" si="276"/>
        <v>7752.56</v>
      </c>
      <c r="J157" s="317">
        <f t="shared" si="276"/>
        <v>15981</v>
      </c>
      <c r="K157" s="318">
        <f t="shared" si="276"/>
        <v>0</v>
      </c>
      <c r="L157" s="355">
        <f t="shared" ref="L157:S157" si="277">SUM(L158:L161)</f>
        <v>296290</v>
      </c>
      <c r="M157" s="317">
        <f t="shared" si="277"/>
        <v>296290</v>
      </c>
      <c r="N157" s="317">
        <f t="shared" si="277"/>
        <v>0</v>
      </c>
      <c r="O157" s="354">
        <f t="shared" si="277"/>
        <v>0</v>
      </c>
      <c r="P157" s="772">
        <f>SUM(P158:P161)</f>
        <v>227170</v>
      </c>
      <c r="Q157" s="354">
        <f t="shared" si="277"/>
        <v>227170</v>
      </c>
      <c r="R157" s="354">
        <f t="shared" si="277"/>
        <v>0</v>
      </c>
      <c r="S157" s="318">
        <f t="shared" si="277"/>
        <v>0</v>
      </c>
      <c r="T157" s="355">
        <f t="shared" ref="T157:W157" si="278">SUM(T158:T161)</f>
        <v>179760</v>
      </c>
      <c r="U157" s="317">
        <f t="shared" si="278"/>
        <v>179760</v>
      </c>
      <c r="V157" s="317">
        <f t="shared" si="278"/>
        <v>0</v>
      </c>
      <c r="W157" s="318">
        <f t="shared" si="278"/>
        <v>0</v>
      </c>
      <c r="X157" s="325">
        <f t="shared" ref="X157:AA157" si="279">SUM(X158:X161)</f>
        <v>194910</v>
      </c>
      <c r="Y157" s="317">
        <f t="shared" si="279"/>
        <v>194910</v>
      </c>
      <c r="Z157" s="317">
        <f t="shared" si="279"/>
        <v>0</v>
      </c>
      <c r="AA157" s="318">
        <f t="shared" si="279"/>
        <v>0</v>
      </c>
      <c r="AB157" s="325">
        <f t="shared" ref="AB157:AE157" si="280">SUM(AB158:AB161)</f>
        <v>202590</v>
      </c>
      <c r="AC157" s="317">
        <f t="shared" si="280"/>
        <v>202590</v>
      </c>
      <c r="AD157" s="317">
        <f t="shared" si="280"/>
        <v>0</v>
      </c>
      <c r="AE157" s="318">
        <f t="shared" si="280"/>
        <v>0</v>
      </c>
    </row>
    <row r="158" spans="1:31" ht="15.75" x14ac:dyDescent="0.25">
      <c r="A158" s="160"/>
      <c r="B158" s="366">
        <v>1</v>
      </c>
      <c r="C158" s="738" t="s">
        <v>349</v>
      </c>
      <c r="D158" s="325">
        <f>SUM(E158:G158)</f>
        <v>0</v>
      </c>
      <c r="E158" s="317">
        <f>'[1]13. Sociálna starostlivosť'!$H$11</f>
        <v>0</v>
      </c>
      <c r="F158" s="317">
        <f>'[1]13. Sociálna starostlivosť'!$I$11</f>
        <v>0</v>
      </c>
      <c r="G158" s="318">
        <f>'[1]13. Sociálna starostlivosť'!$J$11</f>
        <v>0</v>
      </c>
      <c r="H158" s="325">
        <f>SUM(I158:K158)</f>
        <v>15981</v>
      </c>
      <c r="I158" s="317">
        <f>'[2]13. Sociálna starostlivosť'!$K$11</f>
        <v>0</v>
      </c>
      <c r="J158" s="317">
        <f>'[2]13. Sociálna starostlivosť'!$L$11</f>
        <v>15981</v>
      </c>
      <c r="K158" s="318">
        <f>'[2]13. Sociálna starostlivosť'!$M$11</f>
        <v>0</v>
      </c>
      <c r="L158" s="355">
        <f>SUM(M158:O158)</f>
        <v>174510</v>
      </c>
      <c r="M158" s="317">
        <f>'[2]13. Sociálna starostlivosť'!$N$11</f>
        <v>174510</v>
      </c>
      <c r="N158" s="317">
        <f>'[2]13. Sociálna starostlivosť'!$O$11</f>
        <v>0</v>
      </c>
      <c r="O158" s="354">
        <f>'[2]13. Sociálna starostlivosť'!$P$11</f>
        <v>0</v>
      </c>
      <c r="P158" s="772">
        <f>SUM(Q158:S158)</f>
        <v>122610</v>
      </c>
      <c r="Q158" s="354">
        <f>'[2]13. Sociálna starostlivosť'!$Q$11</f>
        <v>122610</v>
      </c>
      <c r="R158" s="354">
        <f>'[2]13. Sociálna starostlivosť'!$R$11</f>
        <v>0</v>
      </c>
      <c r="S158" s="318">
        <f>'[2]13. Sociálna starostlivosť'!$S$11</f>
        <v>0</v>
      </c>
      <c r="T158" s="355">
        <f>SUM(U158:W158)</f>
        <v>80230</v>
      </c>
      <c r="U158" s="317">
        <f>'[2]13. Sociálna starostlivosť'!$T$11</f>
        <v>80230</v>
      </c>
      <c r="V158" s="317">
        <f>'[2]13. Sociálna starostlivosť'!$U$11</f>
        <v>0</v>
      </c>
      <c r="W158" s="318">
        <f>'[2]13. Sociálna starostlivosť'!$V$11</f>
        <v>0</v>
      </c>
      <c r="X158" s="325">
        <f>SUM(Y158:AA158)</f>
        <v>89350</v>
      </c>
      <c r="Y158" s="317">
        <f>'[2]13. Sociálna starostlivosť'!$W$11</f>
        <v>89350</v>
      </c>
      <c r="Z158" s="317">
        <f>'[2]13. Sociálna starostlivosť'!$X$11</f>
        <v>0</v>
      </c>
      <c r="AA158" s="318">
        <f>'[2]13. Sociálna starostlivosť'!$Y$11</f>
        <v>0</v>
      </c>
      <c r="AB158" s="325">
        <f>SUM(AC158:AE158)</f>
        <v>93610</v>
      </c>
      <c r="AC158" s="317">
        <f>'[2]13. Sociálna starostlivosť'!$Z$11</f>
        <v>93610</v>
      </c>
      <c r="AD158" s="317">
        <f>'[2]13. Sociálna starostlivosť'!$AA$11</f>
        <v>0</v>
      </c>
      <c r="AE158" s="318">
        <f>'[2]13. Sociálna starostlivosť'!$AB$11</f>
        <v>0</v>
      </c>
    </row>
    <row r="159" spans="1:31" ht="15.75" x14ac:dyDescent="0.25">
      <c r="A159" s="160"/>
      <c r="B159" s="366">
        <v>2</v>
      </c>
      <c r="C159" s="738" t="s">
        <v>350</v>
      </c>
      <c r="D159" s="325">
        <f>SUM(E159:G159)</f>
        <v>0</v>
      </c>
      <c r="E159" s="317">
        <f>'[1]13. Sociálna starostlivosť'!$H$17</f>
        <v>0</v>
      </c>
      <c r="F159" s="317">
        <f>'[1]13. Sociálna starostlivosť'!$I$17</f>
        <v>0</v>
      </c>
      <c r="G159" s="318">
        <f>'[1]13. Sociálna starostlivosť'!$J$17</f>
        <v>0</v>
      </c>
      <c r="H159" s="325">
        <f>SUM(I159:K159)</f>
        <v>0</v>
      </c>
      <c r="I159" s="317">
        <f>'[2]13. Sociálna starostlivosť'!$K$17</f>
        <v>0</v>
      </c>
      <c r="J159" s="317">
        <f>'[2]13. Sociálna starostlivosť'!$L$17</f>
        <v>0</v>
      </c>
      <c r="K159" s="318">
        <f>'[2]13. Sociálna starostlivosť'!$M$17</f>
        <v>0</v>
      </c>
      <c r="L159" s="355">
        <f>SUM(M159:O159)</f>
        <v>54280</v>
      </c>
      <c r="M159" s="317">
        <f>'[2]13. Sociálna starostlivosť'!$N$17</f>
        <v>54280</v>
      </c>
      <c r="N159" s="317">
        <f>'[2]13. Sociálna starostlivosť'!$O$17</f>
        <v>0</v>
      </c>
      <c r="O159" s="354">
        <f>'[2]13. Sociálna starostlivosť'!$P$17</f>
        <v>0</v>
      </c>
      <c r="P159" s="772">
        <f t="shared" ref="P159:P160" si="281">SUM(Q159:S159)</f>
        <v>55020</v>
      </c>
      <c r="Q159" s="354">
        <f>'[2]13. Sociálna starostlivosť'!$Q$17</f>
        <v>55020</v>
      </c>
      <c r="R159" s="354">
        <f>'[2]13. Sociálna starostlivosť'!$R$17</f>
        <v>0</v>
      </c>
      <c r="S159" s="318">
        <f>'[2]13. Sociálna starostlivosť'!$S$17</f>
        <v>0</v>
      </c>
      <c r="T159" s="355">
        <f>SUM(U159:W159)</f>
        <v>56390</v>
      </c>
      <c r="U159" s="317">
        <f>'[2]13. Sociálna starostlivosť'!$T$17</f>
        <v>56390</v>
      </c>
      <c r="V159" s="317">
        <f>'[2]13. Sociálna starostlivosť'!$U$17</f>
        <v>0</v>
      </c>
      <c r="W159" s="318">
        <f>'[2]13. Sociálna starostlivosť'!$V$17</f>
        <v>0</v>
      </c>
      <c r="X159" s="325">
        <f>SUM(Y159:AA159)</f>
        <v>60260</v>
      </c>
      <c r="Y159" s="317">
        <f>'[2]13. Sociálna starostlivosť'!$W$17</f>
        <v>60260</v>
      </c>
      <c r="Z159" s="317">
        <f>'[2]13. Sociálna starostlivosť'!$X$17</f>
        <v>0</v>
      </c>
      <c r="AA159" s="318">
        <f>'[2]13. Sociálna starostlivosť'!$Y$17</f>
        <v>0</v>
      </c>
      <c r="AB159" s="325">
        <f>SUM(AC159:AE159)</f>
        <v>63130</v>
      </c>
      <c r="AC159" s="317">
        <f>'[2]13. Sociálna starostlivosť'!$Z$17</f>
        <v>63130</v>
      </c>
      <c r="AD159" s="317">
        <f>'[2]13. Sociálna starostlivosť'!$AA$17</f>
        <v>0</v>
      </c>
      <c r="AE159" s="318">
        <f>'[2]13. Sociálna starostlivosť'!$AB$17</f>
        <v>0</v>
      </c>
    </row>
    <row r="160" spans="1:31" ht="15.75" x14ac:dyDescent="0.25">
      <c r="A160" s="160"/>
      <c r="B160" s="366">
        <v>3</v>
      </c>
      <c r="C160" s="738" t="s">
        <v>351</v>
      </c>
      <c r="D160" s="325">
        <f>SUM(E160:G160)</f>
        <v>8207.16</v>
      </c>
      <c r="E160" s="317">
        <f>'[1]13. Sociálna starostlivosť'!$H$19</f>
        <v>8207.16</v>
      </c>
      <c r="F160" s="317">
        <f>'[1]13. Sociálna starostlivosť'!$I$19</f>
        <v>0</v>
      </c>
      <c r="G160" s="318">
        <f>'[1]13. Sociálna starostlivosť'!$J$19</f>
        <v>0</v>
      </c>
      <c r="H160" s="325">
        <f>SUM(I160:K160)</f>
        <v>7752.56</v>
      </c>
      <c r="I160" s="317">
        <f>'[2]13. Sociálna starostlivosť'!$K$19</f>
        <v>7752.56</v>
      </c>
      <c r="J160" s="317">
        <f>'[2]13. Sociálna starostlivosť'!$L$19</f>
        <v>0</v>
      </c>
      <c r="K160" s="318">
        <f>'[2]13. Sociálna starostlivosť'!$M$19</f>
        <v>0</v>
      </c>
      <c r="L160" s="355">
        <f>SUM(M160:O160)</f>
        <v>9000</v>
      </c>
      <c r="M160" s="317">
        <f>'[2]13. Sociálna starostlivosť'!$N$19</f>
        <v>9000</v>
      </c>
      <c r="N160" s="317">
        <f>'[2]13. Sociálna starostlivosť'!$O$19</f>
        <v>0</v>
      </c>
      <c r="O160" s="354">
        <f>'[2]13. Sociálna starostlivosť'!$P$19</f>
        <v>0</v>
      </c>
      <c r="P160" s="772">
        <f t="shared" si="281"/>
        <v>7000</v>
      </c>
      <c r="Q160" s="354">
        <f>'[2]13. Sociálna starostlivosť'!$Q$19</f>
        <v>7000</v>
      </c>
      <c r="R160" s="354">
        <f>'[2]13. Sociálna starostlivosť'!$R$19</f>
        <v>0</v>
      </c>
      <c r="S160" s="318">
        <f>'[2]13. Sociálna starostlivosť'!$S$19</f>
        <v>0</v>
      </c>
      <c r="T160" s="355">
        <f>SUM(U160:W160)</f>
        <v>0</v>
      </c>
      <c r="U160" s="317">
        <f>'[2]13. Sociálna starostlivosť'!$T$19</f>
        <v>0</v>
      </c>
      <c r="V160" s="317">
        <f>'[2]13. Sociálna starostlivosť'!$U$19</f>
        <v>0</v>
      </c>
      <c r="W160" s="318">
        <f>'[2]13. Sociálna starostlivosť'!$V$19</f>
        <v>0</v>
      </c>
      <c r="X160" s="325">
        <f>SUM(Y160:AA160)</f>
        <v>0</v>
      </c>
      <c r="Y160" s="317">
        <f>'[2]13. Sociálna starostlivosť'!$W$19</f>
        <v>0</v>
      </c>
      <c r="Z160" s="317">
        <f>'[2]13. Sociálna starostlivosť'!$X$19</f>
        <v>0</v>
      </c>
      <c r="AA160" s="318">
        <f>'[2]13. Sociálna starostlivosť'!$Y$19</f>
        <v>0</v>
      </c>
      <c r="AB160" s="325">
        <f>SUM(AC160:AE160)</f>
        <v>0</v>
      </c>
      <c r="AC160" s="317">
        <f>'[2]13. Sociálna starostlivosť'!$Z$19</f>
        <v>0</v>
      </c>
      <c r="AD160" s="317">
        <f>'[2]13. Sociálna starostlivosť'!$AA$19</f>
        <v>0</v>
      </c>
      <c r="AE160" s="318">
        <f>'[2]13. Sociálna starostlivosť'!$AB$19</f>
        <v>0</v>
      </c>
    </row>
    <row r="161" spans="1:31" ht="15.75" x14ac:dyDescent="0.25">
      <c r="A161" s="160"/>
      <c r="B161" s="366">
        <v>4</v>
      </c>
      <c r="C161" s="738" t="s">
        <v>352</v>
      </c>
      <c r="D161" s="325">
        <f>SUM(E161:G161)</f>
        <v>0</v>
      </c>
      <c r="E161" s="317">
        <f>'[1]13. Sociálna starostlivosť'!$H$21</f>
        <v>0</v>
      </c>
      <c r="F161" s="317">
        <f>'[1]13. Sociálna starostlivosť'!$I$21</f>
        <v>0</v>
      </c>
      <c r="G161" s="318">
        <f>'[1]13. Sociálna starostlivosť'!$J$21</f>
        <v>0</v>
      </c>
      <c r="H161" s="325">
        <f>SUM(I161:K161)</f>
        <v>0</v>
      </c>
      <c r="I161" s="317">
        <f>'[2]13. Sociálna starostlivosť'!$K$21</f>
        <v>0</v>
      </c>
      <c r="J161" s="317">
        <f>'[2]13. Sociálna starostlivosť'!$L$21</f>
        <v>0</v>
      </c>
      <c r="K161" s="318">
        <f>'[2]13. Sociálna starostlivosť'!$M$21</f>
        <v>0</v>
      </c>
      <c r="L161" s="355">
        <f>SUM(M161:O161)</f>
        <v>58500</v>
      </c>
      <c r="M161" s="317">
        <f>'[2]13. Sociálna starostlivosť'!$N$21</f>
        <v>58500</v>
      </c>
      <c r="N161" s="317">
        <f>'[2]13. Sociálna starostlivosť'!$O$21</f>
        <v>0</v>
      </c>
      <c r="O161" s="354">
        <f>'[2]13. Sociálna starostlivosť'!$P$21</f>
        <v>0</v>
      </c>
      <c r="P161" s="772">
        <f>SUM(Q161:S161)</f>
        <v>42540</v>
      </c>
      <c r="Q161" s="354">
        <f>'[2]13. Sociálna starostlivosť'!$Q$21</f>
        <v>42540</v>
      </c>
      <c r="R161" s="354">
        <f>'[2]13. Sociálna starostlivosť'!$R$21</f>
        <v>0</v>
      </c>
      <c r="S161" s="318">
        <f>'[2]13. Sociálna starostlivosť'!$S$21</f>
        <v>0</v>
      </c>
      <c r="T161" s="355">
        <f>SUM(U161:W161)</f>
        <v>43140</v>
      </c>
      <c r="U161" s="317">
        <f>'[2]13. Sociálna starostlivosť'!$T$21</f>
        <v>43140</v>
      </c>
      <c r="V161" s="317">
        <f>'[2]13. Sociálna starostlivosť'!$U$21</f>
        <v>0</v>
      </c>
      <c r="W161" s="318">
        <f>'[2]13. Sociálna starostlivosť'!$V$21</f>
        <v>0</v>
      </c>
      <c r="X161" s="325">
        <f>SUM(Y161:AA161)</f>
        <v>45300</v>
      </c>
      <c r="Y161" s="317">
        <f>'[2]13. Sociálna starostlivosť'!$W$21</f>
        <v>45300</v>
      </c>
      <c r="Z161" s="317">
        <f>'[2]13. Sociálna starostlivosť'!$X$21</f>
        <v>0</v>
      </c>
      <c r="AA161" s="318">
        <f>'[2]13. Sociálna starostlivosť'!$Y$21</f>
        <v>0</v>
      </c>
      <c r="AB161" s="325">
        <f>SUM(AC161:AE161)</f>
        <v>45850</v>
      </c>
      <c r="AC161" s="317">
        <f>'[2]13. Sociálna starostlivosť'!$Z$21</f>
        <v>45850</v>
      </c>
      <c r="AD161" s="317">
        <f>'[2]13. Sociálna starostlivosť'!$AA$21</f>
        <v>0</v>
      </c>
      <c r="AE161" s="318">
        <f>'[2]13. Sociálna starostlivosť'!$AB$21</f>
        <v>0</v>
      </c>
    </row>
    <row r="162" spans="1:31" ht="15.75" x14ac:dyDescent="0.25">
      <c r="A162" s="155"/>
      <c r="B162" s="381" t="s">
        <v>353</v>
      </c>
      <c r="C162" s="738" t="s">
        <v>354</v>
      </c>
      <c r="D162" s="325">
        <f t="shared" ref="D162:K162" si="282">SUM(D163:D166)</f>
        <v>1389959.75</v>
      </c>
      <c r="E162" s="317">
        <f t="shared" si="282"/>
        <v>0</v>
      </c>
      <c r="F162" s="317">
        <f t="shared" si="282"/>
        <v>1389959.75</v>
      </c>
      <c r="G162" s="318">
        <f t="shared" si="282"/>
        <v>0</v>
      </c>
      <c r="H162" s="325">
        <f t="shared" si="282"/>
        <v>1451420.2899999998</v>
      </c>
      <c r="I162" s="317">
        <f t="shared" si="282"/>
        <v>2296.9899999999998</v>
      </c>
      <c r="J162" s="317">
        <f t="shared" si="282"/>
        <v>1449123.2999999998</v>
      </c>
      <c r="K162" s="318">
        <f t="shared" si="282"/>
        <v>0</v>
      </c>
      <c r="L162" s="355">
        <f t="shared" ref="L162:S162" si="283">SUM(L163:L166)</f>
        <v>999645</v>
      </c>
      <c r="M162" s="317">
        <f t="shared" si="283"/>
        <v>644440</v>
      </c>
      <c r="N162" s="317">
        <f t="shared" si="283"/>
        <v>97205</v>
      </c>
      <c r="O162" s="354">
        <f t="shared" si="283"/>
        <v>258000</v>
      </c>
      <c r="P162" s="772">
        <f t="shared" si="283"/>
        <v>863800</v>
      </c>
      <c r="Q162" s="354">
        <f t="shared" si="283"/>
        <v>508600</v>
      </c>
      <c r="R162" s="354">
        <f t="shared" si="283"/>
        <v>97200</v>
      </c>
      <c r="S162" s="318">
        <f t="shared" si="283"/>
        <v>258000</v>
      </c>
      <c r="T162" s="355">
        <f t="shared" ref="T162:W162" si="284">SUM(T163:T166)</f>
        <v>781330</v>
      </c>
      <c r="U162" s="317">
        <f t="shared" si="284"/>
        <v>781330</v>
      </c>
      <c r="V162" s="317">
        <f t="shared" si="284"/>
        <v>0</v>
      </c>
      <c r="W162" s="318">
        <f t="shared" si="284"/>
        <v>0</v>
      </c>
      <c r="X162" s="325">
        <f t="shared" ref="X162:AA162" si="285">SUM(X163:X166)</f>
        <v>659870</v>
      </c>
      <c r="Y162" s="317">
        <f t="shared" si="285"/>
        <v>659870</v>
      </c>
      <c r="Z162" s="317">
        <f t="shared" si="285"/>
        <v>0</v>
      </c>
      <c r="AA162" s="318">
        <f t="shared" si="285"/>
        <v>0</v>
      </c>
      <c r="AB162" s="325">
        <f t="shared" ref="AB162:AE162" si="286">SUM(AB163:AB166)</f>
        <v>625000</v>
      </c>
      <c r="AC162" s="317">
        <f t="shared" si="286"/>
        <v>625000</v>
      </c>
      <c r="AD162" s="317">
        <f t="shared" si="286"/>
        <v>0</v>
      </c>
      <c r="AE162" s="318">
        <f t="shared" si="286"/>
        <v>0</v>
      </c>
    </row>
    <row r="163" spans="1:31" ht="15.75" x14ac:dyDescent="0.25">
      <c r="A163" s="156"/>
      <c r="B163" s="366">
        <v>1</v>
      </c>
      <c r="C163" s="738" t="s">
        <v>355</v>
      </c>
      <c r="D163" s="325">
        <f>SUM(E163:G163)</f>
        <v>0</v>
      </c>
      <c r="E163" s="317">
        <f>'[1]13. Sociálna starostlivosť'!$H$25</f>
        <v>0</v>
      </c>
      <c r="F163" s="317">
        <f>'[1]13. Sociálna starostlivosť'!$I$25</f>
        <v>0</v>
      </c>
      <c r="G163" s="318">
        <f>'[1]13. Sociálna starostlivosť'!$J$25</f>
        <v>0</v>
      </c>
      <c r="H163" s="325">
        <f>SUM(I163:K163)</f>
        <v>0</v>
      </c>
      <c r="I163" s="317">
        <f>'[2]13. Sociálna starostlivosť'!$K$25</f>
        <v>0</v>
      </c>
      <c r="J163" s="317">
        <f>'[2]13. Sociálna starostlivosť'!$L$25</f>
        <v>0</v>
      </c>
      <c r="K163" s="318">
        <f>'[2]13. Sociálna starostlivosť'!$M$25</f>
        <v>0</v>
      </c>
      <c r="L163" s="355">
        <f>SUM(M163:O163)</f>
        <v>31780</v>
      </c>
      <c r="M163" s="317">
        <f>'[2]13. Sociálna starostlivosť'!$N$25</f>
        <v>31780</v>
      </c>
      <c r="N163" s="317">
        <f>'[2]13. Sociálna starostlivosť'!$O$25</f>
        <v>0</v>
      </c>
      <c r="O163" s="354">
        <f>'[2]13. Sociálna starostlivosť'!$P$25</f>
        <v>0</v>
      </c>
      <c r="P163" s="772">
        <f>SUM(Q163:S163)</f>
        <v>40850</v>
      </c>
      <c r="Q163" s="354">
        <f>'[2]13. Sociálna starostlivosť'!$Q$25</f>
        <v>40850</v>
      </c>
      <c r="R163" s="354">
        <f>'[2]13. Sociálna starostlivosť'!$R$25</f>
        <v>0</v>
      </c>
      <c r="S163" s="318">
        <f>'[2]13. Sociálna starostlivosť'!$S$25</f>
        <v>0</v>
      </c>
      <c r="T163" s="355">
        <f>SUM(U163:W163)</f>
        <v>37180</v>
      </c>
      <c r="U163" s="317">
        <f>'[2]13. Sociálna starostlivosť'!$T$25</f>
        <v>37180</v>
      </c>
      <c r="V163" s="317">
        <f>'[2]13. Sociálna starostlivosť'!$U$25</f>
        <v>0</v>
      </c>
      <c r="W163" s="318">
        <f>'[2]13. Sociálna starostlivosť'!$V$25</f>
        <v>0</v>
      </c>
      <c r="X163" s="325">
        <f>SUM(Y163:AA163)</f>
        <v>39870</v>
      </c>
      <c r="Y163" s="317">
        <f>'[2]13. Sociálna starostlivosť'!$W$25</f>
        <v>39870</v>
      </c>
      <c r="Z163" s="317">
        <f>'[2]13. Sociálna starostlivosť'!$X$25</f>
        <v>0</v>
      </c>
      <c r="AA163" s="318">
        <f>'[2]13. Sociálna starostlivosť'!$Y$25</f>
        <v>0</v>
      </c>
      <c r="AB163" s="325">
        <f>SUM(AC163:AE163)</f>
        <v>0</v>
      </c>
      <c r="AC163" s="317">
        <f>'[2]13. Sociálna starostlivosť'!$Z$25</f>
        <v>0</v>
      </c>
      <c r="AD163" s="317">
        <f>'[2]13. Sociálna starostlivosť'!$AA$25</f>
        <v>0</v>
      </c>
      <c r="AE163" s="318">
        <f>'[2]13. Sociálna starostlivosť'!$AB$25</f>
        <v>0</v>
      </c>
    </row>
    <row r="164" spans="1:31" ht="15.75" x14ac:dyDescent="0.25">
      <c r="A164" s="156"/>
      <c r="B164" s="366">
        <v>2</v>
      </c>
      <c r="C164" s="738" t="s">
        <v>356</v>
      </c>
      <c r="D164" s="325">
        <f>SUM(E164:G164)</f>
        <v>0</v>
      </c>
      <c r="E164" s="317">
        <f>'[1]13. Sociálna starostlivosť'!$H$27</f>
        <v>0</v>
      </c>
      <c r="F164" s="317">
        <f>'[1]13. Sociálna starostlivosť'!$I$27</f>
        <v>0</v>
      </c>
      <c r="G164" s="318">
        <f>'[1]13. Sociálna starostlivosť'!$J$27</f>
        <v>0</v>
      </c>
      <c r="H164" s="325">
        <f>SUM(I164:K164)</f>
        <v>0</v>
      </c>
      <c r="I164" s="317">
        <f>'[2]13. Sociálna starostlivosť'!$K$27</f>
        <v>0</v>
      </c>
      <c r="J164" s="317">
        <f>'[2]13. Sociálna starostlivosť'!$L$27</f>
        <v>0</v>
      </c>
      <c r="K164" s="318">
        <f>'[2]13. Sociálna starostlivosť'!$M$27</f>
        <v>0</v>
      </c>
      <c r="L164" s="355">
        <f>SUM(M164:O164)</f>
        <v>5590</v>
      </c>
      <c r="M164" s="317">
        <f>'[2]13. Sociálna starostlivosť'!$N$27</f>
        <v>5590</v>
      </c>
      <c r="N164" s="317">
        <f>'[2]13. Sociálna starostlivosť'!$O$27</f>
        <v>0</v>
      </c>
      <c r="O164" s="354">
        <f>'[2]13. Sociálna starostlivosť'!$P$27</f>
        <v>0</v>
      </c>
      <c r="P164" s="772">
        <f t="shared" ref="P164:P166" si="287">SUM(Q164:S164)</f>
        <v>6130</v>
      </c>
      <c r="Q164" s="354">
        <f>'[2]13. Sociálna starostlivosť'!$Q$27</f>
        <v>6130</v>
      </c>
      <c r="R164" s="354">
        <f>'[2]13. Sociálna starostlivosť'!$R$27</f>
        <v>0</v>
      </c>
      <c r="S164" s="318">
        <f>'[2]13. Sociálna starostlivosť'!$S$27</f>
        <v>0</v>
      </c>
      <c r="T164" s="355">
        <f>SUM(U164:W164)</f>
        <v>0</v>
      </c>
      <c r="U164" s="317">
        <f>'[2]13. Sociálna starostlivosť'!$T$27</f>
        <v>0</v>
      </c>
      <c r="V164" s="317">
        <f>'[2]13. Sociálna starostlivosť'!$U$27</f>
        <v>0</v>
      </c>
      <c r="W164" s="318">
        <f>'[2]13. Sociálna starostlivosť'!$V$27</f>
        <v>0</v>
      </c>
      <c r="X164" s="325">
        <f>SUM(Y164:AA164)</f>
        <v>0</v>
      </c>
      <c r="Y164" s="317">
        <f>'[2]13. Sociálna starostlivosť'!$W$27</f>
        <v>0</v>
      </c>
      <c r="Z164" s="317">
        <f>'[2]13. Sociálna starostlivosť'!$X$27</f>
        <v>0</v>
      </c>
      <c r="AA164" s="318">
        <f>'[2]13. Sociálna starostlivosť'!$Y$27</f>
        <v>0</v>
      </c>
      <c r="AB164" s="325">
        <f>SUM(AC164:AE164)</f>
        <v>0</v>
      </c>
      <c r="AC164" s="317">
        <f>'[2]13. Sociálna starostlivosť'!$Z$27</f>
        <v>0</v>
      </c>
      <c r="AD164" s="317">
        <f>'[2]13. Sociálna starostlivosť'!$AA$27</f>
        <v>0</v>
      </c>
      <c r="AE164" s="318">
        <f>'[2]13. Sociálna starostlivosť'!$AB$27</f>
        <v>0</v>
      </c>
    </row>
    <row r="165" spans="1:31" ht="15.75" x14ac:dyDescent="0.25">
      <c r="A165" s="160"/>
      <c r="B165" s="366">
        <v>3</v>
      </c>
      <c r="C165" s="738" t="s">
        <v>547</v>
      </c>
      <c r="D165" s="325">
        <f>SUM(E165:G165)</f>
        <v>1389959.75</v>
      </c>
      <c r="E165" s="317">
        <f>'[1]13. Sociálna starostlivosť'!$H$29</f>
        <v>0</v>
      </c>
      <c r="F165" s="317">
        <f>'[1]13. Sociálna starostlivosť'!$I$29</f>
        <v>1389959.75</v>
      </c>
      <c r="G165" s="318">
        <f>'[1]13. Sociálna starostlivosť'!$J$29</f>
        <v>0</v>
      </c>
      <c r="H165" s="325">
        <f>SUM(I165:K165)</f>
        <v>1451420.2899999998</v>
      </c>
      <c r="I165" s="317">
        <f>'[2]13. Sociálna starostlivosť'!$K$29</f>
        <v>2296.9899999999998</v>
      </c>
      <c r="J165" s="317">
        <f>'[2]13. Sociálna starostlivosť'!$L$29</f>
        <v>1449123.2999999998</v>
      </c>
      <c r="K165" s="318">
        <f>'[2]13. Sociálna starostlivosť'!$M$29</f>
        <v>0</v>
      </c>
      <c r="L165" s="355">
        <f>SUM(M165:O165)</f>
        <v>880625</v>
      </c>
      <c r="M165" s="317">
        <f>'[2]13. Sociálna starostlivosť'!$N$29</f>
        <v>525420</v>
      </c>
      <c r="N165" s="317">
        <f>'[2]13. Sociálna starostlivosť'!$O$29</f>
        <v>97205</v>
      </c>
      <c r="O165" s="354">
        <f>'[2]13. Sociálna starostlivosť'!$P$29</f>
        <v>258000</v>
      </c>
      <c r="P165" s="772">
        <f t="shared" si="287"/>
        <v>718620</v>
      </c>
      <c r="Q165" s="354">
        <f>'[2]13. Sociálna starostlivosť'!$Q$29</f>
        <v>363420</v>
      </c>
      <c r="R165" s="354">
        <f>'[2]13. Sociálna starostlivosť'!$R$29</f>
        <v>97200</v>
      </c>
      <c r="S165" s="318">
        <f>'[2]13. Sociálna starostlivosť'!$S$29</f>
        <v>258000</v>
      </c>
      <c r="T165" s="355">
        <f>SUM(U165:W165)</f>
        <v>653200</v>
      </c>
      <c r="U165" s="317">
        <f>'[2]13. Sociálna starostlivosť'!$T$29</f>
        <v>653200</v>
      </c>
      <c r="V165" s="317">
        <f>'[2]13. Sociálna starostlivosť'!$U$29</f>
        <v>0</v>
      </c>
      <c r="W165" s="318">
        <f>'[2]13. Sociálna starostlivosť'!$V$29</f>
        <v>0</v>
      </c>
      <c r="X165" s="325">
        <f>SUM(Y165:AA165)</f>
        <v>620000</v>
      </c>
      <c r="Y165" s="317">
        <f>'[2]13. Sociálna starostlivosť'!$W$29</f>
        <v>620000</v>
      </c>
      <c r="Z165" s="317">
        <f>'[2]13. Sociálna starostlivosť'!$X$29</f>
        <v>0</v>
      </c>
      <c r="AA165" s="318">
        <f>'[2]13. Sociálna starostlivosť'!$Y$29</f>
        <v>0</v>
      </c>
      <c r="AB165" s="325">
        <f>SUM(AC165:AE165)</f>
        <v>625000</v>
      </c>
      <c r="AC165" s="317">
        <f>'[2]13. Sociálna starostlivosť'!$Z$29</f>
        <v>625000</v>
      </c>
      <c r="AD165" s="317">
        <f>'[2]13. Sociálna starostlivosť'!$AA$29</f>
        <v>0</v>
      </c>
      <c r="AE165" s="318">
        <f>'[2]13. Sociálna starostlivosť'!$AB$29</f>
        <v>0</v>
      </c>
    </row>
    <row r="166" spans="1:31" ht="15.75" x14ac:dyDescent="0.25">
      <c r="A166" s="160"/>
      <c r="B166" s="366">
        <v>4</v>
      </c>
      <c r="C166" s="738" t="s">
        <v>548</v>
      </c>
      <c r="D166" s="325">
        <f>SUM(E166:G166)</f>
        <v>0</v>
      </c>
      <c r="E166" s="317">
        <f>'[1]13. Sociálna starostlivosť'!$H$45</f>
        <v>0</v>
      </c>
      <c r="F166" s="317">
        <f>'[1]13. Sociálna starostlivosť'!$I$45</f>
        <v>0</v>
      </c>
      <c r="G166" s="318">
        <f>'[1]13. Sociálna starostlivosť'!$J$45</f>
        <v>0</v>
      </c>
      <c r="H166" s="325">
        <f>SUM(I166:K166)</f>
        <v>0</v>
      </c>
      <c r="I166" s="317">
        <f>'[2]13. Sociálna starostlivosť'!$K$45</f>
        <v>0</v>
      </c>
      <c r="J166" s="317">
        <f>'[2]13. Sociálna starostlivosť'!$L$45</f>
        <v>0</v>
      </c>
      <c r="K166" s="318">
        <f>'[2]13. Sociálna starostlivosť'!$M$45</f>
        <v>0</v>
      </c>
      <c r="L166" s="355">
        <f>SUM(M166:O166)</f>
        <v>81650</v>
      </c>
      <c r="M166" s="317">
        <f>'[2]13. Sociálna starostlivosť'!$N$45</f>
        <v>81650</v>
      </c>
      <c r="N166" s="317">
        <f>'[2]13. Sociálna starostlivosť'!$O$45</f>
        <v>0</v>
      </c>
      <c r="O166" s="354">
        <f>'[2]13. Sociálna starostlivosť'!$P$45</f>
        <v>0</v>
      </c>
      <c r="P166" s="772">
        <f t="shared" si="287"/>
        <v>98200</v>
      </c>
      <c r="Q166" s="354">
        <f>'[2]13. Sociálna starostlivosť'!$Q$45</f>
        <v>98200</v>
      </c>
      <c r="R166" s="354">
        <f>'[2]13. Sociálna starostlivosť'!$R$45</f>
        <v>0</v>
      </c>
      <c r="S166" s="318">
        <f>'[2]13. Sociálna starostlivosť'!$S$45</f>
        <v>0</v>
      </c>
      <c r="T166" s="355">
        <f>SUM(U166:W166)</f>
        <v>90950</v>
      </c>
      <c r="U166" s="317">
        <f>'[2]13. Sociálna starostlivosť'!$T$45</f>
        <v>90950</v>
      </c>
      <c r="V166" s="317">
        <f>'[2]13. Sociálna starostlivosť'!$U$45</f>
        <v>0</v>
      </c>
      <c r="W166" s="318">
        <f>'[2]13. Sociálna starostlivosť'!$V$45</f>
        <v>0</v>
      </c>
      <c r="X166" s="325">
        <f>SUM(Y166:AA166)</f>
        <v>0</v>
      </c>
      <c r="Y166" s="317">
        <f>'[2]13. Sociálna starostlivosť'!$W$45</f>
        <v>0</v>
      </c>
      <c r="Z166" s="317">
        <f>'[2]13. Sociálna starostlivosť'!$X$45</f>
        <v>0</v>
      </c>
      <c r="AA166" s="318">
        <f>'[2]13. Sociálna starostlivosť'!$Y$45</f>
        <v>0</v>
      </c>
      <c r="AB166" s="325">
        <f>SUM(AC166:AE166)</f>
        <v>0</v>
      </c>
      <c r="AC166" s="317">
        <f>'[2]13. Sociálna starostlivosť'!$Z$45</f>
        <v>0</v>
      </c>
      <c r="AD166" s="317">
        <f>'[2]13. Sociálna starostlivosť'!$AA$45</f>
        <v>0</v>
      </c>
      <c r="AE166" s="318">
        <f>'[2]13. Sociálna starostlivosť'!$AB$45</f>
        <v>0</v>
      </c>
    </row>
    <row r="167" spans="1:31" ht="15.75" x14ac:dyDescent="0.25">
      <c r="A167" s="156"/>
      <c r="B167" s="381" t="s">
        <v>358</v>
      </c>
      <c r="C167" s="738" t="s">
        <v>359</v>
      </c>
      <c r="D167" s="325">
        <f t="shared" ref="D167:G167" si="288">SUM(D168:D170)</f>
        <v>0</v>
      </c>
      <c r="E167" s="317">
        <f t="shared" si="288"/>
        <v>0</v>
      </c>
      <c r="F167" s="317">
        <f t="shared" si="288"/>
        <v>0</v>
      </c>
      <c r="G167" s="318">
        <f t="shared" si="288"/>
        <v>0</v>
      </c>
      <c r="H167" s="325">
        <f t="shared" ref="H167:K167" si="289">SUM(H168:H170)</f>
        <v>0</v>
      </c>
      <c r="I167" s="317">
        <f t="shared" si="289"/>
        <v>0</v>
      </c>
      <c r="J167" s="317">
        <f t="shared" si="289"/>
        <v>0</v>
      </c>
      <c r="K167" s="318">
        <f t="shared" si="289"/>
        <v>0</v>
      </c>
      <c r="L167" s="355">
        <f t="shared" ref="L167:S167" si="290">SUM(L168:L170)</f>
        <v>48410</v>
      </c>
      <c r="M167" s="317">
        <f t="shared" si="290"/>
        <v>48410</v>
      </c>
      <c r="N167" s="317">
        <f t="shared" si="290"/>
        <v>0</v>
      </c>
      <c r="O167" s="354">
        <f t="shared" si="290"/>
        <v>0</v>
      </c>
      <c r="P167" s="772">
        <f t="shared" si="290"/>
        <v>61300</v>
      </c>
      <c r="Q167" s="354">
        <f t="shared" si="290"/>
        <v>61300</v>
      </c>
      <c r="R167" s="354">
        <f t="shared" si="290"/>
        <v>0</v>
      </c>
      <c r="S167" s="318">
        <f t="shared" si="290"/>
        <v>0</v>
      </c>
      <c r="T167" s="355">
        <f t="shared" ref="T167:W167" si="291">SUM(T168:T170)</f>
        <v>68340</v>
      </c>
      <c r="U167" s="317">
        <f t="shared" si="291"/>
        <v>68340</v>
      </c>
      <c r="V167" s="317">
        <f t="shared" si="291"/>
        <v>0</v>
      </c>
      <c r="W167" s="318">
        <f t="shared" si="291"/>
        <v>0</v>
      </c>
      <c r="X167" s="325">
        <f t="shared" ref="X167:AA167" si="292">SUM(X168:X170)</f>
        <v>70850</v>
      </c>
      <c r="Y167" s="317">
        <f t="shared" si="292"/>
        <v>70850</v>
      </c>
      <c r="Z167" s="317">
        <f t="shared" si="292"/>
        <v>0</v>
      </c>
      <c r="AA167" s="318">
        <f t="shared" si="292"/>
        <v>0</v>
      </c>
      <c r="AB167" s="325">
        <f t="shared" ref="AB167:AE167" si="293">SUM(AB168:AB170)</f>
        <v>72760</v>
      </c>
      <c r="AC167" s="317">
        <f t="shared" si="293"/>
        <v>72760</v>
      </c>
      <c r="AD167" s="317">
        <f t="shared" si="293"/>
        <v>0</v>
      </c>
      <c r="AE167" s="318">
        <f t="shared" si="293"/>
        <v>0</v>
      </c>
    </row>
    <row r="168" spans="1:31" ht="15.75" x14ac:dyDescent="0.25">
      <c r="A168" s="156"/>
      <c r="B168" s="366">
        <v>1</v>
      </c>
      <c r="C168" s="738" t="s">
        <v>360</v>
      </c>
      <c r="D168" s="325">
        <f>SUM(E168:G168)</f>
        <v>0</v>
      </c>
      <c r="E168" s="317">
        <f>'[1]13. Sociálna starostlivosť'!$H$49</f>
        <v>0</v>
      </c>
      <c r="F168" s="317">
        <f>'[1]13. Sociálna starostlivosť'!$I$49</f>
        <v>0</v>
      </c>
      <c r="G168" s="318">
        <f>'[1]13. Sociálna starostlivosť'!$J$49</f>
        <v>0</v>
      </c>
      <c r="H168" s="325">
        <f>SUM(I168:K168)</f>
        <v>0</v>
      </c>
      <c r="I168" s="317">
        <f>'[2]13. Sociálna starostlivosť'!$K$49</f>
        <v>0</v>
      </c>
      <c r="J168" s="317">
        <f>'[2]13. Sociálna starostlivosť'!$L$49</f>
        <v>0</v>
      </c>
      <c r="K168" s="318">
        <f>'[2]13. Sociálna starostlivosť'!$M$49</f>
        <v>0</v>
      </c>
      <c r="L168" s="355">
        <f>SUM(M168:O168)</f>
        <v>28620</v>
      </c>
      <c r="M168" s="317">
        <f>'[2]13. Sociálna starostlivosť'!$N$49</f>
        <v>28620</v>
      </c>
      <c r="N168" s="317">
        <f>'[2]13. Sociálna starostlivosť'!$O$49</f>
        <v>0</v>
      </c>
      <c r="O168" s="354">
        <f>'[2]13. Sociálna starostlivosť'!$P$49</f>
        <v>0</v>
      </c>
      <c r="P168" s="772">
        <f>SUM(Q168:S168)</f>
        <v>33810</v>
      </c>
      <c r="Q168" s="354">
        <f>'[2]13. Sociálna starostlivosť'!$Q$49</f>
        <v>33810</v>
      </c>
      <c r="R168" s="354">
        <f>'[2]13. Sociálna starostlivosť'!$R$49</f>
        <v>0</v>
      </c>
      <c r="S168" s="318">
        <f>'[2]13. Sociálna starostlivosť'!$S$49</f>
        <v>0</v>
      </c>
      <c r="T168" s="355">
        <f>SUM(U168:W168)</f>
        <v>34550</v>
      </c>
      <c r="U168" s="317">
        <f>'[2]13. Sociálna starostlivosť'!$T$49</f>
        <v>34550</v>
      </c>
      <c r="V168" s="317">
        <f>'[2]13. Sociálna starostlivosť'!$U$49</f>
        <v>0</v>
      </c>
      <c r="W168" s="318">
        <f>'[2]13. Sociálna starostlivosť'!$V$49</f>
        <v>0</v>
      </c>
      <c r="X168" s="325">
        <f>SUM(Y168:AA168)</f>
        <v>22010</v>
      </c>
      <c r="Y168" s="317">
        <f>'[2]13. Sociálna starostlivosť'!$W$49</f>
        <v>22010</v>
      </c>
      <c r="Z168" s="317">
        <f>'[2]13. Sociálna starostlivosť'!$X$49</f>
        <v>0</v>
      </c>
      <c r="AA168" s="318">
        <f>'[2]13. Sociálna starostlivosť'!$Y$49</f>
        <v>0</v>
      </c>
      <c r="AB168" s="325">
        <f>SUM(AC168:AE168)</f>
        <v>22370</v>
      </c>
      <c r="AC168" s="317">
        <f>'[2]13. Sociálna starostlivosť'!$Z$49</f>
        <v>22370</v>
      </c>
      <c r="AD168" s="317">
        <f>'[2]13. Sociálna starostlivosť'!$AA$49</f>
        <v>0</v>
      </c>
      <c r="AE168" s="318">
        <f>'[2]13. Sociálna starostlivosť'!$AB$49</f>
        <v>0</v>
      </c>
    </row>
    <row r="169" spans="1:31" ht="15.75" x14ac:dyDescent="0.25">
      <c r="A169" s="156"/>
      <c r="B169" s="366">
        <v>2</v>
      </c>
      <c r="C169" s="738" t="s">
        <v>361</v>
      </c>
      <c r="D169" s="325">
        <f>SUM(E169:G169)</f>
        <v>0</v>
      </c>
      <c r="E169" s="317">
        <f>'[1]13. Sociálna starostlivosť'!$H$53</f>
        <v>0</v>
      </c>
      <c r="F169" s="317">
        <f>'[1]13. Sociálna starostlivosť'!$I$53</f>
        <v>0</v>
      </c>
      <c r="G169" s="318">
        <f>'[1]13. Sociálna starostlivosť'!$J$53</f>
        <v>0</v>
      </c>
      <c r="H169" s="325">
        <f>SUM(I169:K169)</f>
        <v>0</v>
      </c>
      <c r="I169" s="317">
        <f>'[2]13. Sociálna starostlivosť'!$K$53</f>
        <v>0</v>
      </c>
      <c r="J169" s="317">
        <f>'[2]13. Sociálna starostlivosť'!$L$53</f>
        <v>0</v>
      </c>
      <c r="K169" s="318">
        <f>'[2]13. Sociálna starostlivosť'!$M$53</f>
        <v>0</v>
      </c>
      <c r="L169" s="355">
        <f>SUM(M169:O169)</f>
        <v>0</v>
      </c>
      <c r="M169" s="317">
        <f>'[2]13. Sociálna starostlivosť'!$N$53</f>
        <v>0</v>
      </c>
      <c r="N169" s="317">
        <f>'[2]13. Sociálna starostlivosť'!$O$53</f>
        <v>0</v>
      </c>
      <c r="O169" s="354">
        <f>'[2]13. Sociálna starostlivosť'!$P$53</f>
        <v>0</v>
      </c>
      <c r="P169" s="772">
        <f t="shared" ref="P169:P172" si="294">SUM(Q169:S169)</f>
        <v>0</v>
      </c>
      <c r="Q169" s="354">
        <f>'[2]13. Sociálna starostlivosť'!$Q$53</f>
        <v>0</v>
      </c>
      <c r="R169" s="354">
        <f>'[2]13. Sociálna starostlivosť'!$R$53</f>
        <v>0</v>
      </c>
      <c r="S169" s="318">
        <f>'[2]13. Sociálna starostlivosť'!$S$53</f>
        <v>0</v>
      </c>
      <c r="T169" s="355">
        <f>SUM(U169:W169)</f>
        <v>0</v>
      </c>
      <c r="U169" s="317">
        <f>'[2]13. Sociálna starostlivosť'!$T$53</f>
        <v>0</v>
      </c>
      <c r="V169" s="317">
        <f>'[2]13. Sociálna starostlivosť'!$U$53</f>
        <v>0</v>
      </c>
      <c r="W169" s="318">
        <f>'[2]13. Sociálna starostlivosť'!$V$53</f>
        <v>0</v>
      </c>
      <c r="X169" s="325">
        <f>SUM(Y169:AA169)</f>
        <v>2170</v>
      </c>
      <c r="Y169" s="317">
        <f>'[2]13. Sociálna starostlivosť'!$W$53</f>
        <v>2170</v>
      </c>
      <c r="Z169" s="317">
        <f>'[2]13. Sociálna starostlivosť'!$X$53</f>
        <v>0</v>
      </c>
      <c r="AA169" s="318">
        <f>'[2]13. Sociálna starostlivosť'!$Y$53</f>
        <v>0</v>
      </c>
      <c r="AB169" s="325">
        <f>SUM(AC169:AE169)</f>
        <v>2280</v>
      </c>
      <c r="AC169" s="317">
        <f>'[2]13. Sociálna starostlivosť'!$Z$53</f>
        <v>2280</v>
      </c>
      <c r="AD169" s="317">
        <f>'[2]13. Sociálna starostlivosť'!$AA$53</f>
        <v>0</v>
      </c>
      <c r="AE169" s="318">
        <f>'[2]13. Sociálna starostlivosť'!$AB$53</f>
        <v>0</v>
      </c>
    </row>
    <row r="170" spans="1:31" ht="15.75" x14ac:dyDescent="0.25">
      <c r="A170" s="156"/>
      <c r="B170" s="366">
        <v>3</v>
      </c>
      <c r="C170" s="738" t="s">
        <v>362</v>
      </c>
      <c r="D170" s="325">
        <f>SUM(E170:G170)</f>
        <v>0</v>
      </c>
      <c r="E170" s="317">
        <f>'[1]13. Sociálna starostlivosť'!$H$55</f>
        <v>0</v>
      </c>
      <c r="F170" s="317">
        <f>'[1]13. Sociálna starostlivosť'!$I$55</f>
        <v>0</v>
      </c>
      <c r="G170" s="318">
        <f>'[1]13. Sociálna starostlivosť'!$J$55</f>
        <v>0</v>
      </c>
      <c r="H170" s="325">
        <f>SUM(I170:K170)</f>
        <v>0</v>
      </c>
      <c r="I170" s="317">
        <f>'[2]13. Sociálna starostlivosť'!$K$55</f>
        <v>0</v>
      </c>
      <c r="J170" s="317">
        <f>'[2]13. Sociálna starostlivosť'!$L$55</f>
        <v>0</v>
      </c>
      <c r="K170" s="318">
        <f>'[2]13. Sociálna starostlivosť'!$M$55</f>
        <v>0</v>
      </c>
      <c r="L170" s="355">
        <f>SUM(M170:O170)</f>
        <v>19790</v>
      </c>
      <c r="M170" s="317">
        <f>'[2]13. Sociálna starostlivosť'!$N$55</f>
        <v>19790</v>
      </c>
      <c r="N170" s="317">
        <f>'[2]13. Sociálna starostlivosť'!$O$55</f>
        <v>0</v>
      </c>
      <c r="O170" s="354">
        <f>'[2]13. Sociálna starostlivosť'!$P$55</f>
        <v>0</v>
      </c>
      <c r="P170" s="772">
        <f t="shared" si="294"/>
        <v>27490</v>
      </c>
      <c r="Q170" s="354">
        <f>'[2]13. Sociálna starostlivosť'!$Q$55</f>
        <v>27490</v>
      </c>
      <c r="R170" s="354">
        <f>'[2]13. Sociálna starostlivosť'!$R$55</f>
        <v>0</v>
      </c>
      <c r="S170" s="318">
        <f>'[2]13. Sociálna starostlivosť'!$S$55</f>
        <v>0</v>
      </c>
      <c r="T170" s="355">
        <f>SUM(U170:W170)</f>
        <v>33790</v>
      </c>
      <c r="U170" s="317">
        <f>'[2]13. Sociálna starostlivosť'!$T$55</f>
        <v>33790</v>
      </c>
      <c r="V170" s="317">
        <f>'[2]13. Sociálna starostlivosť'!$U$55</f>
        <v>0</v>
      </c>
      <c r="W170" s="318">
        <f>'[2]13. Sociálna starostlivosť'!$V$55</f>
        <v>0</v>
      </c>
      <c r="X170" s="325">
        <f>SUM(Y170:AA170)</f>
        <v>46670</v>
      </c>
      <c r="Y170" s="317">
        <f>'[2]13. Sociálna starostlivosť'!$W$55</f>
        <v>46670</v>
      </c>
      <c r="Z170" s="317">
        <f>'[2]13. Sociálna starostlivosť'!$X$55</f>
        <v>0</v>
      </c>
      <c r="AA170" s="318">
        <f>'[2]13. Sociálna starostlivosť'!$Y$55</f>
        <v>0</v>
      </c>
      <c r="AB170" s="325">
        <f>SUM(AC170:AE170)</f>
        <v>48110</v>
      </c>
      <c r="AC170" s="317">
        <f>'[2]13. Sociálna starostlivosť'!$Z$55</f>
        <v>48110</v>
      </c>
      <c r="AD170" s="317">
        <f>'[2]13. Sociálna starostlivosť'!$AA$55</f>
        <v>0</v>
      </c>
      <c r="AE170" s="318">
        <f>'[2]13. Sociálna starostlivosť'!$AB$55</f>
        <v>0</v>
      </c>
    </row>
    <row r="171" spans="1:31" ht="15.75" x14ac:dyDescent="0.25">
      <c r="A171" s="156"/>
      <c r="B171" s="381" t="s">
        <v>363</v>
      </c>
      <c r="C171" s="738" t="s">
        <v>364</v>
      </c>
      <c r="D171" s="325">
        <f>SUM(E171:G171)</f>
        <v>0</v>
      </c>
      <c r="E171" s="317">
        <f>'[1]13. Sociálna starostlivosť'!$H$58</f>
        <v>0</v>
      </c>
      <c r="F171" s="317">
        <f>'[1]13. Sociálna starostlivosť'!$I$58</f>
        <v>0</v>
      </c>
      <c r="G171" s="318">
        <f>'[1]13. Sociálna starostlivosť'!$J$58</f>
        <v>0</v>
      </c>
      <c r="H171" s="325">
        <f>SUM(I171:K171)</f>
        <v>0</v>
      </c>
      <c r="I171" s="317">
        <f>'[2]13. Sociálna starostlivosť'!$K$58</f>
        <v>0</v>
      </c>
      <c r="J171" s="317">
        <f>'[2]13. Sociálna starostlivosť'!$L$58</f>
        <v>0</v>
      </c>
      <c r="K171" s="318">
        <f>'[2]13. Sociálna starostlivosť'!$M$58</f>
        <v>0</v>
      </c>
      <c r="L171" s="355">
        <f>SUM(M171:O171)</f>
        <v>6020</v>
      </c>
      <c r="M171" s="317">
        <f>'[2]13. Sociálna starostlivosť'!$N$58</f>
        <v>6020</v>
      </c>
      <c r="N171" s="317">
        <f>'[2]13. Sociálna starostlivosť'!$O$58</f>
        <v>0</v>
      </c>
      <c r="O171" s="354">
        <f>'[2]13. Sociálna starostlivosť'!$P$58</f>
        <v>0</v>
      </c>
      <c r="P171" s="772">
        <f t="shared" si="294"/>
        <v>5890</v>
      </c>
      <c r="Q171" s="354">
        <f>'[2]13. Sociálna starostlivosť'!$Q$58</f>
        <v>5890</v>
      </c>
      <c r="R171" s="354">
        <f>'[2]13. Sociálna starostlivosť'!$R$58</f>
        <v>0</v>
      </c>
      <c r="S171" s="318">
        <f>'[2]13. Sociálna starostlivosť'!$S$58</f>
        <v>0</v>
      </c>
      <c r="T171" s="355">
        <f>SUM(U171:W171)</f>
        <v>6240</v>
      </c>
      <c r="U171" s="317">
        <f>'[2]13. Sociálna starostlivosť'!$T$58</f>
        <v>6240</v>
      </c>
      <c r="V171" s="317">
        <f>'[2]13. Sociálna starostlivosť'!$U$58</f>
        <v>0</v>
      </c>
      <c r="W171" s="318">
        <f>'[2]13. Sociálna starostlivosť'!$V$58</f>
        <v>0</v>
      </c>
      <c r="X171" s="325">
        <f>SUM(Y171:AA171)</f>
        <v>6610</v>
      </c>
      <c r="Y171" s="317">
        <f>'[2]13. Sociálna starostlivosť'!$W$58</f>
        <v>6610</v>
      </c>
      <c r="Z171" s="317">
        <f>'[2]13. Sociálna starostlivosť'!$X$58</f>
        <v>0</v>
      </c>
      <c r="AA171" s="318">
        <f>'[2]13. Sociálna starostlivosť'!$Y$58</f>
        <v>0</v>
      </c>
      <c r="AB171" s="325">
        <f>SUM(AC171:AE171)</f>
        <v>6930</v>
      </c>
      <c r="AC171" s="317">
        <f>'[2]13. Sociálna starostlivosť'!$Z$58</f>
        <v>6930</v>
      </c>
      <c r="AD171" s="317">
        <f>'[2]13. Sociálna starostlivosť'!$AA$58</f>
        <v>0</v>
      </c>
      <c r="AE171" s="318">
        <f>'[2]13. Sociálna starostlivosť'!$AB$58</f>
        <v>0</v>
      </c>
    </row>
    <row r="172" spans="1:31" ht="16.5" x14ac:dyDescent="0.3">
      <c r="A172" s="159"/>
      <c r="B172" s="381" t="s">
        <v>365</v>
      </c>
      <c r="C172" s="739" t="s">
        <v>366</v>
      </c>
      <c r="D172" s="325">
        <f>SUM(E172:G172)</f>
        <v>13800.679999999998</v>
      </c>
      <c r="E172" s="317">
        <f>'[1]13. Sociálna starostlivosť'!$H$60</f>
        <v>13800.679999999998</v>
      </c>
      <c r="F172" s="317">
        <f>'[1]13. Sociálna starostlivosť'!$I$60</f>
        <v>0</v>
      </c>
      <c r="G172" s="318">
        <f>'[1]13. Sociálna starostlivosť'!$J$60</f>
        <v>0</v>
      </c>
      <c r="H172" s="325">
        <f>SUM(I172:K172)</f>
        <v>13236.53</v>
      </c>
      <c r="I172" s="317">
        <f>'[2]13. Sociálna starostlivosť'!$K$60</f>
        <v>13236.53</v>
      </c>
      <c r="J172" s="317">
        <f>'[2]13. Sociálna starostlivosť'!$L$60</f>
        <v>0</v>
      </c>
      <c r="K172" s="318">
        <f>'[2]13. Sociálna starostlivosť'!$M$60</f>
        <v>0</v>
      </c>
      <c r="L172" s="355">
        <f>SUM(M172:O172)</f>
        <v>13345</v>
      </c>
      <c r="M172" s="317">
        <f>'[2]13. Sociálna starostlivosť'!$N$60</f>
        <v>13345</v>
      </c>
      <c r="N172" s="317">
        <f>'[2]13. Sociálna starostlivosť'!$O$60</f>
        <v>0</v>
      </c>
      <c r="O172" s="354">
        <f>'[2]13. Sociálna starostlivosť'!$P$60</f>
        <v>0</v>
      </c>
      <c r="P172" s="772">
        <f t="shared" si="294"/>
        <v>14130</v>
      </c>
      <c r="Q172" s="354">
        <f>'[2]13. Sociálna starostlivosť'!$Q$60</f>
        <v>14130</v>
      </c>
      <c r="R172" s="354">
        <f>'[2]13. Sociálna starostlivosť'!$R$60</f>
        <v>0</v>
      </c>
      <c r="S172" s="318">
        <f>'[2]13. Sociálna starostlivosť'!$S$60</f>
        <v>0</v>
      </c>
      <c r="T172" s="355">
        <f>SUM(U172:W172)</f>
        <v>13685</v>
      </c>
      <c r="U172" s="317">
        <f>'[2]13. Sociálna starostlivosť'!$T$60</f>
        <v>13685</v>
      </c>
      <c r="V172" s="317">
        <f>'[2]13. Sociálna starostlivosť'!$U$60</f>
        <v>0</v>
      </c>
      <c r="W172" s="318">
        <f>'[2]13. Sociálna starostlivosť'!$V$60</f>
        <v>0</v>
      </c>
      <c r="X172" s="325">
        <f>SUM(Y172:AA172)</f>
        <v>14110</v>
      </c>
      <c r="Y172" s="317">
        <f>'[2]13. Sociálna starostlivosť'!$W$60</f>
        <v>14110</v>
      </c>
      <c r="Z172" s="317">
        <f>'[2]13. Sociálna starostlivosť'!$X$60</f>
        <v>0</v>
      </c>
      <c r="AA172" s="318">
        <f>'[2]13. Sociálna starostlivosť'!$Y$60</f>
        <v>0</v>
      </c>
      <c r="AB172" s="325">
        <f>SUM(AC172:AE172)</f>
        <v>14530</v>
      </c>
      <c r="AC172" s="317">
        <f>'[2]13. Sociálna starostlivosť'!$Z$60</f>
        <v>14530</v>
      </c>
      <c r="AD172" s="317">
        <f>'[2]13. Sociálna starostlivosť'!$AA$60</f>
        <v>0</v>
      </c>
      <c r="AE172" s="318">
        <f>'[2]13. Sociálna starostlivosť'!$AB$60</f>
        <v>0</v>
      </c>
    </row>
    <row r="173" spans="1:31" ht="15.75" x14ac:dyDescent="0.25">
      <c r="A173" s="156"/>
      <c r="B173" s="398" t="s">
        <v>367</v>
      </c>
      <c r="C173" s="740" t="s">
        <v>368</v>
      </c>
      <c r="D173" s="325">
        <f>SUM(D174)</f>
        <v>23234.65</v>
      </c>
      <c r="E173" s="317">
        <f>SUM(E174)</f>
        <v>23234.65</v>
      </c>
      <c r="F173" s="317">
        <f>SUM(F174)</f>
        <v>0</v>
      </c>
      <c r="G173" s="318">
        <f>SUM(G174)</f>
        <v>0</v>
      </c>
      <c r="H173" s="325">
        <f t="shared" ref="H173:AE173" si="295">SUM(H174)</f>
        <v>22668.19</v>
      </c>
      <c r="I173" s="317">
        <f t="shared" si="295"/>
        <v>22668.19</v>
      </c>
      <c r="J173" s="317">
        <f t="shared" si="295"/>
        <v>0</v>
      </c>
      <c r="K173" s="318">
        <f t="shared" si="295"/>
        <v>0</v>
      </c>
      <c r="L173" s="355">
        <f t="shared" si="295"/>
        <v>8818</v>
      </c>
      <c r="M173" s="317">
        <f t="shared" si="295"/>
        <v>8818</v>
      </c>
      <c r="N173" s="317">
        <f t="shared" si="295"/>
        <v>0</v>
      </c>
      <c r="O173" s="354">
        <f t="shared" si="295"/>
        <v>0</v>
      </c>
      <c r="P173" s="772">
        <f t="shared" si="295"/>
        <v>11100</v>
      </c>
      <c r="Q173" s="354">
        <f t="shared" si="295"/>
        <v>11100</v>
      </c>
      <c r="R173" s="354">
        <f t="shared" si="295"/>
        <v>0</v>
      </c>
      <c r="S173" s="318">
        <f t="shared" si="295"/>
        <v>0</v>
      </c>
      <c r="T173" s="355">
        <f t="shared" si="295"/>
        <v>26500</v>
      </c>
      <c r="U173" s="317">
        <f t="shared" si="295"/>
        <v>26500</v>
      </c>
      <c r="V173" s="317">
        <f t="shared" si="295"/>
        <v>0</v>
      </c>
      <c r="W173" s="318">
        <f t="shared" si="295"/>
        <v>0</v>
      </c>
      <c r="X173" s="325">
        <f t="shared" si="295"/>
        <v>23200</v>
      </c>
      <c r="Y173" s="317">
        <f t="shared" si="295"/>
        <v>23200</v>
      </c>
      <c r="Z173" s="317">
        <f t="shared" si="295"/>
        <v>0</v>
      </c>
      <c r="AA173" s="318">
        <f t="shared" si="295"/>
        <v>0</v>
      </c>
      <c r="AB173" s="325">
        <f t="shared" si="295"/>
        <v>23900</v>
      </c>
      <c r="AC173" s="317">
        <f t="shared" si="295"/>
        <v>23900</v>
      </c>
      <c r="AD173" s="317">
        <f t="shared" si="295"/>
        <v>0</v>
      </c>
      <c r="AE173" s="318">
        <f t="shared" si="295"/>
        <v>0</v>
      </c>
    </row>
    <row r="174" spans="1:31" ht="15.75" x14ac:dyDescent="0.25">
      <c r="A174" s="156"/>
      <c r="B174" s="399">
        <v>1</v>
      </c>
      <c r="C174" s="741" t="s">
        <v>369</v>
      </c>
      <c r="D174" s="325">
        <f>SUM(E174:G174)</f>
        <v>23234.65</v>
      </c>
      <c r="E174" s="317">
        <f>'[1]13. Sociálna starostlivosť'!$H$71</f>
        <v>23234.65</v>
      </c>
      <c r="F174" s="317">
        <f>'[1]13. Sociálna starostlivosť'!$I$71</f>
        <v>0</v>
      </c>
      <c r="G174" s="318">
        <f>'[1]13. Sociálna starostlivosť'!$J$71</f>
        <v>0</v>
      </c>
      <c r="H174" s="325">
        <f>SUM(I174:K174)</f>
        <v>22668.19</v>
      </c>
      <c r="I174" s="317">
        <f>'[2]13. Sociálna starostlivosť'!$K$72</f>
        <v>22668.19</v>
      </c>
      <c r="J174" s="317">
        <f>'[2]13. Sociálna starostlivosť'!$L$72</f>
        <v>0</v>
      </c>
      <c r="K174" s="318">
        <f>'[2]13. Sociálna starostlivosť'!$M$72</f>
        <v>0</v>
      </c>
      <c r="L174" s="355">
        <f>SUM(M174:O174)</f>
        <v>8818</v>
      </c>
      <c r="M174" s="317">
        <f>'[2]13. Sociálna starostlivosť'!$N$72</f>
        <v>8818</v>
      </c>
      <c r="N174" s="317">
        <f>'[2]13. Sociálna starostlivosť'!$O$72</f>
        <v>0</v>
      </c>
      <c r="O174" s="354">
        <f>'[2]13. Sociálna starostlivosť'!$P$72</f>
        <v>0</v>
      </c>
      <c r="P174" s="772">
        <f>SUM(Q174:S174)</f>
        <v>11100</v>
      </c>
      <c r="Q174" s="354">
        <f>'[2]13. Sociálna starostlivosť'!$Q$72</f>
        <v>11100</v>
      </c>
      <c r="R174" s="354">
        <f>'[2]13. Sociálna starostlivosť'!$R$72</f>
        <v>0</v>
      </c>
      <c r="S174" s="318">
        <f>'[2]13. Sociálna starostlivosť'!$S$72</f>
        <v>0</v>
      </c>
      <c r="T174" s="355">
        <f>SUM(U174:W174)</f>
        <v>26500</v>
      </c>
      <c r="U174" s="317">
        <f>'[2]13. Sociálna starostlivosť'!$T$72</f>
        <v>26500</v>
      </c>
      <c r="V174" s="317">
        <f>'[2]13. Sociálna starostlivosť'!$U$72</f>
        <v>0</v>
      </c>
      <c r="W174" s="318">
        <f>'[2]13. Sociálna starostlivosť'!$V$72</f>
        <v>0</v>
      </c>
      <c r="X174" s="325">
        <f>SUM(Y174:AA174)</f>
        <v>23200</v>
      </c>
      <c r="Y174" s="317">
        <f>'[2]13. Sociálna starostlivosť'!$W$72</f>
        <v>23200</v>
      </c>
      <c r="Z174" s="317">
        <f>'[2]13. Sociálna starostlivosť'!$X$72</f>
        <v>0</v>
      </c>
      <c r="AA174" s="318">
        <f>'[2]13. Sociálna starostlivosť'!$Y$72</f>
        <v>0</v>
      </c>
      <c r="AB174" s="325">
        <f>SUM(AC174:AE174)</f>
        <v>23900</v>
      </c>
      <c r="AC174" s="317">
        <f>'[2]13. Sociálna starostlivosť'!$Z$72</f>
        <v>23900</v>
      </c>
      <c r="AD174" s="317">
        <f>'[2]13. Sociálna starostlivosť'!$AA$72</f>
        <v>0</v>
      </c>
      <c r="AE174" s="318">
        <f>'[2]13. Sociálna starostlivosť'!$AB$72</f>
        <v>0</v>
      </c>
    </row>
    <row r="175" spans="1:31" ht="16.5" x14ac:dyDescent="0.3">
      <c r="A175" s="159"/>
      <c r="B175" s="400" t="s">
        <v>370</v>
      </c>
      <c r="C175" s="742" t="s">
        <v>371</v>
      </c>
      <c r="D175" s="325">
        <f>SUM(E175:G175)</f>
        <v>0</v>
      </c>
      <c r="E175" s="317">
        <f>'[1]13. Sociálna starostlivosť'!$H$93</f>
        <v>0</v>
      </c>
      <c r="F175" s="317">
        <f>'[1]13. Sociálna starostlivosť'!$I$93</f>
        <v>0</v>
      </c>
      <c r="G175" s="318">
        <f>'[1]13. Sociálna starostlivosť'!$J$93</f>
        <v>0</v>
      </c>
      <c r="H175" s="325">
        <f>SUM(I175:K175)</f>
        <v>0</v>
      </c>
      <c r="I175" s="317">
        <f>'[2]13. Sociálna starostlivosť'!$K$94</f>
        <v>0</v>
      </c>
      <c r="J175" s="317">
        <f>'[2]13. Sociálna starostlivosť'!$L$94</f>
        <v>0</v>
      </c>
      <c r="K175" s="318">
        <f>'[2]13. Sociálna starostlivosť'!$M$94</f>
        <v>0</v>
      </c>
      <c r="L175" s="355">
        <f>SUM(M175:O175)</f>
        <v>0</v>
      </c>
      <c r="M175" s="317">
        <f>'[2]13. Sociálna starostlivosť'!$N$94</f>
        <v>0</v>
      </c>
      <c r="N175" s="317">
        <f>'[2]13. Sociálna starostlivosť'!$O$94</f>
        <v>0</v>
      </c>
      <c r="O175" s="354">
        <f>'[2]13. Sociálna starostlivosť'!$P$94</f>
        <v>0</v>
      </c>
      <c r="P175" s="772">
        <f t="shared" ref="P175:P176" si="296">SUM(Q175:S175)</f>
        <v>0</v>
      </c>
      <c r="Q175" s="354">
        <f>'[2]13. Sociálna starostlivosť'!$Q$94</f>
        <v>0</v>
      </c>
      <c r="R175" s="354">
        <f>'[2]13. Sociálna starostlivosť'!$R$94</f>
        <v>0</v>
      </c>
      <c r="S175" s="318">
        <f>'[2]13. Sociálna starostlivosť'!$S$94</f>
        <v>0</v>
      </c>
      <c r="T175" s="355">
        <f>SUM(U175:W175)</f>
        <v>0</v>
      </c>
      <c r="U175" s="317">
        <f>'[2]13. Sociálna starostlivosť'!$T$94</f>
        <v>0</v>
      </c>
      <c r="V175" s="317">
        <f>'[2]13. Sociálna starostlivosť'!$U$94</f>
        <v>0</v>
      </c>
      <c r="W175" s="318">
        <f>'[2]13. Sociálna starostlivosť'!$V$94</f>
        <v>0</v>
      </c>
      <c r="X175" s="325">
        <f>SUM(Y175:AA175)</f>
        <v>0</v>
      </c>
      <c r="Y175" s="317">
        <f>'[2]13. Sociálna starostlivosť'!$W$94</f>
        <v>0</v>
      </c>
      <c r="Z175" s="317">
        <f>'[2]13. Sociálna starostlivosť'!$X$94</f>
        <v>0</v>
      </c>
      <c r="AA175" s="318">
        <f>'[2]13. Sociálna starostlivosť'!$Y$94</f>
        <v>0</v>
      </c>
      <c r="AB175" s="325">
        <f>SUM(AC175:AE175)</f>
        <v>0</v>
      </c>
      <c r="AC175" s="317">
        <f>'[2]13. Sociálna starostlivosť'!$Z$94</f>
        <v>0</v>
      </c>
      <c r="AD175" s="317">
        <f>'[2]13. Sociálna starostlivosť'!$AA$94</f>
        <v>0</v>
      </c>
      <c r="AE175" s="318">
        <f>'[2]13. Sociálna starostlivosť'!$AB$94</f>
        <v>0</v>
      </c>
    </row>
    <row r="176" spans="1:31" ht="17.25" thickBot="1" x14ac:dyDescent="0.35">
      <c r="A176" s="159"/>
      <c r="B176" s="384" t="s">
        <v>395</v>
      </c>
      <c r="C176" s="743" t="s">
        <v>396</v>
      </c>
      <c r="D176" s="344">
        <f>SUM(E176:G176)</f>
        <v>532877.38</v>
      </c>
      <c r="E176" s="345">
        <f>'[1]13. Sociálna starostlivosť'!$H$95</f>
        <v>532877.38</v>
      </c>
      <c r="F176" s="345">
        <f>'[1]13. Sociálna starostlivosť'!$I$95</f>
        <v>0</v>
      </c>
      <c r="G176" s="346">
        <f>'[1]13. Sociálna starostlivosť'!$J$95</f>
        <v>0</v>
      </c>
      <c r="H176" s="344">
        <f>SUM(I176:K176)</f>
        <v>539139</v>
      </c>
      <c r="I176" s="345">
        <f>'[2]13. Sociálna starostlivosť'!$K$96</f>
        <v>539139</v>
      </c>
      <c r="J176" s="345">
        <f>'[2]13. Sociálna starostlivosť'!$L$96</f>
        <v>0</v>
      </c>
      <c r="K176" s="346">
        <f>'[2]13. Sociálna starostlivosť'!$M$96</f>
        <v>0</v>
      </c>
      <c r="L176" s="736">
        <f>SUM(M176:O176)</f>
        <v>90330</v>
      </c>
      <c r="M176" s="345">
        <f>'[2]13. Sociálna starostlivosť'!$N$96</f>
        <v>90330</v>
      </c>
      <c r="N176" s="345">
        <f>'[2]13. Sociálna starostlivosť'!$O$96</f>
        <v>0</v>
      </c>
      <c r="O176" s="520">
        <f>'[2]13. Sociálna starostlivosť'!$P$96</f>
        <v>0</v>
      </c>
      <c r="P176" s="773">
        <f t="shared" si="296"/>
        <v>94770</v>
      </c>
      <c r="Q176" s="520">
        <f>'[2]13. Sociálna starostlivosť'!$Q$96</f>
        <v>94770</v>
      </c>
      <c r="R176" s="520">
        <f>'[2]13. Sociálna starostlivosť'!$R$96</f>
        <v>0</v>
      </c>
      <c r="S176" s="346">
        <f>'[2]13. Sociálna starostlivosť'!$S$96</f>
        <v>0</v>
      </c>
      <c r="T176" s="736">
        <f>SUM(U176:W176)</f>
        <v>87250</v>
      </c>
      <c r="U176" s="345">
        <f>'[2]13. Sociálna starostlivosť'!$T$96</f>
        <v>87250</v>
      </c>
      <c r="V176" s="345">
        <f>'[2]13. Sociálna starostlivosť'!$U$96</f>
        <v>0</v>
      </c>
      <c r="W176" s="346">
        <f>'[2]13. Sociálna starostlivosť'!$V$96</f>
        <v>0</v>
      </c>
      <c r="X176" s="344">
        <f>SUM(Y176:AA176)</f>
        <v>94730</v>
      </c>
      <c r="Y176" s="345">
        <f>'[2]13. Sociálna starostlivosť'!$W$96</f>
        <v>94730</v>
      </c>
      <c r="Z176" s="345">
        <f>'[2]13. Sociálna starostlivosť'!$X$96</f>
        <v>0</v>
      </c>
      <c r="AA176" s="346">
        <f>'[2]13. Sociálna starostlivosť'!$Y$96</f>
        <v>0</v>
      </c>
      <c r="AB176" s="344">
        <f>SUM(AC176:AE176)</f>
        <v>99240</v>
      </c>
      <c r="AC176" s="345">
        <f>'[2]13. Sociálna starostlivosť'!$Z$96</f>
        <v>99240</v>
      </c>
      <c r="AD176" s="345">
        <f>'[2]13. Sociálna starostlivosť'!$AA$96</f>
        <v>0</v>
      </c>
      <c r="AE176" s="346">
        <f>'[2]13. Sociálna starostlivosť'!$AB$96</f>
        <v>0</v>
      </c>
    </row>
    <row r="177" spans="1:31" s="158" customFormat="1" ht="17.25" thickBot="1" x14ac:dyDescent="0.35">
      <c r="A177" s="160"/>
      <c r="B177" s="401" t="s">
        <v>372</v>
      </c>
      <c r="C177" s="402"/>
      <c r="D177" s="521">
        <f>SUM(E177:G177)</f>
        <v>394165.15</v>
      </c>
      <c r="E177" s="522">
        <f>'[1]14. Bývanie'!$H$22</f>
        <v>305017.27</v>
      </c>
      <c r="F177" s="522">
        <f>'[1]14. Bývanie'!$I$22</f>
        <v>0</v>
      </c>
      <c r="G177" s="523">
        <f>'[1]14. Bývanie'!$J$22</f>
        <v>89147.88</v>
      </c>
      <c r="H177" s="521">
        <f>SUM(I177:K177)</f>
        <v>365084.66000000003</v>
      </c>
      <c r="I177" s="522">
        <f>'[2]14. Bývanie'!$K$24</f>
        <v>295471.46000000002</v>
      </c>
      <c r="J177" s="522">
        <f>'[2]14. Bývanie'!$L$24</f>
        <v>0</v>
      </c>
      <c r="K177" s="522">
        <f>'[2]14. Bývanie'!$M$24</f>
        <v>69613.2</v>
      </c>
      <c r="L177" s="404">
        <f>SUM(M177:O177)</f>
        <v>431600</v>
      </c>
      <c r="M177" s="405">
        <f>'[2]14. Bývanie'!$N$24</f>
        <v>358800</v>
      </c>
      <c r="N177" s="405">
        <f>'[2]14. Bývanie'!$O$24</f>
        <v>0</v>
      </c>
      <c r="O177" s="405">
        <f>'[2]14. Bývanie'!$P$24</f>
        <v>72800</v>
      </c>
      <c r="P177" s="404">
        <f>SUM(Q177:S177)</f>
        <v>384300</v>
      </c>
      <c r="Q177" s="405">
        <f>'[2]14. Bývanie'!$Q$24</f>
        <v>311500</v>
      </c>
      <c r="R177" s="405">
        <f>'[2]14. Bývanie'!$R$24</f>
        <v>0</v>
      </c>
      <c r="S177" s="406">
        <f>'[2]14. Bývanie'!$S$24</f>
        <v>72800</v>
      </c>
      <c r="T177" s="769">
        <f>SUM(U177:W177)</f>
        <v>428300</v>
      </c>
      <c r="U177" s="522">
        <f>'[2]14. Bývanie'!$T$24</f>
        <v>360300</v>
      </c>
      <c r="V177" s="522">
        <f>'[2]14. Bývanie'!$U$24</f>
        <v>0</v>
      </c>
      <c r="W177" s="523">
        <f>'[2]14. Bývanie'!$V$24</f>
        <v>68000</v>
      </c>
      <c r="X177" s="521">
        <f>SUM(Y177:AA177)</f>
        <v>7502900</v>
      </c>
      <c r="Y177" s="522">
        <f>'[2]14. Bývanie'!$W$24</f>
        <v>336900</v>
      </c>
      <c r="Z177" s="522">
        <f>'[2]14. Bývanie'!$X$24</f>
        <v>7049000</v>
      </c>
      <c r="AA177" s="523">
        <f>'[2]14. Bývanie'!$Y$24</f>
        <v>117000</v>
      </c>
      <c r="AB177" s="521">
        <f>SUM(AC177:AE177)</f>
        <v>725900</v>
      </c>
      <c r="AC177" s="522">
        <f>'[2]14. Bývanie'!$Z$24</f>
        <v>359900</v>
      </c>
      <c r="AD177" s="522">
        <f>'[2]14. Bývanie'!$AA$24</f>
        <v>100000</v>
      </c>
      <c r="AE177" s="523">
        <f>'[2]14. Bývanie'!$AB$24</f>
        <v>266000</v>
      </c>
    </row>
    <row r="178" spans="1:31" s="158" customFormat="1" ht="15.75" x14ac:dyDescent="0.25">
      <c r="A178" s="160"/>
      <c r="B178" s="371" t="s">
        <v>373</v>
      </c>
      <c r="C178" s="390"/>
      <c r="D178" s="407">
        <f t="shared" ref="D178:G178" si="297">SUM(D179:D181)</f>
        <v>1326478.6399999999</v>
      </c>
      <c r="E178" s="408">
        <f t="shared" si="297"/>
        <v>1321628.6399999999</v>
      </c>
      <c r="F178" s="408">
        <f t="shared" si="297"/>
        <v>4850</v>
      </c>
      <c r="G178" s="409">
        <f t="shared" si="297"/>
        <v>0</v>
      </c>
      <c r="H178" s="407">
        <f t="shared" ref="H178:K178" si="298">SUM(H179:H181)</f>
        <v>1418736.4700000002</v>
      </c>
      <c r="I178" s="408">
        <f t="shared" si="298"/>
        <v>1262656.9600000002</v>
      </c>
      <c r="J178" s="408">
        <f t="shared" si="298"/>
        <v>0</v>
      </c>
      <c r="K178" s="363">
        <f t="shared" si="298"/>
        <v>156079.51</v>
      </c>
      <c r="L178" s="353">
        <f t="shared" ref="L178:S178" si="299">SUM(L179:L181)</f>
        <v>1681170</v>
      </c>
      <c r="M178" s="410">
        <f t="shared" si="299"/>
        <v>1382170</v>
      </c>
      <c r="N178" s="410">
        <f t="shared" si="299"/>
        <v>27000</v>
      </c>
      <c r="O178" s="410">
        <f t="shared" si="299"/>
        <v>272000</v>
      </c>
      <c r="P178" s="353">
        <f t="shared" si="299"/>
        <v>1621460</v>
      </c>
      <c r="Q178" s="410">
        <f t="shared" si="299"/>
        <v>1351460</v>
      </c>
      <c r="R178" s="410">
        <f t="shared" si="299"/>
        <v>0</v>
      </c>
      <c r="S178" s="411">
        <f t="shared" si="299"/>
        <v>270000</v>
      </c>
      <c r="T178" s="407">
        <f t="shared" ref="T178:W178" si="300">SUM(T179:T181)</f>
        <v>1804362</v>
      </c>
      <c r="U178" s="408">
        <f t="shared" si="300"/>
        <v>1432422</v>
      </c>
      <c r="V178" s="408">
        <f t="shared" si="300"/>
        <v>100000</v>
      </c>
      <c r="W178" s="409">
        <f t="shared" si="300"/>
        <v>271940</v>
      </c>
      <c r="X178" s="407">
        <f t="shared" ref="X178:AA178" si="301">SUM(X179:X181)</f>
        <v>1823530</v>
      </c>
      <c r="Y178" s="408">
        <f t="shared" si="301"/>
        <v>1430530</v>
      </c>
      <c r="Z178" s="408">
        <f t="shared" si="301"/>
        <v>120000</v>
      </c>
      <c r="AA178" s="409">
        <f t="shared" si="301"/>
        <v>273000</v>
      </c>
      <c r="AB178" s="407">
        <f t="shared" ref="AB178:AE178" si="302">SUM(AB179:AB181)</f>
        <v>1915290</v>
      </c>
      <c r="AC178" s="408">
        <f t="shared" si="302"/>
        <v>1436290</v>
      </c>
      <c r="AD178" s="408">
        <f t="shared" si="302"/>
        <v>165000</v>
      </c>
      <c r="AE178" s="409">
        <f t="shared" si="302"/>
        <v>314000</v>
      </c>
    </row>
    <row r="179" spans="1:31" ht="16.5" customHeight="1" x14ac:dyDescent="0.25">
      <c r="A179" s="156"/>
      <c r="B179" s="400" t="s">
        <v>432</v>
      </c>
      <c r="C179" s="738" t="s">
        <v>437</v>
      </c>
      <c r="D179" s="316">
        <f>SUM(E179:G179)</f>
        <v>1213529.68</v>
      </c>
      <c r="E179" s="314">
        <f>'[1]15. Administratíva'!$H$4</f>
        <v>1213529.68</v>
      </c>
      <c r="F179" s="314">
        <f>'[1]15. Administratíva'!$I$4</f>
        <v>0</v>
      </c>
      <c r="G179" s="315">
        <f>'[1]15. Administratíva'!$J$4</f>
        <v>0</v>
      </c>
      <c r="H179" s="316">
        <f>SUM(I179:K179)</f>
        <v>1204137.1900000002</v>
      </c>
      <c r="I179" s="314">
        <f>'[2]15. Administratíva'!$K$4</f>
        <v>1204137.1900000002</v>
      </c>
      <c r="J179" s="314">
        <f>'[2]15. Administratíva'!$L$4</f>
        <v>0</v>
      </c>
      <c r="K179" s="314">
        <f>'[2]15. Administratíva'!$M$4</f>
        <v>0</v>
      </c>
      <c r="L179" s="325">
        <f>SUM(M179:O179)</f>
        <v>1323170</v>
      </c>
      <c r="M179" s="317">
        <f>'[2]15. Administratíva'!$N$4</f>
        <v>1296170</v>
      </c>
      <c r="N179" s="317">
        <f>'[2]15. Administratíva'!$O$4</f>
        <v>27000</v>
      </c>
      <c r="O179" s="354">
        <f>'[2]15. Administratíva'!$P$4</f>
        <v>0</v>
      </c>
      <c r="P179" s="772">
        <f>SUM(Q179:S179)</f>
        <v>1284460</v>
      </c>
      <c r="Q179" s="354">
        <f>'[2]15. Administratíva'!$Q$4</f>
        <v>1284460</v>
      </c>
      <c r="R179" s="354">
        <f>'[2]15. Administratíva'!$R$4</f>
        <v>0</v>
      </c>
      <c r="S179" s="318">
        <f>'[2]15. Administratíva'!$S$4</f>
        <v>0</v>
      </c>
      <c r="T179" s="316">
        <f>SUM(U179:W179)</f>
        <v>1442422</v>
      </c>
      <c r="U179" s="314">
        <f>'[2]15. Administratíva'!$T$4</f>
        <v>1342422</v>
      </c>
      <c r="V179" s="314">
        <f>'[2]15. Administratíva'!$U$4</f>
        <v>100000</v>
      </c>
      <c r="W179" s="315">
        <f>'[2]15. Administratíva'!$V$4</f>
        <v>0</v>
      </c>
      <c r="X179" s="316">
        <f>SUM(Y179:AA179)</f>
        <v>1461530</v>
      </c>
      <c r="Y179" s="314">
        <f>'[2]15. Administratíva'!$W$4</f>
        <v>1341530</v>
      </c>
      <c r="Z179" s="314">
        <f>'[2]15. Administratíva'!$X$4</f>
        <v>120000</v>
      </c>
      <c r="AA179" s="315">
        <f>'[2]15. Administratíva'!$Y$4</f>
        <v>0</v>
      </c>
      <c r="AB179" s="316">
        <f>SUM(AC179:AE179)</f>
        <v>1512290</v>
      </c>
      <c r="AC179" s="314">
        <f>'[2]15. Administratíva'!$Z$4</f>
        <v>1347290</v>
      </c>
      <c r="AD179" s="314">
        <f>'[2]15. Administratíva'!$AA$4</f>
        <v>165000</v>
      </c>
      <c r="AE179" s="315">
        <f>'[2]15. Administratíva'!$AB$4</f>
        <v>0</v>
      </c>
    </row>
    <row r="180" spans="1:31" ht="16.5" customHeight="1" x14ac:dyDescent="0.25">
      <c r="A180" s="156"/>
      <c r="B180" s="400" t="s">
        <v>433</v>
      </c>
      <c r="C180" s="738" t="s">
        <v>435</v>
      </c>
      <c r="D180" s="316">
        <f>SUM(E180:G180)</f>
        <v>112948.96</v>
      </c>
      <c r="E180" s="314">
        <f>'[1]15. Administratíva'!$H$88</f>
        <v>108098.96</v>
      </c>
      <c r="F180" s="314">
        <f>'[1]15. Administratíva'!$I$88</f>
        <v>4850</v>
      </c>
      <c r="G180" s="315">
        <f>'[1]15. Administratíva'!$J$88</f>
        <v>0</v>
      </c>
      <c r="H180" s="316">
        <f>SUM(I180:K180)</f>
        <v>0</v>
      </c>
      <c r="I180" s="314">
        <f>'[2]15. Administratíva'!$K$92</f>
        <v>0</v>
      </c>
      <c r="J180" s="314">
        <f>'[2]15. Administratíva'!$L$92</f>
        <v>0</v>
      </c>
      <c r="K180" s="314">
        <f>'[2]15. Administratíva'!$M$92</f>
        <v>0</v>
      </c>
      <c r="L180" s="325">
        <f>SUM(M180:O180)</f>
        <v>0</v>
      </c>
      <c r="M180" s="317">
        <f>'[2]15. Administratíva'!$N$92</f>
        <v>0</v>
      </c>
      <c r="N180" s="317">
        <f>'[2]15. Administratíva'!$O$92</f>
        <v>0</v>
      </c>
      <c r="O180" s="354">
        <f>'[2]15. Administratíva'!$P$92</f>
        <v>0</v>
      </c>
      <c r="P180" s="772">
        <f t="shared" ref="P180:P181" si="303">SUM(Q180:S180)</f>
        <v>0</v>
      </c>
      <c r="Q180" s="354">
        <f>'[2]15. Administratíva'!$Q$92</f>
        <v>0</v>
      </c>
      <c r="R180" s="354">
        <f>'[2]15. Administratíva'!$R$92</f>
        <v>0</v>
      </c>
      <c r="S180" s="318">
        <f>'[2]15. Administratíva'!$S$92</f>
        <v>0</v>
      </c>
      <c r="T180" s="316">
        <f>SUM(U180:W180)</f>
        <v>0</v>
      </c>
      <c r="U180" s="314">
        <f>'[2]15. Administratíva'!$T$92</f>
        <v>0</v>
      </c>
      <c r="V180" s="314">
        <f>'[2]15. Administratíva'!$U$92</f>
        <v>0</v>
      </c>
      <c r="W180" s="315">
        <f>'[2]15. Administratíva'!$V$92</f>
        <v>0</v>
      </c>
      <c r="X180" s="316">
        <f>SUM(Y180:AA180)</f>
        <v>0</v>
      </c>
      <c r="Y180" s="314">
        <f>'[2]15. Administratíva'!$W$92</f>
        <v>0</v>
      </c>
      <c r="Z180" s="314">
        <f>'[2]15. Administratíva'!$X$92</f>
        <v>0</v>
      </c>
      <c r="AA180" s="315">
        <f>'[2]15. Administratíva'!$Y$92</f>
        <v>0</v>
      </c>
      <c r="AB180" s="316">
        <f>SUM(AC180:AE180)</f>
        <v>0</v>
      </c>
      <c r="AC180" s="314">
        <f>'[2]15. Administratíva'!$Z$92</f>
        <v>0</v>
      </c>
      <c r="AD180" s="314">
        <f>'[2]15. Administratíva'!$AA$92</f>
        <v>0</v>
      </c>
      <c r="AE180" s="315">
        <f>'[2]15. Administratíva'!$AB$92</f>
        <v>0</v>
      </c>
    </row>
    <row r="181" spans="1:31" ht="15.75" customHeight="1" thickBot="1" x14ac:dyDescent="0.3">
      <c r="A181" s="159"/>
      <c r="B181" s="403" t="s">
        <v>434</v>
      </c>
      <c r="C181" s="738" t="s">
        <v>436</v>
      </c>
      <c r="D181" s="322">
        <f>SUM(E181:G181)</f>
        <v>0</v>
      </c>
      <c r="E181" s="323">
        <f>'[1]15. Administratíva'!$H$89</f>
        <v>0</v>
      </c>
      <c r="F181" s="323">
        <f>'[1]15. Administratíva'!$I$89</f>
        <v>0</v>
      </c>
      <c r="G181" s="324">
        <f>'[1]15. Administratíva'!$J$89</f>
        <v>0</v>
      </c>
      <c r="H181" s="322">
        <f>SUM(I181:K181)</f>
        <v>214599.28</v>
      </c>
      <c r="I181" s="323">
        <f>'[2]15. Administratíva'!$K$93</f>
        <v>58519.77</v>
      </c>
      <c r="J181" s="323">
        <f>'[2]15. Administratíva'!$L$93</f>
        <v>0</v>
      </c>
      <c r="K181" s="323">
        <f>'[2]15. Administratíva'!$M$93</f>
        <v>156079.51</v>
      </c>
      <c r="L181" s="344">
        <f>SUM(M181:O181)</f>
        <v>358000</v>
      </c>
      <c r="M181" s="345">
        <f>'[2]15. Administratíva'!$N$93</f>
        <v>86000</v>
      </c>
      <c r="N181" s="345">
        <f>'[2]15. Administratíva'!$O$93</f>
        <v>0</v>
      </c>
      <c r="O181" s="520">
        <f>'[2]15. Administratíva'!$P$93</f>
        <v>272000</v>
      </c>
      <c r="P181" s="773">
        <f t="shared" si="303"/>
        <v>337000</v>
      </c>
      <c r="Q181" s="520">
        <f>'[2]15. Administratíva'!$Q$93</f>
        <v>67000</v>
      </c>
      <c r="R181" s="520">
        <f>'[2]15. Administratíva'!$R$93</f>
        <v>0</v>
      </c>
      <c r="S181" s="346">
        <f>'[2]15. Administratíva'!$S$93</f>
        <v>270000</v>
      </c>
      <c r="T181" s="322">
        <f>SUM(U181:W181)</f>
        <v>361940</v>
      </c>
      <c r="U181" s="323">
        <f>'[2]15. Administratíva'!$T$93</f>
        <v>90000</v>
      </c>
      <c r="V181" s="323">
        <f>'[2]15. Administratíva'!$U$93</f>
        <v>0</v>
      </c>
      <c r="W181" s="324">
        <f>'[2]15. Administratíva'!$V$93</f>
        <v>271940</v>
      </c>
      <c r="X181" s="322">
        <f>SUM(Y181:AA181)</f>
        <v>362000</v>
      </c>
      <c r="Y181" s="323">
        <f>'[2]15. Administratíva'!$W$93</f>
        <v>89000</v>
      </c>
      <c r="Z181" s="323">
        <f>'[2]15. Administratíva'!$X$93</f>
        <v>0</v>
      </c>
      <c r="AA181" s="324">
        <f>'[2]15. Administratíva'!$Y$93</f>
        <v>273000</v>
      </c>
      <c r="AB181" s="322">
        <f>SUM(AC181:AE181)</f>
        <v>403000</v>
      </c>
      <c r="AC181" s="323">
        <f>'[2]15. Administratíva'!$Z$93</f>
        <v>89000</v>
      </c>
      <c r="AD181" s="323">
        <f>'[2]15. Administratíva'!$AA$93</f>
        <v>0</v>
      </c>
      <c r="AE181" s="324">
        <f>'[2]15. Administratíva'!$AB$93</f>
        <v>314000</v>
      </c>
    </row>
    <row r="182" spans="1:31" x14ac:dyDescent="0.2">
      <c r="F182" s="151"/>
      <c r="G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V182" s="151"/>
      <c r="W182" s="151"/>
    </row>
    <row r="183" spans="1:31" x14ac:dyDescent="0.2">
      <c r="F183" s="151"/>
      <c r="G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V183" s="151"/>
      <c r="W183" s="151"/>
    </row>
    <row r="184" spans="1:31" x14ac:dyDescent="0.2">
      <c r="A184" s="159"/>
      <c r="F184" s="151"/>
      <c r="G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V184" s="151"/>
      <c r="W184" s="151"/>
    </row>
    <row r="185" spans="1:31" x14ac:dyDescent="0.2">
      <c r="A185" s="156"/>
      <c r="F185" s="151"/>
      <c r="G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V185" s="151"/>
      <c r="W185" s="151"/>
    </row>
    <row r="186" spans="1:31" x14ac:dyDescent="0.2">
      <c r="A186" s="156"/>
      <c r="F186" s="151"/>
      <c r="G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V186" s="151"/>
      <c r="W186" s="151"/>
    </row>
    <row r="187" spans="1:31" x14ac:dyDescent="0.2">
      <c r="A187" s="156"/>
      <c r="F187" s="151"/>
      <c r="G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V187" s="151"/>
      <c r="W187" s="151"/>
    </row>
    <row r="188" spans="1:31" x14ac:dyDescent="0.2">
      <c r="A188" s="156"/>
      <c r="F188" s="151"/>
      <c r="G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V188" s="151"/>
      <c r="W188" s="151"/>
    </row>
    <row r="189" spans="1:31" x14ac:dyDescent="0.2">
      <c r="A189" s="156"/>
      <c r="F189" s="151"/>
      <c r="G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V189" s="151"/>
      <c r="W189" s="151"/>
    </row>
    <row r="190" spans="1:31" x14ac:dyDescent="0.2">
      <c r="A190" s="159"/>
      <c r="F190" s="151"/>
      <c r="G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V190" s="151"/>
      <c r="W190" s="151"/>
    </row>
    <row r="191" spans="1:31" x14ac:dyDescent="0.2">
      <c r="A191" s="159"/>
      <c r="F191" s="151"/>
      <c r="G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V191" s="151"/>
      <c r="W191" s="151"/>
    </row>
    <row r="192" spans="1:31" x14ac:dyDescent="0.2">
      <c r="A192" s="156"/>
      <c r="F192" s="151"/>
      <c r="G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V192" s="151"/>
      <c r="W192" s="151"/>
    </row>
    <row r="193" spans="1:23" x14ac:dyDescent="0.2">
      <c r="A193" s="151"/>
      <c r="F193" s="151"/>
      <c r="G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V193" s="151"/>
      <c r="W193" s="151"/>
    </row>
    <row r="194" spans="1:23" x14ac:dyDescent="0.2">
      <c r="A194" s="151"/>
      <c r="F194" s="151"/>
      <c r="G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V194" s="151"/>
      <c r="W194" s="151"/>
    </row>
    <row r="195" spans="1:23" x14ac:dyDescent="0.2">
      <c r="A195" s="151"/>
      <c r="F195" s="151"/>
      <c r="G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V195" s="151"/>
      <c r="W195" s="151"/>
    </row>
    <row r="196" spans="1:23" x14ac:dyDescent="0.2">
      <c r="A196" s="151"/>
      <c r="F196" s="151"/>
      <c r="G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V196" s="151"/>
      <c r="W196" s="151"/>
    </row>
    <row r="197" spans="1:23" x14ac:dyDescent="0.2">
      <c r="A197" s="151"/>
      <c r="F197" s="151"/>
      <c r="G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V197" s="151"/>
      <c r="W197" s="151"/>
    </row>
    <row r="198" spans="1:23" x14ac:dyDescent="0.2">
      <c r="A198" s="151"/>
      <c r="F198" s="151"/>
      <c r="G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V198" s="151"/>
      <c r="W198" s="151"/>
    </row>
    <row r="199" spans="1:23" x14ac:dyDescent="0.2">
      <c r="A199" s="151"/>
      <c r="F199" s="151"/>
      <c r="G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V199" s="151"/>
      <c r="W199" s="151"/>
    </row>
    <row r="200" spans="1:23" x14ac:dyDescent="0.2">
      <c r="A200" s="159"/>
      <c r="F200" s="151"/>
      <c r="G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V200" s="151"/>
      <c r="W200" s="151"/>
    </row>
    <row r="201" spans="1:23" x14ac:dyDescent="0.2">
      <c r="F201" s="151"/>
      <c r="G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V201" s="151"/>
      <c r="W201" s="151"/>
    </row>
    <row r="202" spans="1:23" x14ac:dyDescent="0.2">
      <c r="F202" s="151"/>
      <c r="G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V202" s="151"/>
      <c r="W202" s="151"/>
    </row>
    <row r="203" spans="1:23" x14ac:dyDescent="0.2">
      <c r="F203" s="151"/>
      <c r="G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V203" s="151"/>
      <c r="W203" s="151"/>
    </row>
    <row r="204" spans="1:23" x14ac:dyDescent="0.2">
      <c r="F204" s="151"/>
      <c r="G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V204" s="151"/>
      <c r="W204" s="151"/>
    </row>
    <row r="205" spans="1:23" x14ac:dyDescent="0.2">
      <c r="F205" s="151"/>
      <c r="G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V205" s="151"/>
      <c r="W205" s="151"/>
    </row>
    <row r="206" spans="1:23" x14ac:dyDescent="0.2">
      <c r="F206" s="151"/>
      <c r="G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V206" s="151"/>
      <c r="W206" s="151"/>
    </row>
    <row r="207" spans="1:23" x14ac:dyDescent="0.2">
      <c r="F207" s="151"/>
      <c r="G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V207" s="151"/>
      <c r="W207" s="151"/>
    </row>
    <row r="208" spans="1:23" x14ac:dyDescent="0.2">
      <c r="F208" s="151"/>
      <c r="G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V208" s="151"/>
      <c r="W208" s="151"/>
    </row>
    <row r="209" spans="6:23" x14ac:dyDescent="0.2">
      <c r="F209" s="151"/>
      <c r="G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V209" s="151"/>
      <c r="W209" s="151"/>
    </row>
    <row r="210" spans="6:23" x14ac:dyDescent="0.2">
      <c r="F210" s="151"/>
      <c r="G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V210" s="151"/>
      <c r="W210" s="151"/>
    </row>
    <row r="211" spans="6:23" x14ac:dyDescent="0.2">
      <c r="F211" s="151"/>
      <c r="G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V211" s="151"/>
      <c r="W211" s="151"/>
    </row>
    <row r="212" spans="6:23" x14ac:dyDescent="0.2">
      <c r="F212" s="151"/>
      <c r="G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V212" s="151"/>
      <c r="W212" s="151"/>
    </row>
    <row r="213" spans="6:23" x14ac:dyDescent="0.2">
      <c r="F213" s="151"/>
      <c r="G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V213" s="151"/>
      <c r="W213" s="151"/>
    </row>
    <row r="214" spans="6:23" x14ac:dyDescent="0.2">
      <c r="F214" s="151"/>
      <c r="G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V214" s="151"/>
      <c r="W214" s="151"/>
    </row>
    <row r="215" spans="6:23" x14ac:dyDescent="0.2">
      <c r="F215" s="151"/>
      <c r="G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V215" s="151"/>
      <c r="W215" s="151"/>
    </row>
    <row r="216" spans="6:23" x14ac:dyDescent="0.2">
      <c r="F216" s="151"/>
      <c r="G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V216" s="151"/>
      <c r="W216" s="151"/>
    </row>
    <row r="217" spans="6:23" x14ac:dyDescent="0.2">
      <c r="F217" s="151"/>
      <c r="G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V217" s="151"/>
      <c r="W217" s="151"/>
    </row>
    <row r="218" spans="6:23" x14ac:dyDescent="0.2">
      <c r="F218" s="151"/>
      <c r="G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V218" s="151"/>
      <c r="W218" s="151"/>
    </row>
    <row r="219" spans="6:23" x14ac:dyDescent="0.2">
      <c r="F219" s="151"/>
      <c r="G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V219" s="151"/>
      <c r="W219" s="151"/>
    </row>
    <row r="220" spans="6:23" x14ac:dyDescent="0.2">
      <c r="F220" s="151"/>
      <c r="G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V220" s="151"/>
      <c r="W220" s="151"/>
    </row>
    <row r="221" spans="6:23" x14ac:dyDescent="0.2">
      <c r="F221" s="151"/>
      <c r="G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V221" s="151"/>
      <c r="W221" s="151"/>
    </row>
    <row r="222" spans="6:23" x14ac:dyDescent="0.2">
      <c r="F222" s="151"/>
      <c r="G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V222" s="151"/>
      <c r="W222" s="151"/>
    </row>
    <row r="223" spans="6:23" x14ac:dyDescent="0.2">
      <c r="F223" s="151"/>
      <c r="G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V223" s="151"/>
      <c r="W223" s="151"/>
    </row>
    <row r="224" spans="6:23" x14ac:dyDescent="0.2">
      <c r="F224" s="151"/>
      <c r="G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V224" s="151"/>
      <c r="W224" s="151"/>
    </row>
    <row r="225" spans="6:23" x14ac:dyDescent="0.2">
      <c r="F225" s="151"/>
      <c r="G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V225" s="151"/>
      <c r="W225" s="151"/>
    </row>
    <row r="226" spans="6:23" x14ac:dyDescent="0.2">
      <c r="F226" s="151"/>
      <c r="G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V226" s="151"/>
      <c r="W226" s="151"/>
    </row>
    <row r="227" spans="6:23" x14ac:dyDescent="0.2">
      <c r="F227" s="151"/>
      <c r="G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V227" s="151"/>
      <c r="W227" s="151"/>
    </row>
    <row r="228" spans="6:23" x14ac:dyDescent="0.2">
      <c r="F228" s="151"/>
      <c r="G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V228" s="151"/>
      <c r="W228" s="151"/>
    </row>
    <row r="229" spans="6:23" x14ac:dyDescent="0.2">
      <c r="F229" s="151"/>
      <c r="G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V229" s="151"/>
      <c r="W229" s="151"/>
    </row>
    <row r="230" spans="6:23" x14ac:dyDescent="0.2">
      <c r="F230" s="151"/>
      <c r="G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V230" s="151"/>
      <c r="W230" s="151"/>
    </row>
    <row r="231" spans="6:23" x14ac:dyDescent="0.2">
      <c r="F231" s="151"/>
      <c r="G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V231" s="151"/>
      <c r="W231" s="151"/>
    </row>
    <row r="232" spans="6:23" x14ac:dyDescent="0.2">
      <c r="F232" s="151"/>
      <c r="G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V232" s="151"/>
      <c r="W232" s="151"/>
    </row>
    <row r="233" spans="6:23" x14ac:dyDescent="0.2">
      <c r="F233" s="151"/>
      <c r="G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V233" s="151"/>
      <c r="W233" s="151"/>
    </row>
    <row r="234" spans="6:23" x14ac:dyDescent="0.2">
      <c r="F234" s="151"/>
      <c r="G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V234" s="151"/>
      <c r="W234" s="151"/>
    </row>
    <row r="235" spans="6:23" x14ac:dyDescent="0.2">
      <c r="F235" s="151"/>
      <c r="G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V235" s="151"/>
      <c r="W235" s="151"/>
    </row>
    <row r="236" spans="6:23" x14ac:dyDescent="0.2">
      <c r="F236" s="151"/>
      <c r="G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V236" s="151"/>
      <c r="W236" s="151"/>
    </row>
    <row r="237" spans="6:23" x14ac:dyDescent="0.2">
      <c r="F237" s="151"/>
      <c r="G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V237" s="151"/>
      <c r="W237" s="151"/>
    </row>
    <row r="238" spans="6:23" x14ac:dyDescent="0.2">
      <c r="F238" s="151"/>
      <c r="G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V238" s="151"/>
      <c r="W238" s="151"/>
    </row>
    <row r="239" spans="6:23" x14ac:dyDescent="0.2">
      <c r="F239" s="151"/>
      <c r="G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V239" s="151"/>
      <c r="W239" s="151"/>
    </row>
    <row r="240" spans="6:23" x14ac:dyDescent="0.2">
      <c r="F240" s="151"/>
      <c r="G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V240" s="151"/>
      <c r="W240" s="151"/>
    </row>
    <row r="241" spans="6:23" x14ac:dyDescent="0.2">
      <c r="F241" s="151"/>
      <c r="G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V241" s="151"/>
      <c r="W241" s="151"/>
    </row>
    <row r="242" spans="6:23" x14ac:dyDescent="0.2">
      <c r="F242" s="151"/>
      <c r="G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V242" s="151"/>
      <c r="W242" s="151"/>
    </row>
    <row r="243" spans="6:23" x14ac:dyDescent="0.2">
      <c r="F243" s="151"/>
      <c r="G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V243" s="151"/>
      <c r="W243" s="151"/>
    </row>
    <row r="244" spans="6:23" x14ac:dyDescent="0.2">
      <c r="F244" s="151"/>
      <c r="G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V244" s="151"/>
      <c r="W244" s="151"/>
    </row>
    <row r="245" spans="6:23" x14ac:dyDescent="0.2">
      <c r="F245" s="151"/>
      <c r="G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V245" s="151"/>
      <c r="W245" s="151"/>
    </row>
    <row r="246" spans="6:23" x14ac:dyDescent="0.2">
      <c r="F246" s="151"/>
      <c r="G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V246" s="151"/>
      <c r="W246" s="151"/>
    </row>
    <row r="247" spans="6:23" x14ac:dyDescent="0.2">
      <c r="F247" s="151"/>
      <c r="G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V247" s="151"/>
      <c r="W247" s="151"/>
    </row>
    <row r="248" spans="6:23" x14ac:dyDescent="0.2">
      <c r="F248" s="151"/>
      <c r="G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V248" s="151"/>
      <c r="W248" s="151"/>
    </row>
    <row r="249" spans="6:23" x14ac:dyDescent="0.2">
      <c r="F249" s="151"/>
      <c r="G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V249" s="151"/>
      <c r="W249" s="151"/>
    </row>
    <row r="250" spans="6:23" x14ac:dyDescent="0.2">
      <c r="F250" s="151"/>
      <c r="G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V250" s="151"/>
      <c r="W250" s="151"/>
    </row>
    <row r="251" spans="6:23" x14ac:dyDescent="0.2">
      <c r="F251" s="151"/>
      <c r="G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V251" s="151"/>
      <c r="W251" s="151"/>
    </row>
    <row r="252" spans="6:23" x14ac:dyDescent="0.2">
      <c r="F252" s="151"/>
      <c r="G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V252" s="151"/>
      <c r="W252" s="151"/>
    </row>
    <row r="253" spans="6:23" x14ac:dyDescent="0.2">
      <c r="F253" s="151"/>
      <c r="G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V253" s="151"/>
      <c r="W253" s="151"/>
    </row>
    <row r="254" spans="6:23" x14ac:dyDescent="0.2">
      <c r="F254" s="151"/>
      <c r="G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V254" s="151"/>
      <c r="W254" s="151"/>
    </row>
    <row r="255" spans="6:23" x14ac:dyDescent="0.2">
      <c r="F255" s="151"/>
      <c r="G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V255" s="151"/>
      <c r="W255" s="151"/>
    </row>
    <row r="256" spans="6:23" x14ac:dyDescent="0.2">
      <c r="F256" s="151"/>
      <c r="G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V256" s="151"/>
      <c r="W256" s="151"/>
    </row>
    <row r="257" spans="6:23" x14ac:dyDescent="0.2">
      <c r="F257" s="151"/>
      <c r="G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V257" s="151"/>
      <c r="W257" s="151"/>
    </row>
    <row r="258" spans="6:23" x14ac:dyDescent="0.2">
      <c r="F258" s="151"/>
      <c r="G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V258" s="151"/>
      <c r="W258" s="151"/>
    </row>
    <row r="259" spans="6:23" x14ac:dyDescent="0.2">
      <c r="F259" s="151"/>
      <c r="G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V259" s="151"/>
      <c r="W259" s="151"/>
    </row>
    <row r="260" spans="6:23" x14ac:dyDescent="0.2">
      <c r="F260" s="151"/>
      <c r="G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V260" s="151"/>
      <c r="W260" s="151"/>
    </row>
    <row r="261" spans="6:23" x14ac:dyDescent="0.2">
      <c r="F261" s="151"/>
      <c r="G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V261" s="151"/>
      <c r="W261" s="151"/>
    </row>
    <row r="262" spans="6:23" x14ac:dyDescent="0.2">
      <c r="F262" s="151"/>
      <c r="G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V262" s="151"/>
      <c r="W262" s="151"/>
    </row>
    <row r="263" spans="6:23" x14ac:dyDescent="0.2">
      <c r="F263" s="151"/>
      <c r="G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V263" s="151"/>
      <c r="W263" s="151"/>
    </row>
    <row r="264" spans="6:23" x14ac:dyDescent="0.2">
      <c r="F264" s="151"/>
      <c r="G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V264" s="151"/>
      <c r="W264" s="151"/>
    </row>
    <row r="265" spans="6:23" x14ac:dyDescent="0.2">
      <c r="F265" s="151"/>
      <c r="G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V265" s="151"/>
      <c r="W265" s="151"/>
    </row>
    <row r="266" spans="6:23" x14ac:dyDescent="0.2">
      <c r="F266" s="151"/>
      <c r="G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V266" s="151"/>
      <c r="W266" s="151"/>
    </row>
    <row r="267" spans="6:23" x14ac:dyDescent="0.2">
      <c r="F267" s="151"/>
      <c r="G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V267" s="151"/>
      <c r="W267" s="151"/>
    </row>
    <row r="268" spans="6:23" x14ac:dyDescent="0.2">
      <c r="F268" s="151"/>
      <c r="G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V268" s="151"/>
      <c r="W268" s="151"/>
    </row>
    <row r="269" spans="6:23" x14ac:dyDescent="0.2">
      <c r="F269" s="151"/>
      <c r="G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V269" s="151"/>
      <c r="W269" s="151"/>
    </row>
    <row r="270" spans="6:23" x14ac:dyDescent="0.2">
      <c r="F270" s="151"/>
      <c r="G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V270" s="151"/>
      <c r="W270" s="151"/>
    </row>
    <row r="271" spans="6:23" x14ac:dyDescent="0.2">
      <c r="F271" s="151"/>
      <c r="G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V271" s="151"/>
      <c r="W271" s="151"/>
    </row>
    <row r="272" spans="6:23" x14ac:dyDescent="0.2">
      <c r="F272" s="151"/>
      <c r="G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V272" s="151"/>
      <c r="W272" s="151"/>
    </row>
    <row r="273" spans="6:23" x14ac:dyDescent="0.2">
      <c r="F273" s="151"/>
      <c r="G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V273" s="151"/>
      <c r="W273" s="151"/>
    </row>
    <row r="274" spans="6:23" x14ac:dyDescent="0.2">
      <c r="F274" s="151"/>
      <c r="G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V274" s="151"/>
      <c r="W274" s="151"/>
    </row>
    <row r="275" spans="6:23" x14ac:dyDescent="0.2">
      <c r="F275" s="151"/>
      <c r="G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V275" s="151"/>
      <c r="W275" s="151"/>
    </row>
    <row r="276" spans="6:23" x14ac:dyDescent="0.2">
      <c r="F276" s="151"/>
      <c r="G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V276" s="151"/>
      <c r="W276" s="151"/>
    </row>
    <row r="277" spans="6:23" x14ac:dyDescent="0.2">
      <c r="F277" s="151"/>
      <c r="G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V277" s="151"/>
      <c r="W277" s="151"/>
    </row>
    <row r="278" spans="6:23" x14ac:dyDescent="0.2">
      <c r="F278" s="151"/>
      <c r="G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V278" s="151"/>
      <c r="W278" s="151"/>
    </row>
    <row r="279" spans="6:23" x14ac:dyDescent="0.2">
      <c r="F279" s="151"/>
      <c r="G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V279" s="151"/>
      <c r="W279" s="151"/>
    </row>
    <row r="280" spans="6:23" x14ac:dyDescent="0.2">
      <c r="F280" s="151"/>
      <c r="G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V280" s="151"/>
      <c r="W280" s="151"/>
    </row>
    <row r="281" spans="6:23" x14ac:dyDescent="0.2">
      <c r="F281" s="151"/>
      <c r="G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V281" s="151"/>
      <c r="W281" s="151"/>
    </row>
    <row r="282" spans="6:23" x14ac:dyDescent="0.2">
      <c r="F282" s="151"/>
      <c r="G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V282" s="151"/>
      <c r="W282" s="151"/>
    </row>
    <row r="283" spans="6:23" x14ac:dyDescent="0.2">
      <c r="F283" s="151"/>
      <c r="G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V283" s="151"/>
      <c r="W283" s="151"/>
    </row>
    <row r="284" spans="6:23" x14ac:dyDescent="0.2">
      <c r="F284" s="151"/>
      <c r="G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V284" s="151"/>
      <c r="W284" s="151"/>
    </row>
    <row r="285" spans="6:23" x14ac:dyDescent="0.2">
      <c r="F285" s="151"/>
      <c r="G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V285" s="151"/>
      <c r="W285" s="151"/>
    </row>
    <row r="286" spans="6:23" x14ac:dyDescent="0.2">
      <c r="F286" s="151"/>
      <c r="G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V286" s="151"/>
      <c r="W286" s="151"/>
    </row>
    <row r="287" spans="6:23" x14ac:dyDescent="0.2">
      <c r="F287" s="151"/>
      <c r="G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V287" s="151"/>
      <c r="W287" s="151"/>
    </row>
    <row r="288" spans="6:23" x14ac:dyDescent="0.2">
      <c r="F288" s="151"/>
      <c r="G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V288" s="151"/>
      <c r="W288" s="151"/>
    </row>
    <row r="289" spans="6:23" x14ac:dyDescent="0.2">
      <c r="F289" s="151"/>
      <c r="G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V289" s="151"/>
      <c r="W289" s="151"/>
    </row>
    <row r="290" spans="6:23" x14ac:dyDescent="0.2">
      <c r="F290" s="151"/>
      <c r="G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V290" s="151"/>
      <c r="W290" s="151"/>
    </row>
    <row r="291" spans="6:23" x14ac:dyDescent="0.2">
      <c r="F291" s="151"/>
      <c r="G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V291" s="151"/>
      <c r="W291" s="151"/>
    </row>
    <row r="292" spans="6:23" x14ac:dyDescent="0.2">
      <c r="F292" s="151"/>
      <c r="G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V292" s="151"/>
      <c r="W292" s="151"/>
    </row>
    <row r="293" spans="6:23" x14ac:dyDescent="0.2">
      <c r="F293" s="151"/>
      <c r="G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V293" s="151"/>
      <c r="W293" s="151"/>
    </row>
    <row r="294" spans="6:23" x14ac:dyDescent="0.2">
      <c r="F294" s="151"/>
      <c r="G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V294" s="151"/>
      <c r="W294" s="151"/>
    </row>
    <row r="295" spans="6:23" x14ac:dyDescent="0.2">
      <c r="F295" s="151"/>
      <c r="G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V295" s="151"/>
      <c r="W295" s="151"/>
    </row>
    <row r="296" spans="6:23" x14ac:dyDescent="0.2">
      <c r="F296" s="151"/>
      <c r="G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V296" s="151"/>
      <c r="W296" s="151"/>
    </row>
    <row r="297" spans="6:23" x14ac:dyDescent="0.2">
      <c r="F297" s="151"/>
      <c r="G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V297" s="151"/>
      <c r="W297" s="151"/>
    </row>
    <row r="298" spans="6:23" x14ac:dyDescent="0.2">
      <c r="F298" s="151"/>
      <c r="G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V298" s="151"/>
      <c r="W298" s="151"/>
    </row>
    <row r="299" spans="6:23" x14ac:dyDescent="0.2">
      <c r="F299" s="151"/>
      <c r="G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V299" s="151"/>
      <c r="W299" s="151"/>
    </row>
    <row r="300" spans="6:23" x14ac:dyDescent="0.2">
      <c r="F300" s="151"/>
      <c r="G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V300" s="151"/>
      <c r="W300" s="151"/>
    </row>
    <row r="301" spans="6:23" x14ac:dyDescent="0.2">
      <c r="F301" s="151"/>
      <c r="G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V301" s="151"/>
      <c r="W301" s="151"/>
    </row>
    <row r="302" spans="6:23" x14ac:dyDescent="0.2">
      <c r="F302" s="151"/>
      <c r="G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V302" s="151"/>
      <c r="W302" s="151"/>
    </row>
    <row r="303" spans="6:23" x14ac:dyDescent="0.2">
      <c r="F303" s="151"/>
      <c r="G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V303" s="151"/>
      <c r="W303" s="151"/>
    </row>
    <row r="304" spans="6:23" x14ac:dyDescent="0.2">
      <c r="F304" s="151"/>
      <c r="G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V304" s="151"/>
      <c r="W304" s="151"/>
    </row>
    <row r="305" spans="6:23" x14ac:dyDescent="0.2">
      <c r="F305" s="151"/>
      <c r="G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V305" s="151"/>
      <c r="W305" s="151"/>
    </row>
    <row r="306" spans="6:23" x14ac:dyDescent="0.2">
      <c r="F306" s="151"/>
      <c r="G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V306" s="151"/>
      <c r="W306" s="151"/>
    </row>
    <row r="307" spans="6:23" x14ac:dyDescent="0.2">
      <c r="F307" s="151"/>
      <c r="G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V307" s="151"/>
      <c r="W307" s="151"/>
    </row>
    <row r="308" spans="6:23" x14ac:dyDescent="0.2">
      <c r="F308" s="151"/>
      <c r="G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V308" s="151"/>
      <c r="W308" s="151"/>
    </row>
    <row r="309" spans="6:23" x14ac:dyDescent="0.2">
      <c r="F309" s="151"/>
      <c r="G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V309" s="151"/>
      <c r="W309" s="151"/>
    </row>
    <row r="310" spans="6:23" x14ac:dyDescent="0.2">
      <c r="F310" s="151"/>
      <c r="G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V310" s="151"/>
      <c r="W310" s="151"/>
    </row>
    <row r="311" spans="6:23" x14ac:dyDescent="0.2">
      <c r="F311" s="151"/>
      <c r="G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V311" s="151"/>
      <c r="W311" s="151"/>
    </row>
    <row r="312" spans="6:23" x14ac:dyDescent="0.2">
      <c r="F312" s="151"/>
      <c r="G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V312" s="151"/>
      <c r="W312" s="151"/>
    </row>
    <row r="313" spans="6:23" x14ac:dyDescent="0.2">
      <c r="F313" s="151"/>
      <c r="G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V313" s="151"/>
      <c r="W313" s="151"/>
    </row>
    <row r="314" spans="6:23" x14ac:dyDescent="0.2">
      <c r="F314" s="151"/>
      <c r="G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V314" s="151"/>
      <c r="W314" s="151"/>
    </row>
    <row r="315" spans="6:23" x14ac:dyDescent="0.2">
      <c r="F315" s="151"/>
      <c r="G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V315" s="151"/>
      <c r="W315" s="151"/>
    </row>
    <row r="316" spans="6:23" x14ac:dyDescent="0.2">
      <c r="F316" s="151"/>
      <c r="G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V316" s="151"/>
      <c r="W316" s="151"/>
    </row>
    <row r="317" spans="6:23" x14ac:dyDescent="0.2">
      <c r="F317" s="151"/>
      <c r="G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V317" s="151"/>
      <c r="W317" s="151"/>
    </row>
    <row r="318" spans="6:23" x14ac:dyDescent="0.2">
      <c r="F318" s="151"/>
      <c r="G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V318" s="151"/>
      <c r="W318" s="151"/>
    </row>
    <row r="325" spans="6:23" x14ac:dyDescent="0.2">
      <c r="F325" s="149"/>
      <c r="G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V325" s="149"/>
      <c r="W325" s="149"/>
    </row>
    <row r="326" spans="6:23" x14ac:dyDescent="0.2">
      <c r="F326" s="149"/>
      <c r="G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V326" s="149"/>
      <c r="W326" s="149"/>
    </row>
    <row r="327" spans="6:23" x14ac:dyDescent="0.2">
      <c r="F327" s="149"/>
      <c r="G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V327" s="149"/>
      <c r="W327" s="149"/>
    </row>
  </sheetData>
  <sheetProtection selectLockedCells="1" selectUnlockedCells="1"/>
  <mergeCells count="8">
    <mergeCell ref="B6:C7"/>
    <mergeCell ref="D5:G6"/>
    <mergeCell ref="L5:O6"/>
    <mergeCell ref="AB5:AE6"/>
    <mergeCell ref="H5:K6"/>
    <mergeCell ref="T5:W6"/>
    <mergeCell ref="X5:AA6"/>
    <mergeCell ref="P5:S6"/>
  </mergeCells>
  <phoneticPr fontId="0" type="noConversion"/>
  <pageMargins left="0" right="0" top="0" bottom="0" header="0.51181102362204722" footer="0.51181102362204722"/>
  <pageSetup paperSize="8" scale="52" firstPageNumber="0" fitToHeight="3" orientation="landscape" r:id="rId1"/>
  <headerFooter alignWithMargins="0">
    <oddFooter>&amp;CStránka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5" customWidth="1"/>
    <col min="3" max="3" width="22.5703125" style="125" customWidth="1"/>
    <col min="4" max="6" width="22.42578125" style="125" customWidth="1"/>
    <col min="7" max="8" width="20.5703125" style="124" customWidth="1"/>
    <col min="9" max="9" width="9.140625" style="124" customWidth="1"/>
    <col min="10" max="10" width="20.42578125" style="124" customWidth="1"/>
    <col min="11" max="11" width="9.140625" style="124" customWidth="1"/>
    <col min="12" max="12" width="38.140625" style="124" customWidth="1"/>
    <col min="13" max="13" width="15.5703125" style="124" bestFit="1" customWidth="1"/>
    <col min="14" max="15" width="15.5703125" style="124" customWidth="1"/>
    <col min="16" max="17" width="15.5703125" style="124" bestFit="1" customWidth="1"/>
    <col min="18" max="18" width="15.42578125" style="124" bestFit="1" customWidth="1"/>
    <col min="19" max="254" width="9.140625" style="124" customWidth="1"/>
    <col min="255" max="16384" width="34.28515625" style="124"/>
  </cols>
  <sheetData>
    <row r="1" spans="1:12" ht="100.5" customHeight="1" x14ac:dyDescent="0.3">
      <c r="A1" s="876" t="s">
        <v>625</v>
      </c>
      <c r="B1" s="876"/>
      <c r="C1" s="876"/>
      <c r="D1" s="876"/>
      <c r="E1" s="876"/>
      <c r="F1" s="876"/>
      <c r="G1" s="876"/>
      <c r="H1" s="876"/>
    </row>
    <row r="2" spans="1:12" ht="13.5" thickBot="1" x14ac:dyDescent="0.25"/>
    <row r="3" spans="1:12" ht="54.75" thickBot="1" x14ac:dyDescent="0.3">
      <c r="A3" s="468" t="s">
        <v>410</v>
      </c>
      <c r="B3" s="469" t="s">
        <v>429</v>
      </c>
      <c r="C3" s="469" t="s">
        <v>622</v>
      </c>
      <c r="D3" s="469" t="s">
        <v>526</v>
      </c>
      <c r="E3" s="469" t="s">
        <v>659</v>
      </c>
      <c r="F3" s="469" t="s">
        <v>422</v>
      </c>
      <c r="G3" s="469" t="s">
        <v>471</v>
      </c>
      <c r="H3" s="470" t="s">
        <v>623</v>
      </c>
    </row>
    <row r="4" spans="1:12" ht="20.25" customHeight="1" x14ac:dyDescent="0.25">
      <c r="A4" s="466" t="s">
        <v>411</v>
      </c>
      <c r="B4" s="467">
        <f>'príjmy '!B3</f>
        <v>11999563.609999999</v>
      </c>
      <c r="C4" s="467">
        <f>'príjmy '!C3</f>
        <v>12528271</v>
      </c>
      <c r="D4" s="467">
        <f>'príjmy '!D3</f>
        <v>13711798</v>
      </c>
      <c r="E4" s="467">
        <f>'príjmy '!E3</f>
        <v>13868403</v>
      </c>
      <c r="F4" s="467">
        <f>'príjmy '!F3</f>
        <v>14412634</v>
      </c>
      <c r="G4" s="467">
        <f>'príjmy '!G3</f>
        <v>14732200</v>
      </c>
      <c r="H4" s="467">
        <f>'príjmy '!H3</f>
        <v>14836750</v>
      </c>
    </row>
    <row r="5" spans="1:12" ht="21.75" customHeight="1" x14ac:dyDescent="0.25">
      <c r="A5" s="128" t="s">
        <v>412</v>
      </c>
      <c r="B5" s="141">
        <f>'výdavky '!E8</f>
        <v>11593713.77</v>
      </c>
      <c r="C5" s="141">
        <f>'výdavky '!I8</f>
        <v>11390961.940000001</v>
      </c>
      <c r="D5" s="141">
        <f>'výdavky '!M8</f>
        <v>13190896</v>
      </c>
      <c r="E5" s="141">
        <f>'výdavky '!Q8</f>
        <v>12982296</v>
      </c>
      <c r="F5" s="141">
        <f>'výdavky '!U8</f>
        <v>13402999</v>
      </c>
      <c r="G5" s="141">
        <f>'výdavky '!Y8</f>
        <v>13488200</v>
      </c>
      <c r="H5" s="141">
        <f>'výdavky '!AC8</f>
        <v>13640250</v>
      </c>
    </row>
    <row r="6" spans="1:12" ht="21" customHeight="1" x14ac:dyDescent="0.25">
      <c r="A6" s="128" t="s">
        <v>379</v>
      </c>
      <c r="B6" s="141">
        <f t="shared" ref="B6:H6" si="0">B4-B5</f>
        <v>405849.83999999985</v>
      </c>
      <c r="C6" s="141">
        <f t="shared" si="0"/>
        <v>1137309.0599999987</v>
      </c>
      <c r="D6" s="141">
        <f t="shared" si="0"/>
        <v>520902</v>
      </c>
      <c r="E6" s="141">
        <f t="shared" si="0"/>
        <v>886107</v>
      </c>
      <c r="F6" s="141">
        <f t="shared" si="0"/>
        <v>1009635</v>
      </c>
      <c r="G6" s="141">
        <f t="shared" si="0"/>
        <v>1244000</v>
      </c>
      <c r="H6" s="141">
        <f t="shared" si="0"/>
        <v>1196500</v>
      </c>
    </row>
    <row r="7" spans="1:12" ht="18" x14ac:dyDescent="0.25">
      <c r="A7" s="128"/>
      <c r="B7" s="141"/>
      <c r="C7" s="141"/>
      <c r="D7" s="141"/>
      <c r="E7" s="141"/>
      <c r="F7" s="141"/>
      <c r="G7" s="141"/>
      <c r="H7" s="141"/>
      <c r="L7" s="125"/>
    </row>
    <row r="8" spans="1:12" ht="21.75" customHeight="1" x14ac:dyDescent="0.25">
      <c r="A8" s="128" t="s">
        <v>404</v>
      </c>
      <c r="B8" s="141">
        <f>'príjmy '!B118</f>
        <v>1752719</v>
      </c>
      <c r="C8" s="141">
        <f>'príjmy '!C118</f>
        <v>2017275</v>
      </c>
      <c r="D8" s="141">
        <f>'príjmy '!D118</f>
        <v>1263191</v>
      </c>
      <c r="E8" s="141">
        <f>'príjmy '!E118</f>
        <v>1255280</v>
      </c>
      <c r="F8" s="141">
        <f>'príjmy '!F118</f>
        <v>123000</v>
      </c>
      <c r="G8" s="141">
        <f>'príjmy '!G118</f>
        <v>856600</v>
      </c>
      <c r="H8" s="141">
        <f>'príjmy '!H118</f>
        <v>13500</v>
      </c>
    </row>
    <row r="9" spans="1:12" ht="21" customHeight="1" x14ac:dyDescent="0.25">
      <c r="A9" s="128" t="s">
        <v>405</v>
      </c>
      <c r="B9" s="141">
        <f>'výdavky '!F8</f>
        <v>1903160.3900000001</v>
      </c>
      <c r="C9" s="141">
        <f>'výdavky '!J8</f>
        <v>3600490.78</v>
      </c>
      <c r="D9" s="141">
        <f>'výdavky '!N8</f>
        <v>1341297</v>
      </c>
      <c r="E9" s="141">
        <f>'výdavky '!R8</f>
        <v>1253659</v>
      </c>
      <c r="F9" s="141">
        <f>'výdavky '!V8</f>
        <v>1367695</v>
      </c>
      <c r="G9" s="141">
        <f>'výdavky '!Z8</f>
        <v>8363000</v>
      </c>
      <c r="H9" s="141">
        <f>'výdavky '!AD8</f>
        <v>1030000</v>
      </c>
    </row>
    <row r="10" spans="1:12" ht="21.75" customHeight="1" x14ac:dyDescent="0.25">
      <c r="A10" s="128" t="s">
        <v>379</v>
      </c>
      <c r="B10" s="141">
        <f t="shared" ref="B10:H10" si="1">B8-B9</f>
        <v>-150441.39000000013</v>
      </c>
      <c r="C10" s="141">
        <f t="shared" si="1"/>
        <v>-1583215.7799999998</v>
      </c>
      <c r="D10" s="141">
        <f t="shared" si="1"/>
        <v>-78106</v>
      </c>
      <c r="E10" s="141">
        <f t="shared" si="1"/>
        <v>1621</v>
      </c>
      <c r="F10" s="141">
        <f t="shared" si="1"/>
        <v>-1244695</v>
      </c>
      <c r="G10" s="141">
        <f t="shared" si="1"/>
        <v>-7506400</v>
      </c>
      <c r="H10" s="141">
        <f t="shared" si="1"/>
        <v>-1016500</v>
      </c>
    </row>
    <row r="11" spans="1:12" ht="18" x14ac:dyDescent="0.25">
      <c r="A11" s="128"/>
      <c r="B11" s="141"/>
      <c r="C11" s="141"/>
      <c r="D11" s="141"/>
      <c r="E11" s="141"/>
      <c r="F11" s="141"/>
      <c r="G11" s="141"/>
      <c r="H11" s="141"/>
    </row>
    <row r="12" spans="1:12" ht="22.5" customHeight="1" x14ac:dyDescent="0.25">
      <c r="A12" s="128" t="s">
        <v>406</v>
      </c>
      <c r="B12" s="141">
        <f>'príjmy '!B145</f>
        <v>4025319</v>
      </c>
      <c r="C12" s="141">
        <f>'príjmy '!C145</f>
        <v>1544425</v>
      </c>
      <c r="D12" s="141">
        <f>'príjmy '!D145</f>
        <v>760004</v>
      </c>
      <c r="E12" s="141">
        <f>'príjmy '!E145</f>
        <v>760003</v>
      </c>
      <c r="F12" s="141">
        <f>'príjmy '!F145</f>
        <v>590000</v>
      </c>
      <c r="G12" s="141">
        <f>'príjmy '!G145</f>
        <v>6652400</v>
      </c>
      <c r="H12" s="141">
        <f>'príjmy '!H145</f>
        <v>400000</v>
      </c>
    </row>
    <row r="13" spans="1:12" ht="22.5" customHeight="1" x14ac:dyDescent="0.25">
      <c r="A13" s="128" t="s">
        <v>407</v>
      </c>
      <c r="B13" s="141">
        <f>'výdavky '!G8</f>
        <v>3798872.55</v>
      </c>
      <c r="C13" s="141">
        <f>'výdavky '!K8</f>
        <v>235237.67</v>
      </c>
      <c r="D13" s="141">
        <f>'výdavky '!O8</f>
        <v>1202800</v>
      </c>
      <c r="E13" s="141">
        <f>'výdavky '!S8</f>
        <v>1199800</v>
      </c>
      <c r="F13" s="141">
        <f>'výdavky '!W8</f>
        <v>354940</v>
      </c>
      <c r="G13" s="141">
        <f>'výdavky '!AA8</f>
        <v>390000</v>
      </c>
      <c r="H13" s="141">
        <f>'výdavky '!AE8</f>
        <v>580000</v>
      </c>
    </row>
    <row r="14" spans="1:12" ht="18.75" thickBot="1" x14ac:dyDescent="0.3">
      <c r="A14" s="131" t="s">
        <v>379</v>
      </c>
      <c r="B14" s="144">
        <f t="shared" ref="B14:H14" si="2">B12-B13</f>
        <v>226446.45000000019</v>
      </c>
      <c r="C14" s="144">
        <f t="shared" si="2"/>
        <v>1309187.33</v>
      </c>
      <c r="D14" s="144">
        <f t="shared" si="2"/>
        <v>-442796</v>
      </c>
      <c r="E14" s="144">
        <f t="shared" si="2"/>
        <v>-439797</v>
      </c>
      <c r="F14" s="144">
        <f t="shared" si="2"/>
        <v>235060</v>
      </c>
      <c r="G14" s="144">
        <f t="shared" si="2"/>
        <v>6262400</v>
      </c>
      <c r="H14" s="144">
        <f t="shared" si="2"/>
        <v>-180000</v>
      </c>
    </row>
    <row r="15" spans="1:12" ht="13.5" thickBot="1" x14ac:dyDescent="0.25">
      <c r="A15" s="134"/>
      <c r="B15" s="135"/>
      <c r="C15" s="135"/>
      <c r="D15" s="135"/>
      <c r="E15" s="135"/>
      <c r="F15" s="135"/>
      <c r="G15" s="135"/>
      <c r="H15" s="135"/>
    </row>
    <row r="16" spans="1:12" ht="22.5" customHeight="1" x14ac:dyDescent="0.3">
      <c r="A16" s="303" t="s">
        <v>130</v>
      </c>
      <c r="B16" s="309">
        <f t="shared" ref="B16:H17" si="3">B4+B8+B12</f>
        <v>17777601.609999999</v>
      </c>
      <c r="C16" s="309">
        <f t="shared" si="3"/>
        <v>16089971</v>
      </c>
      <c r="D16" s="309">
        <f t="shared" si="3"/>
        <v>15734993</v>
      </c>
      <c r="E16" s="309">
        <f t="shared" si="3"/>
        <v>15883686</v>
      </c>
      <c r="F16" s="309">
        <f t="shared" si="3"/>
        <v>15125634</v>
      </c>
      <c r="G16" s="309">
        <f t="shared" si="3"/>
        <v>22241200</v>
      </c>
      <c r="H16" s="309">
        <f t="shared" si="3"/>
        <v>15250250</v>
      </c>
    </row>
    <row r="17" spans="1:18" ht="27.75" customHeight="1" thickBot="1" x14ac:dyDescent="0.35">
      <c r="A17" s="461" t="s">
        <v>383</v>
      </c>
      <c r="B17" s="462">
        <f t="shared" si="3"/>
        <v>17295746.710000001</v>
      </c>
      <c r="C17" s="462">
        <f t="shared" si="3"/>
        <v>15226690.390000001</v>
      </c>
      <c r="D17" s="462">
        <f t="shared" si="3"/>
        <v>15734993</v>
      </c>
      <c r="E17" s="462">
        <f t="shared" si="3"/>
        <v>15435755</v>
      </c>
      <c r="F17" s="462">
        <f t="shared" si="3"/>
        <v>15125634</v>
      </c>
      <c r="G17" s="462">
        <f t="shared" si="3"/>
        <v>22241200</v>
      </c>
      <c r="H17" s="462">
        <f t="shared" si="3"/>
        <v>15250250</v>
      </c>
    </row>
    <row r="18" spans="1:18" ht="27" customHeight="1" thickBot="1" x14ac:dyDescent="0.35">
      <c r="A18" s="463" t="s">
        <v>384</v>
      </c>
      <c r="B18" s="464">
        <f t="shared" ref="B18:H18" si="4">B16-B17</f>
        <v>481854.89999999851</v>
      </c>
      <c r="C18" s="464">
        <f t="shared" si="4"/>
        <v>863280.6099999994</v>
      </c>
      <c r="D18" s="464">
        <f t="shared" si="4"/>
        <v>0</v>
      </c>
      <c r="E18" s="464">
        <f t="shared" si="4"/>
        <v>447931</v>
      </c>
      <c r="F18" s="464">
        <f>F16-F17</f>
        <v>0</v>
      </c>
      <c r="G18" s="464">
        <f t="shared" si="4"/>
        <v>0</v>
      </c>
      <c r="H18" s="465">
        <f t="shared" si="4"/>
        <v>0</v>
      </c>
    </row>
    <row r="20" spans="1:18" ht="13.5" thickBot="1" x14ac:dyDescent="0.25"/>
    <row r="21" spans="1:18" ht="20.25" x14ac:dyDescent="0.3">
      <c r="A21" s="453" t="s">
        <v>457</v>
      </c>
      <c r="B21" s="454">
        <f t="shared" ref="B21:G21" si="5">B4+B8</f>
        <v>13752282.609999999</v>
      </c>
      <c r="C21" s="454">
        <f>C4+C8</f>
        <v>14545546</v>
      </c>
      <c r="D21" s="454">
        <f>D4+D8</f>
        <v>14974989</v>
      </c>
      <c r="E21" s="454">
        <f>E4+E8</f>
        <v>15123683</v>
      </c>
      <c r="F21" s="454">
        <f t="shared" si="5"/>
        <v>14535634</v>
      </c>
      <c r="G21" s="454">
        <f t="shared" si="5"/>
        <v>15588800</v>
      </c>
      <c r="H21" s="455">
        <f>H4+H8</f>
        <v>14850250</v>
      </c>
    </row>
    <row r="22" spans="1:18" ht="21" thickBot="1" x14ac:dyDescent="0.35">
      <c r="A22" s="456" t="s">
        <v>458</v>
      </c>
      <c r="B22" s="310">
        <f t="shared" ref="B22:G22" si="6">B5+B9</f>
        <v>13496874.16</v>
      </c>
      <c r="C22" s="310">
        <f t="shared" si="6"/>
        <v>14991452.720000001</v>
      </c>
      <c r="D22" s="310">
        <f t="shared" si="6"/>
        <v>14532193</v>
      </c>
      <c r="E22" s="310">
        <f t="shared" si="6"/>
        <v>14235955</v>
      </c>
      <c r="F22" s="310">
        <f t="shared" si="6"/>
        <v>14770694</v>
      </c>
      <c r="G22" s="310">
        <f t="shared" si="6"/>
        <v>21851200</v>
      </c>
      <c r="H22" s="457">
        <f>H5+H9</f>
        <v>14670250</v>
      </c>
    </row>
    <row r="23" spans="1:18" ht="21" thickBot="1" x14ac:dyDescent="0.35">
      <c r="A23" s="458" t="s">
        <v>423</v>
      </c>
      <c r="B23" s="459">
        <f t="shared" ref="B23:G23" si="7">B21-B22</f>
        <v>255408.44999999925</v>
      </c>
      <c r="C23" s="459">
        <f t="shared" si="7"/>
        <v>-445906.72000000067</v>
      </c>
      <c r="D23" s="459">
        <f t="shared" si="7"/>
        <v>442796</v>
      </c>
      <c r="E23" s="459">
        <f t="shared" si="7"/>
        <v>887728</v>
      </c>
      <c r="F23" s="459">
        <f t="shared" si="7"/>
        <v>-235060</v>
      </c>
      <c r="G23" s="459">
        <f t="shared" si="7"/>
        <v>-6262400</v>
      </c>
      <c r="H23" s="460">
        <f>H21-H22</f>
        <v>180000</v>
      </c>
    </row>
    <row r="25" spans="1:18" ht="13.5" thickBot="1" x14ac:dyDescent="0.25"/>
    <row r="26" spans="1:18" ht="48" thickBot="1" x14ac:dyDescent="0.3">
      <c r="A26" s="305"/>
      <c r="J26" s="334" t="s">
        <v>438</v>
      </c>
      <c r="K26" s="870" t="s">
        <v>439</v>
      </c>
      <c r="L26" s="871"/>
      <c r="M26" s="524" t="s">
        <v>686</v>
      </c>
      <c r="N26" s="524" t="s">
        <v>526</v>
      </c>
      <c r="O26" s="524" t="s">
        <v>659</v>
      </c>
      <c r="P26" s="524" t="s">
        <v>440</v>
      </c>
      <c r="Q26" s="524" t="s">
        <v>687</v>
      </c>
      <c r="R26" s="524" t="s">
        <v>688</v>
      </c>
    </row>
    <row r="27" spans="1:18" ht="18" x14ac:dyDescent="0.25">
      <c r="A27" s="304"/>
      <c r="H27" s="125"/>
      <c r="J27" s="335">
        <v>100</v>
      </c>
      <c r="K27" s="872" t="s">
        <v>441</v>
      </c>
      <c r="L27" s="873"/>
      <c r="M27" s="525">
        <f>'príjmy '!C4</f>
        <v>7641099</v>
      </c>
      <c r="N27" s="525">
        <f>'príjmy '!D4</f>
        <v>8330574</v>
      </c>
      <c r="O27" s="525">
        <f>'príjmy '!E4</f>
        <v>8433500</v>
      </c>
      <c r="P27" s="525">
        <f>'príjmy '!F4</f>
        <v>8660000</v>
      </c>
      <c r="Q27" s="525">
        <f>'príjmy '!G4</f>
        <v>8878500</v>
      </c>
      <c r="R27" s="525">
        <f>'príjmy '!H4</f>
        <v>8952000</v>
      </c>
    </row>
    <row r="28" spans="1:18" ht="18" x14ac:dyDescent="0.25">
      <c r="A28" s="333"/>
      <c r="J28" s="336">
        <v>200</v>
      </c>
      <c r="K28" s="874" t="s">
        <v>442</v>
      </c>
      <c r="L28" s="875"/>
      <c r="M28" s="526">
        <f>'príjmy '!C17+'príjmy '!C31+'príjmy '!C56+'príjmy '!C119</f>
        <v>1546799</v>
      </c>
      <c r="N28" s="526">
        <f>'príjmy '!D17+'príjmy '!D31+'príjmy '!D56+'príjmy '!D119</f>
        <v>1847615</v>
      </c>
      <c r="O28" s="526">
        <f>'príjmy '!E17+'príjmy '!E31+'príjmy '!E56+'príjmy '!E119</f>
        <v>1804059</v>
      </c>
      <c r="P28" s="526">
        <f>'príjmy '!F17+'príjmy '!F31+'príjmy '!F56+'príjmy '!F119</f>
        <v>1758195</v>
      </c>
      <c r="Q28" s="526">
        <f>'príjmy '!G17+'príjmy '!G31+'príjmy '!G56+'príjmy '!G119</f>
        <v>1707050</v>
      </c>
      <c r="R28" s="526">
        <f>'príjmy '!H17+'príjmy '!H31+'príjmy '!H56+'príjmy '!H119</f>
        <v>1649050</v>
      </c>
    </row>
    <row r="29" spans="1:18" ht="18" x14ac:dyDescent="0.25">
      <c r="A29" s="333"/>
      <c r="J29" s="336">
        <v>300</v>
      </c>
      <c r="K29" s="874" t="s">
        <v>443</v>
      </c>
      <c r="L29" s="875"/>
      <c r="M29" s="526">
        <f>'príjmy '!C64+'príjmy '!C123</f>
        <v>5357648</v>
      </c>
      <c r="N29" s="526">
        <f>'príjmy '!D64+'príjmy '!D123</f>
        <v>4796800</v>
      </c>
      <c r="O29" s="526">
        <f>'príjmy '!E64+'príjmy '!E123</f>
        <v>4886124</v>
      </c>
      <c r="P29" s="526">
        <f>'príjmy '!F64+'príjmy '!F123</f>
        <v>4117439</v>
      </c>
      <c r="Q29" s="526">
        <f>'príjmy '!G64+'príjmy '!G123</f>
        <v>5003250</v>
      </c>
      <c r="R29" s="526">
        <f>'príjmy '!H64+'príjmy '!H123</f>
        <v>4249200</v>
      </c>
    </row>
    <row r="30" spans="1:18" ht="18" x14ac:dyDescent="0.25">
      <c r="A30" s="333"/>
      <c r="J30" s="336">
        <v>400</v>
      </c>
      <c r="K30" s="874" t="s">
        <v>444</v>
      </c>
      <c r="L30" s="875"/>
      <c r="M30" s="526">
        <f>'príjmy '!C146</f>
        <v>380999</v>
      </c>
      <c r="N30" s="526">
        <f>'príjmy '!D146</f>
        <v>760004</v>
      </c>
      <c r="O30" s="526">
        <f>'príjmy '!E146</f>
        <v>760003</v>
      </c>
      <c r="P30" s="526">
        <f>'príjmy '!F146</f>
        <v>450000</v>
      </c>
      <c r="Q30" s="526">
        <f>'príjmy '!G146</f>
        <v>400000</v>
      </c>
      <c r="R30" s="526">
        <f>'príjmy '!H146</f>
        <v>400000</v>
      </c>
    </row>
    <row r="31" spans="1:18" ht="18" x14ac:dyDescent="0.25">
      <c r="A31" s="333"/>
      <c r="J31" s="336">
        <v>500</v>
      </c>
      <c r="K31" s="874" t="s">
        <v>445</v>
      </c>
      <c r="L31" s="875"/>
      <c r="M31" s="526">
        <f>'príjmy '!C149+'príjmy '!C150+'príjmy '!C151</f>
        <v>1163426</v>
      </c>
      <c r="N31" s="526">
        <f>'príjmy '!D149+'príjmy '!D150+'príjmy '!D151</f>
        <v>0</v>
      </c>
      <c r="O31" s="526">
        <f>'príjmy '!E149+'príjmy '!E150+'príjmy '!E151</f>
        <v>0</v>
      </c>
      <c r="P31" s="526">
        <f>'príjmy '!F151</f>
        <v>140000</v>
      </c>
      <c r="Q31" s="526">
        <f>'príjmy '!G149+'príjmy '!G150+'príjmy '!G151</f>
        <v>260000</v>
      </c>
      <c r="R31" s="526">
        <f>'príjmy '!H149+'príjmy '!H150+'príjmy '!H151</f>
        <v>0</v>
      </c>
    </row>
    <row r="32" spans="1:18" ht="18" x14ac:dyDescent="0.25">
      <c r="A32" s="333"/>
      <c r="H32" s="125"/>
      <c r="J32" s="336">
        <v>600</v>
      </c>
      <c r="K32" s="874" t="s">
        <v>378</v>
      </c>
      <c r="L32" s="875"/>
      <c r="M32" s="526">
        <f t="shared" ref="M32:R32" si="8">C5</f>
        <v>11390961.940000001</v>
      </c>
      <c r="N32" s="526">
        <f t="shared" si="8"/>
        <v>13190896</v>
      </c>
      <c r="O32" s="526">
        <f t="shared" si="8"/>
        <v>12982296</v>
      </c>
      <c r="P32" s="526">
        <f t="shared" si="8"/>
        <v>13402999</v>
      </c>
      <c r="Q32" s="526">
        <f t="shared" si="8"/>
        <v>13488200</v>
      </c>
      <c r="R32" s="526">
        <f t="shared" si="8"/>
        <v>13640250</v>
      </c>
    </row>
    <row r="33" spans="1:18" ht="18" x14ac:dyDescent="0.25">
      <c r="A33" s="333"/>
      <c r="J33" s="336">
        <v>700</v>
      </c>
      <c r="K33" s="874" t="s">
        <v>381</v>
      </c>
      <c r="L33" s="875"/>
      <c r="M33" s="526">
        <f t="shared" ref="M33:R33" si="9">C9</f>
        <v>3600490.78</v>
      </c>
      <c r="N33" s="526">
        <f t="shared" si="9"/>
        <v>1341297</v>
      </c>
      <c r="O33" s="526">
        <f t="shared" si="9"/>
        <v>1253659</v>
      </c>
      <c r="P33" s="526">
        <f t="shared" si="9"/>
        <v>1367695</v>
      </c>
      <c r="Q33" s="526">
        <f t="shared" si="9"/>
        <v>8363000</v>
      </c>
      <c r="R33" s="526">
        <f t="shared" si="9"/>
        <v>1030000</v>
      </c>
    </row>
    <row r="34" spans="1:18" ht="18.75" thickBot="1" x14ac:dyDescent="0.3">
      <c r="A34" s="333"/>
      <c r="J34" s="337">
        <v>800</v>
      </c>
      <c r="K34" s="877" t="s">
        <v>446</v>
      </c>
      <c r="L34" s="878"/>
      <c r="M34" s="527">
        <f t="shared" ref="M34:R34" si="10">C13</f>
        <v>235237.67</v>
      </c>
      <c r="N34" s="527">
        <f t="shared" si="10"/>
        <v>1202800</v>
      </c>
      <c r="O34" s="527">
        <f t="shared" si="10"/>
        <v>1199800</v>
      </c>
      <c r="P34" s="527">
        <f t="shared" si="10"/>
        <v>354940</v>
      </c>
      <c r="Q34" s="527">
        <f t="shared" si="10"/>
        <v>390000</v>
      </c>
      <c r="R34" s="527">
        <f t="shared" si="10"/>
        <v>580000</v>
      </c>
    </row>
    <row r="35" spans="1:18" ht="18.75" thickBot="1" x14ac:dyDescent="0.3">
      <c r="A35" s="333"/>
      <c r="J35" s="868"/>
      <c r="K35" s="868"/>
      <c r="L35" s="868"/>
      <c r="M35" s="858"/>
      <c r="N35" s="858"/>
      <c r="O35" s="858"/>
      <c r="P35" s="858"/>
      <c r="Q35" s="858"/>
      <c r="R35" s="858"/>
    </row>
    <row r="36" spans="1:18" ht="48" thickBot="1" x14ac:dyDescent="0.3">
      <c r="A36" s="333"/>
      <c r="J36" s="869"/>
      <c r="K36" s="869"/>
      <c r="L36" s="869"/>
      <c r="M36" s="524" t="s">
        <v>686</v>
      </c>
      <c r="N36" s="524" t="s">
        <v>526</v>
      </c>
      <c r="O36" s="524" t="s">
        <v>659</v>
      </c>
      <c r="P36" s="524" t="s">
        <v>440</v>
      </c>
      <c r="Q36" s="524" t="s">
        <v>687</v>
      </c>
      <c r="R36" s="524" t="s">
        <v>688</v>
      </c>
    </row>
    <row r="37" spans="1:18" ht="18" x14ac:dyDescent="0.25">
      <c r="A37" s="333"/>
      <c r="J37" s="859" t="s">
        <v>486</v>
      </c>
      <c r="K37" s="860"/>
      <c r="L37" s="861"/>
      <c r="M37" s="529">
        <f>M27+M28+M29+M30+M31</f>
        <v>16089971</v>
      </c>
      <c r="N37" s="529">
        <f>N27+N28+N29+N30+N31</f>
        <v>15734993</v>
      </c>
      <c r="O37" s="529">
        <f>O27+O28+O29+O30+O31</f>
        <v>15883686</v>
      </c>
      <c r="P37" s="529">
        <f>P27+P28+P29+P30+P31</f>
        <v>15125634</v>
      </c>
      <c r="Q37" s="529">
        <f t="shared" ref="Q37:R37" si="11">Q27+Q28+Q29+Q30+Q31</f>
        <v>16248800</v>
      </c>
      <c r="R37" s="529">
        <f t="shared" si="11"/>
        <v>15250250</v>
      </c>
    </row>
    <row r="38" spans="1:18" ht="18" x14ac:dyDescent="0.25">
      <c r="A38" s="333"/>
      <c r="J38" s="862" t="s">
        <v>487</v>
      </c>
      <c r="K38" s="863"/>
      <c r="L38" s="864"/>
      <c r="M38" s="530">
        <f>M32+M33+M34</f>
        <v>15226690.390000001</v>
      </c>
      <c r="N38" s="530">
        <f>N32+N33+N34</f>
        <v>15734993</v>
      </c>
      <c r="O38" s="530">
        <f>O32+O33+O34</f>
        <v>15435755</v>
      </c>
      <c r="P38" s="530">
        <f>P32+P33+P34</f>
        <v>15125634</v>
      </c>
      <c r="Q38" s="530">
        <f t="shared" ref="Q38:R38" si="12">Q32+Q33+Q34</f>
        <v>22241200</v>
      </c>
      <c r="R38" s="530">
        <f t="shared" si="12"/>
        <v>15250250</v>
      </c>
    </row>
    <row r="39" spans="1:18" ht="18.75" thickBot="1" x14ac:dyDescent="0.3">
      <c r="J39" s="865" t="s">
        <v>379</v>
      </c>
      <c r="K39" s="866"/>
      <c r="L39" s="867"/>
      <c r="M39" s="531">
        <f>M37-M38</f>
        <v>863280.6099999994</v>
      </c>
      <c r="N39" s="531">
        <f>N37-N38</f>
        <v>0</v>
      </c>
      <c r="O39" s="531">
        <f>O37-O38</f>
        <v>447931</v>
      </c>
      <c r="P39" s="531">
        <f>P37-P38</f>
        <v>0</v>
      </c>
      <c r="Q39" s="531">
        <f t="shared" ref="Q39:R39" si="13">Q37-Q38</f>
        <v>-5992400</v>
      </c>
      <c r="R39" s="531">
        <f t="shared" si="13"/>
        <v>0</v>
      </c>
    </row>
    <row r="40" spans="1:18" ht="18" x14ac:dyDescent="0.25">
      <c r="J40" s="528"/>
      <c r="K40" s="528"/>
      <c r="L40" s="528"/>
      <c r="M40" s="528"/>
      <c r="N40" s="528"/>
      <c r="O40" s="528"/>
      <c r="P40" s="528"/>
      <c r="Q40" s="528"/>
      <c r="R40" s="528"/>
    </row>
  </sheetData>
  <sheetProtection selectLockedCells="1" selectUnlockedCells="1"/>
  <mergeCells count="15">
    <mergeCell ref="K30:L30"/>
    <mergeCell ref="K31:L31"/>
    <mergeCell ref="K32:L32"/>
    <mergeCell ref="K33:L33"/>
    <mergeCell ref="K34:L34"/>
    <mergeCell ref="K26:L26"/>
    <mergeCell ref="K27:L27"/>
    <mergeCell ref="K28:L28"/>
    <mergeCell ref="K29:L29"/>
    <mergeCell ref="A1:H1"/>
    <mergeCell ref="M35:R35"/>
    <mergeCell ref="J37:L37"/>
    <mergeCell ref="J38:L38"/>
    <mergeCell ref="J39:L39"/>
    <mergeCell ref="J35:L36"/>
  </mergeCells>
  <phoneticPr fontId="0" type="noConversion"/>
  <pageMargins left="0" right="0" top="0" bottom="0" header="0.51181102362204722" footer="0.51181102362204722"/>
  <pageSetup paperSize="9" scale="37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79" t="s">
        <v>394</v>
      </c>
      <c r="B1" s="879"/>
      <c r="C1" s="879"/>
      <c r="D1" s="879"/>
      <c r="E1" s="879"/>
      <c r="F1" s="87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1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1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1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2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2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2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1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1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1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85" t="s">
        <v>132</v>
      </c>
      <c r="E5" s="885"/>
      <c r="F5" s="885"/>
      <c r="G5" s="885"/>
      <c r="H5" s="886" t="s">
        <v>133</v>
      </c>
      <c r="I5" s="886"/>
      <c r="J5" s="886"/>
      <c r="K5" s="886"/>
      <c r="L5" s="880" t="s">
        <v>2</v>
      </c>
      <c r="M5" s="880"/>
      <c r="N5" s="880"/>
      <c r="O5" s="880"/>
      <c r="P5" s="880" t="s">
        <v>392</v>
      </c>
      <c r="Q5" s="880"/>
      <c r="R5" s="880"/>
      <c r="S5" s="880"/>
      <c r="T5" s="880" t="s">
        <v>388</v>
      </c>
      <c r="U5" s="880"/>
      <c r="V5" s="880"/>
      <c r="W5" s="880"/>
    </row>
    <row r="6" spans="1:23" ht="12.75" customHeight="1" thickBot="1" x14ac:dyDescent="0.25">
      <c r="A6" s="80"/>
      <c r="B6" s="882" t="s">
        <v>134</v>
      </c>
      <c r="C6" s="882"/>
      <c r="D6" s="165" t="s">
        <v>135</v>
      </c>
      <c r="E6" s="883" t="s">
        <v>136</v>
      </c>
      <c r="F6" s="883"/>
      <c r="G6" s="883"/>
      <c r="H6" s="165" t="s">
        <v>135</v>
      </c>
      <c r="I6" s="884" t="s">
        <v>137</v>
      </c>
      <c r="J6" s="884"/>
      <c r="K6" s="884"/>
      <c r="L6" s="166" t="s">
        <v>135</v>
      </c>
      <c r="M6" s="881" t="s">
        <v>138</v>
      </c>
      <c r="N6" s="881"/>
      <c r="O6" s="881"/>
      <c r="P6" s="166" t="s">
        <v>135</v>
      </c>
      <c r="Q6" s="881" t="s">
        <v>138</v>
      </c>
      <c r="R6" s="881"/>
      <c r="S6" s="881"/>
      <c r="T6" s="166" t="s">
        <v>135</v>
      </c>
      <c r="U6" s="881" t="s">
        <v>139</v>
      </c>
      <c r="V6" s="881"/>
      <c r="W6" s="881"/>
    </row>
    <row r="7" spans="1:23" ht="24.75" thickBot="1" x14ac:dyDescent="0.25">
      <c r="A7" s="80"/>
      <c r="B7" s="882"/>
      <c r="C7" s="882"/>
      <c r="D7" s="167" t="s">
        <v>140</v>
      </c>
      <c r="E7" s="168" t="s">
        <v>141</v>
      </c>
      <c r="F7" s="169" t="s">
        <v>142</v>
      </c>
      <c r="G7" s="170" t="s">
        <v>143</v>
      </c>
      <c r="H7" s="167" t="s">
        <v>144</v>
      </c>
      <c r="I7" s="168" t="s">
        <v>141</v>
      </c>
      <c r="J7" s="169" t="s">
        <v>142</v>
      </c>
      <c r="K7" s="171" t="s">
        <v>143</v>
      </c>
      <c r="L7" s="172" t="s">
        <v>145</v>
      </c>
      <c r="M7" s="173" t="s">
        <v>141</v>
      </c>
      <c r="N7" s="174" t="s">
        <v>142</v>
      </c>
      <c r="O7" s="175" t="s">
        <v>143</v>
      </c>
      <c r="P7" s="172" t="s">
        <v>145</v>
      </c>
      <c r="Q7" s="173" t="s">
        <v>141</v>
      </c>
      <c r="R7" s="174" t="s">
        <v>142</v>
      </c>
      <c r="S7" s="175" t="s">
        <v>143</v>
      </c>
      <c r="T7" s="172" t="s">
        <v>146</v>
      </c>
      <c r="U7" s="173" t="s">
        <v>141</v>
      </c>
      <c r="V7" s="174" t="s">
        <v>142</v>
      </c>
      <c r="W7" s="175" t="s">
        <v>143</v>
      </c>
    </row>
    <row r="8" spans="1:23" ht="24" customHeight="1" thickBot="1" x14ac:dyDescent="0.25">
      <c r="A8" s="80"/>
      <c r="B8" s="176" t="s">
        <v>147</v>
      </c>
      <c r="C8" s="177"/>
      <c r="D8" s="178" t="e">
        <f>E8+F8+G8</f>
        <v>#REF!</v>
      </c>
      <c r="E8" s="179" t="e">
        <f>E10+E24+E38+E48+E54+E70+E78+E93+E97+E120+E130+E139+E151+E174+E175</f>
        <v>#REF!</v>
      </c>
      <c r="F8" s="179" t="e">
        <f>F10+F24+F38+F48+F54+F70+F78+F93+F97+F120+F130+F139+F151+F174+F175</f>
        <v>#REF!</v>
      </c>
      <c r="G8" s="180" t="e">
        <f>G10+G24+G38+G48+G54+G70+G78+G93+G97+G120+G130+G139+G151+G174+G175</f>
        <v>#REF!</v>
      </c>
      <c r="H8" s="178" t="e">
        <f>I8+J8+K8</f>
        <v>#REF!</v>
      </c>
      <c r="I8" s="179" t="e">
        <f>I10+I24+I38+I48+I54+I70+I78+I93+I97+I120+I130+I139+I151+I174+I175</f>
        <v>#REF!</v>
      </c>
      <c r="J8" s="179" t="e">
        <f>J10+J24+J38+J48+J54+J70+J78+J93+J97+J120+J130+J139+J151+J174+J175</f>
        <v>#REF!</v>
      </c>
      <c r="K8" s="181" t="e">
        <f>K10+K24+K38+K48+K54+K70+K78+K93+K97+K120+K130+K139+K151+K174+K175</f>
        <v>#REF!</v>
      </c>
      <c r="L8" s="182" t="e">
        <f>SUM(M8:O8)</f>
        <v>#REF!</v>
      </c>
      <c r="M8" s="179" t="e">
        <f>M10+M24+M38+M48+M54+M70+M78+M93+M97+M120+M130+M139+M151+M174+M175</f>
        <v>#REF!</v>
      </c>
      <c r="N8" s="179" t="e">
        <f>N10+N24+N38+N48+N54+N70+N78+N93+N97+N120+N130+N139+N151+N174+N175</f>
        <v>#REF!</v>
      </c>
      <c r="O8" s="181" t="e">
        <f>O10+O24+O38+O48+O54+O70+O78+O93+O97+O120+O130+O139+O151+O174+O175</f>
        <v>#REF!</v>
      </c>
      <c r="P8" s="182">
        <v>12339862.450000001</v>
      </c>
      <c r="Q8" s="179">
        <v>10730799.140000001</v>
      </c>
      <c r="R8" s="179">
        <v>957999</v>
      </c>
      <c r="S8" s="181">
        <v>654683.57999999996</v>
      </c>
      <c r="T8" s="182" t="e">
        <f>SUM(U8:W8)</f>
        <v>#REF!</v>
      </c>
      <c r="U8" s="179" t="e">
        <f>U10+U24+U38+U48+U54+U70+U78+U93+U97+U120+U130+U139+U151+U174+U175</f>
        <v>#REF!</v>
      </c>
      <c r="V8" s="179" t="e">
        <f>V10+V24+V38+V48+V54+V70+V78+V93+V97+V120+V130+V139+V151+V174+V175</f>
        <v>#REF!</v>
      </c>
      <c r="W8" s="181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90"/>
      <c r="Q9" s="291"/>
      <c r="R9" s="292"/>
      <c r="S9" s="291"/>
      <c r="T9" s="87"/>
      <c r="U9" s="90"/>
      <c r="V9" s="89"/>
      <c r="W9" s="90"/>
    </row>
    <row r="10" spans="1:23" ht="14.25" x14ac:dyDescent="0.2">
      <c r="A10" s="80"/>
      <c r="B10" s="183" t="s">
        <v>149</v>
      </c>
      <c r="C10" s="184"/>
      <c r="D10" s="185">
        <f t="shared" ref="D10:W10" si="0">D11+D16+D20+D21+D22+D23</f>
        <v>249041</v>
      </c>
      <c r="E10" s="186">
        <f t="shared" si="0"/>
        <v>202089</v>
      </c>
      <c r="F10" s="186">
        <f t="shared" si="0"/>
        <v>46952</v>
      </c>
      <c r="G10" s="187">
        <f t="shared" si="0"/>
        <v>0</v>
      </c>
      <c r="H10" s="185">
        <f>H11+H16+H20+H21+H22+H23-1</f>
        <v>182685</v>
      </c>
      <c r="I10" s="186">
        <f t="shared" si="0"/>
        <v>169377</v>
      </c>
      <c r="J10" s="186">
        <f t="shared" si="0"/>
        <v>13309</v>
      </c>
      <c r="K10" s="188">
        <f t="shared" si="0"/>
        <v>0</v>
      </c>
      <c r="L10" s="189" t="e">
        <f t="shared" si="0"/>
        <v>#REF!</v>
      </c>
      <c r="M10" s="186" t="e">
        <f t="shared" si="0"/>
        <v>#REF!</v>
      </c>
      <c r="N10" s="186" t="e">
        <f t="shared" si="0"/>
        <v>#REF!</v>
      </c>
      <c r="O10" s="188" t="e">
        <f t="shared" si="0"/>
        <v>#REF!</v>
      </c>
      <c r="P10" s="253">
        <v>167746.69</v>
      </c>
      <c r="Q10" s="254">
        <v>166090.16</v>
      </c>
      <c r="R10" s="254">
        <v>1656.53</v>
      </c>
      <c r="S10" s="255">
        <v>0</v>
      </c>
      <c r="T10" s="189">
        <f t="shared" si="0"/>
        <v>202120</v>
      </c>
      <c r="U10" s="186">
        <f t="shared" si="0"/>
        <v>179552</v>
      </c>
      <c r="V10" s="186">
        <f t="shared" si="0"/>
        <v>22568</v>
      </c>
      <c r="W10" s="188">
        <f t="shared" si="0"/>
        <v>0</v>
      </c>
    </row>
    <row r="11" spans="1:23" ht="15.75" x14ac:dyDescent="0.25">
      <c r="A11" s="80"/>
      <c r="B11" s="206" t="s">
        <v>150</v>
      </c>
      <c r="C11" s="207" t="s">
        <v>151</v>
      </c>
      <c r="D11" s="208">
        <f>SUM(D12:D15)</f>
        <v>114308</v>
      </c>
      <c r="E11" s="209">
        <f>SUM(E12:E15)</f>
        <v>114308</v>
      </c>
      <c r="F11" s="209">
        <f>SUM(F12:F15)</f>
        <v>0</v>
      </c>
      <c r="G11" s="210">
        <f>SUM(G12:G15)</f>
        <v>0</v>
      </c>
      <c r="H11" s="208">
        <f t="shared" ref="H11:W11" si="1">SUM(H12:H15)</f>
        <v>84347</v>
      </c>
      <c r="I11" s="209">
        <f t="shared" si="1"/>
        <v>84347</v>
      </c>
      <c r="J11" s="209">
        <f t="shared" si="1"/>
        <v>0</v>
      </c>
      <c r="K11" s="211">
        <f t="shared" si="1"/>
        <v>0</v>
      </c>
      <c r="L11" s="212" t="e">
        <f t="shared" si="1"/>
        <v>#REF!</v>
      </c>
      <c r="M11" s="209" t="e">
        <f t="shared" si="1"/>
        <v>#REF!</v>
      </c>
      <c r="N11" s="209" t="e">
        <f t="shared" si="1"/>
        <v>#REF!</v>
      </c>
      <c r="O11" s="211" t="e">
        <f t="shared" si="1"/>
        <v>#REF!</v>
      </c>
      <c r="P11" s="256">
        <v>92823.26</v>
      </c>
      <c r="Q11" s="257">
        <v>92823.26</v>
      </c>
      <c r="R11" s="257">
        <v>0</v>
      </c>
      <c r="S11" s="258">
        <v>0</v>
      </c>
      <c r="T11" s="212">
        <f t="shared" si="1"/>
        <v>100632</v>
      </c>
      <c r="U11" s="209">
        <f t="shared" si="1"/>
        <v>100632</v>
      </c>
      <c r="V11" s="209">
        <f t="shared" si="1"/>
        <v>0</v>
      </c>
      <c r="W11" s="211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6">
        <v>38175.74</v>
      </c>
      <c r="Q12" s="259">
        <v>38175.74</v>
      </c>
      <c r="R12" s="259">
        <v>0</v>
      </c>
      <c r="S12" s="260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6">
        <v>26838.14</v>
      </c>
      <c r="Q13" s="259">
        <v>26838.14</v>
      </c>
      <c r="R13" s="259">
        <v>0</v>
      </c>
      <c r="S13" s="260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6">
        <v>27809.38</v>
      </c>
      <c r="Q14" s="259">
        <v>27809.38</v>
      </c>
      <c r="R14" s="259">
        <v>0</v>
      </c>
      <c r="S14" s="260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6">
        <v>0</v>
      </c>
      <c r="Q15" s="259">
        <v>0</v>
      </c>
      <c r="R15" s="259">
        <v>0</v>
      </c>
      <c r="S15" s="260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6" t="s">
        <v>156</v>
      </c>
      <c r="C16" s="213" t="s">
        <v>157</v>
      </c>
      <c r="D16" s="208">
        <f t="shared" ref="D16:W16" si="2">SUM(D17:D19)</f>
        <v>61358</v>
      </c>
      <c r="E16" s="209">
        <f t="shared" si="2"/>
        <v>16667</v>
      </c>
      <c r="F16" s="209">
        <f t="shared" si="2"/>
        <v>44691</v>
      </c>
      <c r="G16" s="210">
        <f t="shared" si="2"/>
        <v>0</v>
      </c>
      <c r="H16" s="208">
        <f t="shared" si="2"/>
        <v>32896</v>
      </c>
      <c r="I16" s="209">
        <f t="shared" si="2"/>
        <v>19587</v>
      </c>
      <c r="J16" s="209">
        <f t="shared" si="2"/>
        <v>13309</v>
      </c>
      <c r="K16" s="211">
        <f t="shared" si="2"/>
        <v>0</v>
      </c>
      <c r="L16" s="212" t="e">
        <f t="shared" si="2"/>
        <v>#REF!</v>
      </c>
      <c r="M16" s="209" t="e">
        <f t="shared" si="2"/>
        <v>#REF!</v>
      </c>
      <c r="N16" s="209" t="e">
        <f t="shared" si="2"/>
        <v>#REF!</v>
      </c>
      <c r="O16" s="211" t="e">
        <f t="shared" si="2"/>
        <v>#REF!</v>
      </c>
      <c r="P16" s="256">
        <v>9763.3700000000008</v>
      </c>
      <c r="Q16" s="257">
        <v>8106.84</v>
      </c>
      <c r="R16" s="257">
        <v>1656.53</v>
      </c>
      <c r="S16" s="258">
        <v>0</v>
      </c>
      <c r="T16" s="212">
        <f t="shared" si="2"/>
        <v>45168</v>
      </c>
      <c r="U16" s="209">
        <f t="shared" si="2"/>
        <v>22600</v>
      </c>
      <c r="V16" s="209">
        <f t="shared" si="2"/>
        <v>22568</v>
      </c>
      <c r="W16" s="211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6">
        <v>228.58</v>
      </c>
      <c r="Q17" s="259">
        <v>228.58</v>
      </c>
      <c r="R17" s="259">
        <v>0</v>
      </c>
      <c r="S17" s="260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6">
        <v>0</v>
      </c>
      <c r="Q18" s="259">
        <v>0</v>
      </c>
      <c r="R18" s="259">
        <v>0</v>
      </c>
      <c r="S18" s="260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6">
        <v>9534.7900000000009</v>
      </c>
      <c r="Q19" s="259">
        <v>7878.26</v>
      </c>
      <c r="R19" s="259">
        <v>1656.53</v>
      </c>
      <c r="S19" s="260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6" t="s">
        <v>161</v>
      </c>
      <c r="C20" s="213" t="s">
        <v>162</v>
      </c>
      <c r="D20" s="208">
        <f t="shared" si="3"/>
        <v>59900</v>
      </c>
      <c r="E20" s="209">
        <v>59900</v>
      </c>
      <c r="F20" s="209"/>
      <c r="G20" s="210"/>
      <c r="H20" s="208">
        <f t="shared" si="4"/>
        <v>57447</v>
      </c>
      <c r="I20" s="209">
        <v>57447</v>
      </c>
      <c r="J20" s="209"/>
      <c r="K20" s="211"/>
      <c r="L20" s="212" t="e">
        <f t="shared" si="5"/>
        <v>#REF!</v>
      </c>
      <c r="M20" s="209" t="e">
        <f>'[3]1.Plánovanie, manažment a kontr'!#REF!</f>
        <v>#REF!</v>
      </c>
      <c r="N20" s="209" t="e">
        <f>'[3]1.Plánovanie, manažment a kontr'!#REF!</f>
        <v>#REF!</v>
      </c>
      <c r="O20" s="211" t="e">
        <f>'[3]1.Plánovanie, manažment a kontr'!#REF!</f>
        <v>#REF!</v>
      </c>
      <c r="P20" s="256">
        <v>51038.51</v>
      </c>
      <c r="Q20" s="257">
        <v>51038.51</v>
      </c>
      <c r="R20" s="257">
        <v>0</v>
      </c>
      <c r="S20" s="258">
        <v>0</v>
      </c>
      <c r="T20" s="212">
        <f t="shared" si="6"/>
        <v>44354</v>
      </c>
      <c r="U20" s="209">
        <f>'[3]1.Plánovanie, manažment a kontr'!$H$62</f>
        <v>44354</v>
      </c>
      <c r="V20" s="209">
        <f>'[3]1.Plánovanie, manažment a kontr'!$I$62</f>
        <v>0</v>
      </c>
      <c r="W20" s="211">
        <f>'[3]1.Plánovanie, manažment a kontr'!$J$62</f>
        <v>0</v>
      </c>
    </row>
    <row r="21" spans="1:23" ht="15.75" x14ac:dyDescent="0.25">
      <c r="A21" s="80"/>
      <c r="B21" s="206" t="s">
        <v>163</v>
      </c>
      <c r="C21" s="213" t="s">
        <v>164</v>
      </c>
      <c r="D21" s="208">
        <f t="shared" si="3"/>
        <v>1990</v>
      </c>
      <c r="E21" s="209">
        <v>1990</v>
      </c>
      <c r="F21" s="209"/>
      <c r="G21" s="210"/>
      <c r="H21" s="208">
        <f t="shared" si="4"/>
        <v>1990</v>
      </c>
      <c r="I21" s="209">
        <v>1990</v>
      </c>
      <c r="J21" s="209"/>
      <c r="K21" s="211"/>
      <c r="L21" s="212" t="e">
        <f t="shared" si="5"/>
        <v>#REF!</v>
      </c>
      <c r="M21" s="209" t="e">
        <f>'[3]1.Plánovanie, manažment a kontr'!#REF!</f>
        <v>#REF!</v>
      </c>
      <c r="N21" s="209" t="e">
        <f>'[3]1.Plánovanie, manažment a kontr'!#REF!</f>
        <v>#REF!</v>
      </c>
      <c r="O21" s="211" t="e">
        <f>'[3]1.Plánovanie, manažment a kontr'!#REF!</f>
        <v>#REF!</v>
      </c>
      <c r="P21" s="256">
        <v>2300</v>
      </c>
      <c r="Q21" s="257">
        <v>2300</v>
      </c>
      <c r="R21" s="257">
        <v>0</v>
      </c>
      <c r="S21" s="258">
        <v>0</v>
      </c>
      <c r="T21" s="212">
        <f t="shared" si="6"/>
        <v>3600</v>
      </c>
      <c r="U21" s="209">
        <f>'[3]1.Plánovanie, manažment a kontr'!$H$72</f>
        <v>3600</v>
      </c>
      <c r="V21" s="209">
        <f>'[3]1.Plánovanie, manažment a kontr'!$I$72</f>
        <v>0</v>
      </c>
      <c r="W21" s="211">
        <f>'[3]1.Plánovanie, manažment a kontr'!$J$72</f>
        <v>0</v>
      </c>
    </row>
    <row r="22" spans="1:23" ht="15.75" x14ac:dyDescent="0.25">
      <c r="A22" s="80"/>
      <c r="B22" s="206" t="s">
        <v>165</v>
      </c>
      <c r="C22" s="213" t="s">
        <v>166</v>
      </c>
      <c r="D22" s="208">
        <f t="shared" si="3"/>
        <v>5812</v>
      </c>
      <c r="E22" s="209">
        <v>5812</v>
      </c>
      <c r="F22" s="209"/>
      <c r="G22" s="210"/>
      <c r="H22" s="208">
        <f t="shared" si="4"/>
        <v>6006</v>
      </c>
      <c r="I22" s="209">
        <v>6006</v>
      </c>
      <c r="J22" s="209"/>
      <c r="K22" s="211"/>
      <c r="L22" s="212" t="e">
        <f t="shared" si="5"/>
        <v>#REF!</v>
      </c>
      <c r="M22" s="209" t="e">
        <f>'[3]1.Plánovanie, manažment a kontr'!#REF!</f>
        <v>#REF!</v>
      </c>
      <c r="N22" s="209" t="e">
        <f>'[3]1.Plánovanie, manažment a kontr'!#REF!</f>
        <v>#REF!</v>
      </c>
      <c r="O22" s="211" t="e">
        <f>'[3]1.Plánovanie, manažment a kontr'!#REF!</f>
        <v>#REF!</v>
      </c>
      <c r="P22" s="256">
        <v>11821.55</v>
      </c>
      <c r="Q22" s="257">
        <v>11821.55</v>
      </c>
      <c r="R22" s="257">
        <v>0</v>
      </c>
      <c r="S22" s="258">
        <v>0</v>
      </c>
      <c r="T22" s="212">
        <f t="shared" si="6"/>
        <v>8366</v>
      </c>
      <c r="U22" s="209">
        <f>'[3]1.Plánovanie, manažment a kontr'!$H$75</f>
        <v>8366</v>
      </c>
      <c r="V22" s="209">
        <f>'[3]1.Plánovanie, manažment a kontr'!$I$75</f>
        <v>0</v>
      </c>
      <c r="W22" s="211">
        <f>'[3]1.Plánovanie, manažment a kontr'!$J$75</f>
        <v>0</v>
      </c>
    </row>
    <row r="23" spans="1:23" ht="16.5" thickBot="1" x14ac:dyDescent="0.3">
      <c r="A23" s="80"/>
      <c r="B23" s="214" t="s">
        <v>167</v>
      </c>
      <c r="C23" s="215" t="s">
        <v>168</v>
      </c>
      <c r="D23" s="216">
        <f t="shared" si="3"/>
        <v>5673</v>
      </c>
      <c r="E23" s="217">
        <v>3412</v>
      </c>
      <c r="F23" s="217">
        <v>2261</v>
      </c>
      <c r="G23" s="218"/>
      <c r="H23" s="208">
        <f t="shared" si="4"/>
        <v>0</v>
      </c>
      <c r="I23" s="219">
        <v>0</v>
      </c>
      <c r="J23" s="219"/>
      <c r="K23" s="220"/>
      <c r="L23" s="221" t="e">
        <f t="shared" si="5"/>
        <v>#REF!</v>
      </c>
      <c r="M23" s="219" t="e">
        <f>'[3]1.Plánovanie, manažment a kontr'!#REF!</f>
        <v>#REF!</v>
      </c>
      <c r="N23" s="219" t="e">
        <f>'[3]1.Plánovanie, manažment a kontr'!#REF!</f>
        <v>#REF!</v>
      </c>
      <c r="O23" s="220" t="e">
        <f>'[3]1.Plánovanie, manažment a kontr'!#REF!</f>
        <v>#REF!</v>
      </c>
      <c r="P23" s="261">
        <v>0</v>
      </c>
      <c r="Q23" s="262">
        <v>0</v>
      </c>
      <c r="R23" s="262">
        <v>0</v>
      </c>
      <c r="S23" s="263">
        <v>0</v>
      </c>
      <c r="T23" s="221">
        <f t="shared" si="6"/>
        <v>0</v>
      </c>
      <c r="U23" s="219">
        <f>'[3]1.Plánovanie, manažment a kontr'!$H$79</f>
        <v>0</v>
      </c>
      <c r="V23" s="219">
        <f>'[3]1.Plánovanie, manažment a kontr'!$I$79</f>
        <v>0</v>
      </c>
      <c r="W23" s="220">
        <f>'[3]1.Plánovanie, manažment a kontr'!$J$79</f>
        <v>0</v>
      </c>
    </row>
    <row r="24" spans="1:23" s="82" customFormat="1" ht="14.25" x14ac:dyDescent="0.2">
      <c r="A24" s="99"/>
      <c r="B24" s="190" t="s">
        <v>169</v>
      </c>
      <c r="C24" s="191"/>
      <c r="D24" s="185" t="e">
        <f t="shared" ref="D24:W24" si="7">D25+D34+D37</f>
        <v>#REF!</v>
      </c>
      <c r="E24" s="186">
        <f t="shared" si="7"/>
        <v>34198</v>
      </c>
      <c r="F24" s="186" t="e">
        <f t="shared" si="7"/>
        <v>#REF!</v>
      </c>
      <c r="G24" s="187" t="e">
        <f t="shared" si="7"/>
        <v>#REF!</v>
      </c>
      <c r="H24" s="185" t="e">
        <f>H25+H34+H37-1</f>
        <v>#REF!</v>
      </c>
      <c r="I24" s="186">
        <f>I25+I34+I37-1</f>
        <v>23616</v>
      </c>
      <c r="J24" s="186" t="e">
        <f t="shared" si="7"/>
        <v>#REF!</v>
      </c>
      <c r="K24" s="188" t="e">
        <f t="shared" si="7"/>
        <v>#REF!</v>
      </c>
      <c r="L24" s="189" t="e">
        <f t="shared" si="7"/>
        <v>#REF!</v>
      </c>
      <c r="M24" s="186" t="e">
        <f t="shared" si="7"/>
        <v>#REF!</v>
      </c>
      <c r="N24" s="186" t="e">
        <f t="shared" si="7"/>
        <v>#REF!</v>
      </c>
      <c r="O24" s="188" t="e">
        <f t="shared" si="7"/>
        <v>#REF!</v>
      </c>
      <c r="P24" s="264">
        <v>32781.14</v>
      </c>
      <c r="Q24" s="265">
        <v>32781.14</v>
      </c>
      <c r="R24" s="254">
        <v>0</v>
      </c>
      <c r="S24" s="255">
        <v>0</v>
      </c>
      <c r="T24" s="189" t="e">
        <f t="shared" si="7"/>
        <v>#REF!</v>
      </c>
      <c r="U24" s="186">
        <f t="shared" si="7"/>
        <v>14525</v>
      </c>
      <c r="V24" s="186" t="e">
        <f t="shared" si="7"/>
        <v>#REF!</v>
      </c>
      <c r="W24" s="188" t="e">
        <f t="shared" si="7"/>
        <v>#REF!</v>
      </c>
    </row>
    <row r="25" spans="1:23" ht="15.75" x14ac:dyDescent="0.25">
      <c r="A25" s="80"/>
      <c r="B25" s="206" t="s">
        <v>170</v>
      </c>
      <c r="C25" s="222" t="s">
        <v>171</v>
      </c>
      <c r="D25" s="208" t="e">
        <f t="shared" ref="D25:W25" si="8">SUM(D26:D33)</f>
        <v>#REF!</v>
      </c>
      <c r="E25" s="209">
        <f t="shared" si="8"/>
        <v>23986</v>
      </c>
      <c r="F25" s="209" t="e">
        <f t="shared" si="8"/>
        <v>#REF!</v>
      </c>
      <c r="G25" s="210" t="e">
        <f t="shared" si="8"/>
        <v>#REF!</v>
      </c>
      <c r="H25" s="208" t="e">
        <f t="shared" si="8"/>
        <v>#REF!</v>
      </c>
      <c r="I25" s="209">
        <f t="shared" si="8"/>
        <v>7699</v>
      </c>
      <c r="J25" s="209" t="e">
        <f t="shared" si="8"/>
        <v>#REF!</v>
      </c>
      <c r="K25" s="211" t="e">
        <f t="shared" si="8"/>
        <v>#REF!</v>
      </c>
      <c r="L25" s="212" t="e">
        <f t="shared" si="8"/>
        <v>#REF!</v>
      </c>
      <c r="M25" s="209" t="e">
        <f t="shared" si="8"/>
        <v>#REF!</v>
      </c>
      <c r="N25" s="209" t="e">
        <f t="shared" si="8"/>
        <v>#REF!</v>
      </c>
      <c r="O25" s="211" t="e">
        <f t="shared" si="8"/>
        <v>#REF!</v>
      </c>
      <c r="P25" s="256">
        <v>17531.349999999999</v>
      </c>
      <c r="Q25" s="257">
        <v>17531.349999999999</v>
      </c>
      <c r="R25" s="257">
        <v>0</v>
      </c>
      <c r="S25" s="258">
        <v>0</v>
      </c>
      <c r="T25" s="212">
        <f t="shared" si="8"/>
        <v>9375</v>
      </c>
      <c r="U25" s="209">
        <f t="shared" si="8"/>
        <v>9375</v>
      </c>
      <c r="V25" s="209">
        <f t="shared" si="8"/>
        <v>0</v>
      </c>
      <c r="W25" s="211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6">
        <v>128.30000000000001</v>
      </c>
      <c r="Q26" s="259">
        <v>128.30000000000001</v>
      </c>
      <c r="R26" s="259">
        <v>0</v>
      </c>
      <c r="S26" s="260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6">
        <v>168.38</v>
      </c>
      <c r="Q27" s="259">
        <v>168.38</v>
      </c>
      <c r="R27" s="259">
        <v>0</v>
      </c>
      <c r="S27" s="260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6">
        <v>14531.72</v>
      </c>
      <c r="Q28" s="259">
        <v>14531.72</v>
      </c>
      <c r="R28" s="259">
        <v>0</v>
      </c>
      <c r="S28" s="260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6">
        <v>0</v>
      </c>
      <c r="Q29" s="259">
        <v>0</v>
      </c>
      <c r="R29" s="259">
        <v>0</v>
      </c>
      <c r="S29" s="260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6">
        <v>1265</v>
      </c>
      <c r="Q30" s="259">
        <v>1265</v>
      </c>
      <c r="R30" s="259">
        <v>0</v>
      </c>
      <c r="S30" s="260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6">
        <v>60.95</v>
      </c>
      <c r="Q31" s="259">
        <v>60.95</v>
      </c>
      <c r="R31" s="259">
        <v>0</v>
      </c>
      <c r="S31" s="260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6">
        <v>1377</v>
      </c>
      <c r="Q32" s="259">
        <v>1377</v>
      </c>
      <c r="R32" s="259">
        <v>0</v>
      </c>
      <c r="S32" s="260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6">
        <v>0</v>
      </c>
      <c r="Q33" s="259">
        <v>0</v>
      </c>
      <c r="R33" s="259">
        <v>0</v>
      </c>
      <c r="S33" s="260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6" t="s">
        <v>180</v>
      </c>
      <c r="C34" s="222" t="s">
        <v>181</v>
      </c>
      <c r="D34" s="208" t="e">
        <f t="shared" ref="D34:W34" si="13">SUM(D35:D36)</f>
        <v>#REF!</v>
      </c>
      <c r="E34" s="209">
        <f t="shared" si="13"/>
        <v>3755</v>
      </c>
      <c r="F34" s="209" t="e">
        <f t="shared" si="13"/>
        <v>#REF!</v>
      </c>
      <c r="G34" s="210" t="e">
        <f t="shared" si="13"/>
        <v>#REF!</v>
      </c>
      <c r="H34" s="208" t="e">
        <f t="shared" si="13"/>
        <v>#REF!</v>
      </c>
      <c r="I34" s="209">
        <f t="shared" si="13"/>
        <v>11564</v>
      </c>
      <c r="J34" s="209" t="e">
        <f t="shared" si="13"/>
        <v>#REF!</v>
      </c>
      <c r="K34" s="211" t="e">
        <f t="shared" si="13"/>
        <v>#REF!</v>
      </c>
      <c r="L34" s="212" t="e">
        <f t="shared" si="13"/>
        <v>#REF!</v>
      </c>
      <c r="M34" s="209" t="e">
        <f t="shared" si="13"/>
        <v>#REF!</v>
      </c>
      <c r="N34" s="209" t="e">
        <f t="shared" si="13"/>
        <v>#REF!</v>
      </c>
      <c r="O34" s="211" t="e">
        <f t="shared" si="13"/>
        <v>#REF!</v>
      </c>
      <c r="P34" s="256">
        <v>14469.77</v>
      </c>
      <c r="Q34" s="257">
        <v>14469.77</v>
      </c>
      <c r="R34" s="257">
        <v>0</v>
      </c>
      <c r="S34" s="258">
        <v>0</v>
      </c>
      <c r="T34" s="212" t="e">
        <f t="shared" si="13"/>
        <v>#REF!</v>
      </c>
      <c r="U34" s="209">
        <f t="shared" si="13"/>
        <v>4150</v>
      </c>
      <c r="V34" s="209" t="e">
        <f t="shared" si="13"/>
        <v>#REF!</v>
      </c>
      <c r="W34" s="211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6">
        <v>13379.77</v>
      </c>
      <c r="Q35" s="259">
        <v>13379.77</v>
      </c>
      <c r="R35" s="259">
        <v>0</v>
      </c>
      <c r="S35" s="260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6">
        <v>1090</v>
      </c>
      <c r="Q36" s="259">
        <v>1090</v>
      </c>
      <c r="R36" s="259">
        <v>0</v>
      </c>
      <c r="S36" s="260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4" t="s">
        <v>184</v>
      </c>
      <c r="C37" s="223" t="s">
        <v>185</v>
      </c>
      <c r="D37" s="216" t="e">
        <f>SUM(E37:G37)</f>
        <v>#REF!</v>
      </c>
      <c r="E37" s="217">
        <v>6457</v>
      </c>
      <c r="F37" s="217" t="e">
        <f>'[3]2. Propagácia a marketing'!#REF!</f>
        <v>#REF!</v>
      </c>
      <c r="G37" s="218" t="e">
        <f>'[3]2. Propagácia a marketing'!#REF!</f>
        <v>#REF!</v>
      </c>
      <c r="H37" s="224" t="e">
        <f>SUM(I37:K37)</f>
        <v>#REF!</v>
      </c>
      <c r="I37" s="219">
        <v>4354</v>
      </c>
      <c r="J37" s="219" t="e">
        <f>'[3]2. Propagácia a marketing'!#REF!</f>
        <v>#REF!</v>
      </c>
      <c r="K37" s="220" t="e">
        <f>'[3]2. Propagácia a marketing'!#REF!</f>
        <v>#REF!</v>
      </c>
      <c r="L37" s="225" t="e">
        <f>SUM(M37:O37)</f>
        <v>#REF!</v>
      </c>
      <c r="M37" s="217" t="e">
        <f>'[3]2. Propagácia a marketing'!#REF!</f>
        <v>#REF!</v>
      </c>
      <c r="N37" s="217" t="e">
        <f>'[3]2. Propagácia a marketing'!#REF!</f>
        <v>#REF!</v>
      </c>
      <c r="O37" s="226" t="e">
        <f>'[3]2. Propagácia a marketing'!#REF!</f>
        <v>#REF!</v>
      </c>
      <c r="P37" s="266">
        <v>780.02</v>
      </c>
      <c r="Q37" s="267">
        <v>780.02</v>
      </c>
      <c r="R37" s="267">
        <v>0</v>
      </c>
      <c r="S37" s="268">
        <v>0</v>
      </c>
      <c r="T37" s="225" t="e">
        <f>SUM(U37:W37)</f>
        <v>#REF!</v>
      </c>
      <c r="U37" s="217">
        <f>'[3]2. Propagácia a marketing'!$H$60</f>
        <v>1000</v>
      </c>
      <c r="V37" s="217" t="e">
        <f>'[3]2. Propagácia a marketing'!$I$60</f>
        <v>#REF!</v>
      </c>
      <c r="W37" s="226" t="e">
        <f>'[3]2. Propagácia a marketing'!$J$60</f>
        <v>#REF!</v>
      </c>
    </row>
    <row r="38" spans="1:23" s="82" customFormat="1" ht="14.25" x14ac:dyDescent="0.2">
      <c r="A38" s="114"/>
      <c r="B38" s="190" t="s">
        <v>186</v>
      </c>
      <c r="C38" s="191"/>
      <c r="D38" s="185" t="e">
        <f t="shared" ref="D38:W38" si="14">D39+D40+D41+D46+D47</f>
        <v>#REF!</v>
      </c>
      <c r="E38" s="186">
        <f t="shared" si="14"/>
        <v>271426</v>
      </c>
      <c r="F38" s="186" t="e">
        <f t="shared" si="14"/>
        <v>#REF!</v>
      </c>
      <c r="G38" s="187" t="e">
        <f t="shared" si="14"/>
        <v>#REF!</v>
      </c>
      <c r="H38" s="185" t="e">
        <f t="shared" si="14"/>
        <v>#REF!</v>
      </c>
      <c r="I38" s="186">
        <f t="shared" si="14"/>
        <v>197118</v>
      </c>
      <c r="J38" s="186" t="e">
        <f t="shared" si="14"/>
        <v>#REF!</v>
      </c>
      <c r="K38" s="188" t="e">
        <f t="shared" si="14"/>
        <v>#REF!</v>
      </c>
      <c r="L38" s="189" t="e">
        <f t="shared" si="14"/>
        <v>#REF!</v>
      </c>
      <c r="M38" s="186" t="e">
        <f t="shared" si="14"/>
        <v>#REF!</v>
      </c>
      <c r="N38" s="186" t="e">
        <f t="shared" si="14"/>
        <v>#REF!</v>
      </c>
      <c r="O38" s="188" t="e">
        <f t="shared" si="14"/>
        <v>#REF!</v>
      </c>
      <c r="P38" s="264">
        <v>238983.5</v>
      </c>
      <c r="Q38" s="265">
        <v>213988.5</v>
      </c>
      <c r="R38" s="265">
        <v>24995</v>
      </c>
      <c r="S38" s="269">
        <v>0</v>
      </c>
      <c r="T38" s="189" t="e">
        <f t="shared" si="14"/>
        <v>#REF!</v>
      </c>
      <c r="U38" s="186">
        <f t="shared" si="14"/>
        <v>75414</v>
      </c>
      <c r="V38" s="186" t="e">
        <f t="shared" si="14"/>
        <v>#REF!</v>
      </c>
      <c r="W38" s="188" t="e">
        <f t="shared" si="14"/>
        <v>#REF!</v>
      </c>
    </row>
    <row r="39" spans="1:23" ht="16.5" x14ac:dyDescent="0.3">
      <c r="A39" s="80"/>
      <c r="B39" s="206" t="s">
        <v>187</v>
      </c>
      <c r="C39" s="227" t="s">
        <v>188</v>
      </c>
      <c r="D39" s="208" t="e">
        <f>SUM(E39:G39)</f>
        <v>#REF!</v>
      </c>
      <c r="E39" s="209">
        <v>36902</v>
      </c>
      <c r="F39" s="209">
        <v>4033</v>
      </c>
      <c r="G39" s="210" t="e">
        <f>'[3]3.Interné služby'!#REF!</f>
        <v>#REF!</v>
      </c>
      <c r="H39" s="208" t="e">
        <f>SUM(I39:K39)</f>
        <v>#REF!</v>
      </c>
      <c r="I39" s="209">
        <v>22326</v>
      </c>
      <c r="J39" s="209">
        <v>5865</v>
      </c>
      <c r="K39" s="211" t="e">
        <f>'[3]3.Interné služby'!#REF!</f>
        <v>#REF!</v>
      </c>
      <c r="L39" s="212" t="e">
        <f>SUM(M39:O39)</f>
        <v>#REF!</v>
      </c>
      <c r="M39" s="209" t="e">
        <f>'[3]3.Interné služby'!#REF!</f>
        <v>#REF!</v>
      </c>
      <c r="N39" s="209" t="e">
        <f>'[3]3.Interné služby'!#REF!</f>
        <v>#REF!</v>
      </c>
      <c r="O39" s="211" t="e">
        <f>'[3]3.Interné služby'!#REF!</f>
        <v>#REF!</v>
      </c>
      <c r="P39" s="256">
        <v>27814.74</v>
      </c>
      <c r="Q39" s="257">
        <v>22025.74</v>
      </c>
      <c r="R39" s="257">
        <v>5789</v>
      </c>
      <c r="S39" s="258">
        <v>0</v>
      </c>
      <c r="T39" s="212">
        <f>SUM(U39:W39)</f>
        <v>80864</v>
      </c>
      <c r="U39" s="209">
        <f>'[3]3.Interné služby'!$H$4</f>
        <v>46864</v>
      </c>
      <c r="V39" s="209">
        <f>'[3]3.Interné služby'!$I$4</f>
        <v>34000</v>
      </c>
      <c r="W39" s="211">
        <f>'[3]3.Interné služby'!$J$4</f>
        <v>0</v>
      </c>
    </row>
    <row r="40" spans="1:23" ht="16.5" x14ac:dyDescent="0.3">
      <c r="A40" s="108"/>
      <c r="B40" s="206" t="s">
        <v>189</v>
      </c>
      <c r="C40" s="227" t="s">
        <v>190</v>
      </c>
      <c r="D40" s="208" t="e">
        <f>SUM(E40:G40)</f>
        <v>#REF!</v>
      </c>
      <c r="E40" s="209">
        <v>35806</v>
      </c>
      <c r="F40" s="209" t="e">
        <f>'[3]3.Interné služby'!#REF!</f>
        <v>#REF!</v>
      </c>
      <c r="G40" s="210" t="e">
        <f>'[3]3.Interné služby'!#REF!</f>
        <v>#REF!</v>
      </c>
      <c r="H40" s="208" t="e">
        <f>SUM(I40:K40)</f>
        <v>#REF!</v>
      </c>
      <c r="I40" s="209">
        <v>9784</v>
      </c>
      <c r="J40" s="209"/>
      <c r="K40" s="211" t="e">
        <f>'[3]3.Interné služby'!#REF!</f>
        <v>#REF!</v>
      </c>
      <c r="L40" s="212" t="e">
        <f>SUM(M40:O40)</f>
        <v>#REF!</v>
      </c>
      <c r="M40" s="209">
        <v>30256</v>
      </c>
      <c r="N40" s="209" t="e">
        <f>'[3]3.Interné služby'!#REF!</f>
        <v>#REF!</v>
      </c>
      <c r="O40" s="211" t="e">
        <f>'[3]3.Interné služby'!#REF!</f>
        <v>#REF!</v>
      </c>
      <c r="P40" s="256">
        <v>27507.78</v>
      </c>
      <c r="Q40" s="257">
        <v>27507.78</v>
      </c>
      <c r="R40" s="257">
        <v>0</v>
      </c>
      <c r="S40" s="258">
        <v>0</v>
      </c>
      <c r="T40" s="212">
        <f>SUM(U40:W40)</f>
        <v>10900</v>
      </c>
      <c r="U40" s="209">
        <f>'[3]3.Interné služby'!$H$31</f>
        <v>10900</v>
      </c>
      <c r="V40" s="209">
        <f>'[3]3.Interné služby'!$I$31</f>
        <v>0</v>
      </c>
      <c r="W40" s="211">
        <f>'[3]3.Interné služby'!$J$31</f>
        <v>0</v>
      </c>
    </row>
    <row r="41" spans="1:23" ht="16.5" x14ac:dyDescent="0.3">
      <c r="A41" s="84"/>
      <c r="B41" s="206" t="s">
        <v>191</v>
      </c>
      <c r="C41" s="227" t="s">
        <v>192</v>
      </c>
      <c r="D41" s="208" t="e">
        <f t="shared" ref="D41:W41" si="15">SUM(D42:D45)</f>
        <v>#REF!</v>
      </c>
      <c r="E41" s="209">
        <f t="shared" si="15"/>
        <v>193704</v>
      </c>
      <c r="F41" s="209" t="e">
        <f t="shared" si="15"/>
        <v>#REF!</v>
      </c>
      <c r="G41" s="210" t="e">
        <f t="shared" si="15"/>
        <v>#REF!</v>
      </c>
      <c r="H41" s="208" t="e">
        <f t="shared" si="15"/>
        <v>#REF!</v>
      </c>
      <c r="I41" s="209">
        <f t="shared" si="15"/>
        <v>160978</v>
      </c>
      <c r="J41" s="209">
        <f t="shared" si="15"/>
        <v>46477</v>
      </c>
      <c r="K41" s="211" t="e">
        <f t="shared" si="15"/>
        <v>#REF!</v>
      </c>
      <c r="L41" s="212" t="e">
        <f t="shared" si="15"/>
        <v>#REF!</v>
      </c>
      <c r="M41" s="209" t="e">
        <f t="shared" si="15"/>
        <v>#REF!</v>
      </c>
      <c r="N41" s="209" t="e">
        <f t="shared" si="15"/>
        <v>#REF!</v>
      </c>
      <c r="O41" s="211" t="e">
        <f t="shared" si="15"/>
        <v>#REF!</v>
      </c>
      <c r="P41" s="256">
        <v>178249.2</v>
      </c>
      <c r="Q41" s="257">
        <v>159043.20000000001</v>
      </c>
      <c r="R41" s="257">
        <v>19206</v>
      </c>
      <c r="S41" s="258">
        <v>0</v>
      </c>
      <c r="T41" s="212" t="e">
        <f t="shared" si="15"/>
        <v>#REF!</v>
      </c>
      <c r="U41" s="209">
        <f t="shared" si="15"/>
        <v>12750</v>
      </c>
      <c r="V41" s="209" t="e">
        <f t="shared" si="15"/>
        <v>#REF!</v>
      </c>
      <c r="W41" s="211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6">
        <v>1873.69</v>
      </c>
      <c r="Q42" s="259">
        <v>1873.69</v>
      </c>
      <c r="R42" s="259">
        <v>0</v>
      </c>
      <c r="S42" s="260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6">
        <v>108.36</v>
      </c>
      <c r="Q43" s="259">
        <v>108.36</v>
      </c>
      <c r="R43" s="259">
        <v>0</v>
      </c>
      <c r="S43" s="260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6">
        <v>155457.15</v>
      </c>
      <c r="Q44" s="259">
        <v>154761.15</v>
      </c>
      <c r="R44" s="259">
        <v>696</v>
      </c>
      <c r="S44" s="260">
        <v>0</v>
      </c>
      <c r="T44" s="97">
        <f t="shared" si="19"/>
        <v>5000</v>
      </c>
      <c r="U44" s="94">
        <f>'[1]3.Interné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6">
        <v>20810</v>
      </c>
      <c r="Q45" s="259">
        <v>2300</v>
      </c>
      <c r="R45" s="259">
        <v>18510</v>
      </c>
      <c r="S45" s="260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6" t="s">
        <v>197</v>
      </c>
      <c r="C46" s="227" t="s">
        <v>198</v>
      </c>
      <c r="D46" s="208" t="e">
        <f t="shared" si="16"/>
        <v>#REF!</v>
      </c>
      <c r="E46" s="209">
        <v>1736</v>
      </c>
      <c r="F46" s="209" t="e">
        <f>'[3]3.Interné služby'!#REF!</f>
        <v>#REF!</v>
      </c>
      <c r="G46" s="210" t="e">
        <f>'[3]3.Interné služby'!#REF!</f>
        <v>#REF!</v>
      </c>
      <c r="H46" s="208" t="e">
        <f t="shared" si="17"/>
        <v>#REF!</v>
      </c>
      <c r="I46" s="209">
        <v>2400</v>
      </c>
      <c r="J46" s="209" t="e">
        <f>'[3]3.Interné služby'!#REF!</f>
        <v>#REF!</v>
      </c>
      <c r="K46" s="211" t="e">
        <f>'[3]3.Interné služby'!#REF!</f>
        <v>#REF!</v>
      </c>
      <c r="L46" s="212" t="e">
        <f t="shared" si="18"/>
        <v>#REF!</v>
      </c>
      <c r="M46" s="209">
        <v>3900</v>
      </c>
      <c r="N46" s="209" t="e">
        <f>'[3]3.Interné služby'!#REF!</f>
        <v>#REF!</v>
      </c>
      <c r="O46" s="211" t="e">
        <f>'[3]3.Interné služby'!#REF!</f>
        <v>#REF!</v>
      </c>
      <c r="P46" s="256">
        <v>4017.4</v>
      </c>
      <c r="Q46" s="257">
        <v>4017.4</v>
      </c>
      <c r="R46" s="257">
        <v>0</v>
      </c>
      <c r="S46" s="258">
        <v>0</v>
      </c>
      <c r="T46" s="212" t="e">
        <f t="shared" si="19"/>
        <v>#REF!</v>
      </c>
      <c r="U46" s="209">
        <f>'[3]3.Interné služby'!$H$101</f>
        <v>3700</v>
      </c>
      <c r="V46" s="209" t="e">
        <f>'[3]3.Interné služby'!$I$102</f>
        <v>#REF!</v>
      </c>
      <c r="W46" s="211" t="e">
        <f>'[3]3.Interné služby'!$J$102</f>
        <v>#REF!</v>
      </c>
    </row>
    <row r="47" spans="1:23" ht="17.25" thickBot="1" x14ac:dyDescent="0.35">
      <c r="A47" s="84"/>
      <c r="B47" s="228" t="s">
        <v>199</v>
      </c>
      <c r="C47" s="229" t="s">
        <v>200</v>
      </c>
      <c r="D47" s="216" t="e">
        <f t="shared" si="16"/>
        <v>#REF!</v>
      </c>
      <c r="E47" s="217">
        <v>3278</v>
      </c>
      <c r="F47" s="217" t="e">
        <f>'[3]3.Interné služby'!#REF!</f>
        <v>#REF!</v>
      </c>
      <c r="G47" s="218" t="e">
        <f>'[3]3.Interné služby'!#REF!</f>
        <v>#REF!</v>
      </c>
      <c r="H47" s="224" t="e">
        <f t="shared" si="17"/>
        <v>#REF!</v>
      </c>
      <c r="I47" s="219">
        <v>1630</v>
      </c>
      <c r="J47" s="219" t="e">
        <f>'[3]3.Interné služby'!#REF!</f>
        <v>#REF!</v>
      </c>
      <c r="K47" s="220" t="e">
        <f>'[3]3.Interné služby'!#REF!</f>
        <v>#REF!</v>
      </c>
      <c r="L47" s="225" t="e">
        <f t="shared" si="18"/>
        <v>#REF!</v>
      </c>
      <c r="M47" s="217" t="e">
        <f>'[3]3.Interné služby'!#REF!</f>
        <v>#REF!</v>
      </c>
      <c r="N47" s="217" t="e">
        <f>'[3]3.Interné služby'!#REF!</f>
        <v>#REF!</v>
      </c>
      <c r="O47" s="226" t="e">
        <f>'[3]3.Interné služby'!#REF!</f>
        <v>#REF!</v>
      </c>
      <c r="P47" s="266">
        <v>1394.38</v>
      </c>
      <c r="Q47" s="267">
        <v>1394.38</v>
      </c>
      <c r="R47" s="267">
        <v>0</v>
      </c>
      <c r="S47" s="268">
        <v>0</v>
      </c>
      <c r="T47" s="225" t="e">
        <f t="shared" si="19"/>
        <v>#REF!</v>
      </c>
      <c r="U47" s="217">
        <f>'[3]3.Interné služby'!$H$108</f>
        <v>1200</v>
      </c>
      <c r="V47" s="217" t="e">
        <f>'[3]3.Interné služby'!$I$108</f>
        <v>#REF!</v>
      </c>
      <c r="W47" s="226" t="e">
        <f>'[3]3.Interné služby'!$J$108</f>
        <v>#REF!</v>
      </c>
    </row>
    <row r="48" spans="1:23" s="82" customFormat="1" ht="14.25" x14ac:dyDescent="0.2">
      <c r="B48" s="192" t="s">
        <v>201</v>
      </c>
      <c r="C48" s="193"/>
      <c r="D48" s="185" t="e">
        <f t="shared" ref="D48:J48" si="20">D49+D50+D53</f>
        <v>#REF!</v>
      </c>
      <c r="E48" s="186" t="e">
        <f t="shared" si="20"/>
        <v>#REF!</v>
      </c>
      <c r="F48" s="186" t="e">
        <f t="shared" si="20"/>
        <v>#REF!</v>
      </c>
      <c r="G48" s="187" t="e">
        <f t="shared" si="20"/>
        <v>#REF!</v>
      </c>
      <c r="H48" s="185" t="e">
        <f>H49+H50+H53-1</f>
        <v>#REF!</v>
      </c>
      <c r="I48" s="186" t="e">
        <f>I49+I50+I53-1</f>
        <v>#REF!</v>
      </c>
      <c r="J48" s="186">
        <f t="shared" si="20"/>
        <v>0</v>
      </c>
      <c r="K48" s="188" t="e">
        <f>K49+K53</f>
        <v>#REF!</v>
      </c>
      <c r="L48" s="189" t="e">
        <f t="shared" ref="L48:W48" si="21">L49+L50+L53</f>
        <v>#REF!</v>
      </c>
      <c r="M48" s="186" t="e">
        <f t="shared" si="21"/>
        <v>#REF!</v>
      </c>
      <c r="N48" s="186" t="e">
        <f t="shared" si="21"/>
        <v>#REF!</v>
      </c>
      <c r="O48" s="188" t="e">
        <f t="shared" si="21"/>
        <v>#REF!</v>
      </c>
      <c r="P48" s="264">
        <v>24336.959999999999</v>
      </c>
      <c r="Q48" s="265">
        <v>24336.959999999999</v>
      </c>
      <c r="R48" s="265">
        <v>0</v>
      </c>
      <c r="S48" s="269">
        <v>0</v>
      </c>
      <c r="T48" s="189" t="e">
        <f t="shared" si="21"/>
        <v>#REF!</v>
      </c>
      <c r="U48" s="186">
        <f t="shared" si="21"/>
        <v>32547</v>
      </c>
      <c r="V48" s="186" t="e">
        <f t="shared" si="21"/>
        <v>#REF!</v>
      </c>
      <c r="W48" s="188" t="e">
        <f t="shared" si="21"/>
        <v>#REF!</v>
      </c>
    </row>
    <row r="49" spans="1:23" ht="16.5" x14ac:dyDescent="0.3">
      <c r="A49" s="84"/>
      <c r="B49" s="206" t="s">
        <v>202</v>
      </c>
      <c r="C49" s="227" t="s">
        <v>203</v>
      </c>
      <c r="D49" s="208" t="e">
        <f>SUM(E49:G49)</f>
        <v>#REF!</v>
      </c>
      <c r="E49" s="209">
        <v>15307.52</v>
      </c>
      <c r="F49" s="209" t="e">
        <f>'[3]4.Služby občanov'!#REF!</f>
        <v>#REF!</v>
      </c>
      <c r="G49" s="210" t="e">
        <f>'[3]4.Služby občanov'!#REF!</f>
        <v>#REF!</v>
      </c>
      <c r="H49" s="208" t="e">
        <f>SUM(I49:K49)</f>
        <v>#REF!</v>
      </c>
      <c r="I49" s="209">
        <v>26456</v>
      </c>
      <c r="J49" s="209">
        <v>0</v>
      </c>
      <c r="K49" s="211" t="e">
        <f>'[3]4.Služby občanov'!#REF!</f>
        <v>#REF!</v>
      </c>
      <c r="L49" s="212" t="e">
        <f>SUM(M49:O49)</f>
        <v>#REF!</v>
      </c>
      <c r="M49" s="209" t="e">
        <f>'[3]4.Služby občanov'!#REF!</f>
        <v>#REF!</v>
      </c>
      <c r="N49" s="209" t="e">
        <f>'[3]4.Služby občanov'!#REF!</f>
        <v>#REF!</v>
      </c>
      <c r="O49" s="211" t="e">
        <f>'[3]4.Služby občanov'!#REF!</f>
        <v>#REF!</v>
      </c>
      <c r="P49" s="256">
        <v>8958.27</v>
      </c>
      <c r="Q49" s="257">
        <v>8958.27</v>
      </c>
      <c r="R49" s="257">
        <v>0</v>
      </c>
      <c r="S49" s="258">
        <v>0</v>
      </c>
      <c r="T49" s="212">
        <f>SUM(U49:W49)</f>
        <v>15600</v>
      </c>
      <c r="U49" s="209">
        <f>'[3]4.Služby občanov'!$H$4</f>
        <v>15600</v>
      </c>
      <c r="V49" s="209">
        <f>'[3]4.Služby občanov'!$I$4</f>
        <v>0</v>
      </c>
      <c r="W49" s="211">
        <f>'[3]4.Služby občanov'!$J$4</f>
        <v>0</v>
      </c>
    </row>
    <row r="50" spans="1:23" ht="15.75" x14ac:dyDescent="0.25">
      <c r="A50" s="116"/>
      <c r="B50" s="206" t="s">
        <v>204</v>
      </c>
      <c r="C50" s="222" t="s">
        <v>205</v>
      </c>
      <c r="D50" s="208" t="e">
        <f t="shared" ref="D50:W50" si="22">SUM(D51:D52)</f>
        <v>#REF!</v>
      </c>
      <c r="E50" s="209">
        <f t="shared" si="22"/>
        <v>23245.5</v>
      </c>
      <c r="F50" s="209" t="e">
        <f t="shared" si="22"/>
        <v>#REF!</v>
      </c>
      <c r="G50" s="210" t="e">
        <f t="shared" si="22"/>
        <v>#REF!</v>
      </c>
      <c r="H50" s="208" t="e">
        <f t="shared" si="22"/>
        <v>#REF!</v>
      </c>
      <c r="I50" s="209" t="e">
        <f t="shared" si="22"/>
        <v>#REF!</v>
      </c>
      <c r="J50" s="209">
        <f t="shared" si="22"/>
        <v>0</v>
      </c>
      <c r="K50" s="211" t="e">
        <f t="shared" si="22"/>
        <v>#REF!</v>
      </c>
      <c r="L50" s="212" t="e">
        <f t="shared" si="22"/>
        <v>#REF!</v>
      </c>
      <c r="M50" s="209" t="e">
        <f t="shared" si="22"/>
        <v>#REF!</v>
      </c>
      <c r="N50" s="209" t="e">
        <f t="shared" si="22"/>
        <v>#REF!</v>
      </c>
      <c r="O50" s="211" t="e">
        <f t="shared" si="22"/>
        <v>#REF!</v>
      </c>
      <c r="P50" s="256">
        <v>15378.69</v>
      </c>
      <c r="Q50" s="257">
        <v>15378.69</v>
      </c>
      <c r="R50" s="257">
        <v>0</v>
      </c>
      <c r="S50" s="258">
        <v>0</v>
      </c>
      <c r="T50" s="212" t="e">
        <f t="shared" si="22"/>
        <v>#REF!</v>
      </c>
      <c r="U50" s="209">
        <f t="shared" si="22"/>
        <v>16937</v>
      </c>
      <c r="V50" s="209" t="e">
        <f t="shared" si="22"/>
        <v>#REF!</v>
      </c>
      <c r="W50" s="211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6">
        <v>15378.69</v>
      </c>
      <c r="Q51" s="270">
        <v>15378.69</v>
      </c>
      <c r="R51" s="270">
        <v>0</v>
      </c>
      <c r="S51" s="271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6">
        <v>0</v>
      </c>
      <c r="Q52" s="270">
        <v>0</v>
      </c>
      <c r="R52" s="270">
        <v>0</v>
      </c>
      <c r="S52" s="271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30" t="s">
        <v>208</v>
      </c>
      <c r="C53" s="223" t="s">
        <v>209</v>
      </c>
      <c r="D53" s="216" t="e">
        <f>SUM(E53:G53)</f>
        <v>#REF!</v>
      </c>
      <c r="E53" s="217" t="e">
        <f>'[3]4.Služby občanov'!#REF!</f>
        <v>#REF!</v>
      </c>
      <c r="F53" s="217" t="e">
        <f>'[3]4.Služby občanov'!#REF!</f>
        <v>#REF!</v>
      </c>
      <c r="G53" s="218" t="e">
        <f>'[3]4.Služby občanov'!#REF!</f>
        <v>#REF!</v>
      </c>
      <c r="H53" s="224" t="e">
        <f>SUM(I53:K53)</f>
        <v>#REF!</v>
      </c>
      <c r="I53" s="219">
        <v>0</v>
      </c>
      <c r="J53" s="219">
        <v>0</v>
      </c>
      <c r="K53" s="220" t="e">
        <f>'[3]4.Služby občanov'!#REF!</f>
        <v>#REF!</v>
      </c>
      <c r="L53" s="225" t="e">
        <f>SUM(M53:O53)</f>
        <v>#REF!</v>
      </c>
      <c r="M53" s="217" t="e">
        <f>'[3]4.Služby občanov'!#REF!</f>
        <v>#REF!</v>
      </c>
      <c r="N53" s="217" t="e">
        <f>'[3]4.Služby občanov'!#REF!</f>
        <v>#REF!</v>
      </c>
      <c r="O53" s="226" t="e">
        <f>'[3]4.Služby občanov'!#REF!</f>
        <v>#REF!</v>
      </c>
      <c r="P53" s="266">
        <v>0</v>
      </c>
      <c r="Q53" s="272">
        <v>0</v>
      </c>
      <c r="R53" s="272">
        <v>0</v>
      </c>
      <c r="S53" s="273">
        <v>0</v>
      </c>
      <c r="T53" s="225" t="e">
        <f>SUM(U53:W53)</f>
        <v>#REF!</v>
      </c>
      <c r="U53" s="217">
        <f>'[3]4.Služby občanov'!$H$28</f>
        <v>10</v>
      </c>
      <c r="V53" s="217" t="e">
        <f>'[3]4.Služby občanov'!$I$28</f>
        <v>#REF!</v>
      </c>
      <c r="W53" s="226" t="e">
        <f>'[3]4.Služby občanov'!$J$28</f>
        <v>#REF!</v>
      </c>
    </row>
    <row r="54" spans="1:23" s="82" customFormat="1" ht="14.25" x14ac:dyDescent="0.2">
      <c r="A54" s="116"/>
      <c r="B54" s="190" t="s">
        <v>210</v>
      </c>
      <c r="C54" s="194"/>
      <c r="D54" s="185" t="e">
        <f t="shared" ref="D54:W54" si="23">D55+D60+D61+D62+D67</f>
        <v>#REF!</v>
      </c>
      <c r="E54" s="186" t="e">
        <f t="shared" si="23"/>
        <v>#REF!</v>
      </c>
      <c r="F54" s="186" t="e">
        <f t="shared" si="23"/>
        <v>#REF!</v>
      </c>
      <c r="G54" s="187" t="e">
        <f t="shared" si="23"/>
        <v>#REF!</v>
      </c>
      <c r="H54" s="185" t="e">
        <f t="shared" si="23"/>
        <v>#REF!</v>
      </c>
      <c r="I54" s="186" t="e">
        <f t="shared" si="23"/>
        <v>#REF!</v>
      </c>
      <c r="J54" s="186" t="e">
        <f t="shared" si="23"/>
        <v>#REF!</v>
      </c>
      <c r="K54" s="188" t="e">
        <f t="shared" si="23"/>
        <v>#REF!</v>
      </c>
      <c r="L54" s="189" t="e">
        <f t="shared" si="23"/>
        <v>#REF!</v>
      </c>
      <c r="M54" s="186" t="e">
        <f t="shared" si="23"/>
        <v>#REF!</v>
      </c>
      <c r="N54" s="186" t="e">
        <f t="shared" si="23"/>
        <v>#REF!</v>
      </c>
      <c r="O54" s="188" t="e">
        <f t="shared" si="23"/>
        <v>#REF!</v>
      </c>
      <c r="P54" s="264">
        <v>667835.55000000005</v>
      </c>
      <c r="Q54" s="265">
        <v>666135.55000000005</v>
      </c>
      <c r="R54" s="265">
        <v>1700</v>
      </c>
      <c r="S54" s="269">
        <v>0</v>
      </c>
      <c r="T54" s="189" t="e">
        <f t="shared" si="23"/>
        <v>#REF!</v>
      </c>
      <c r="U54" s="186" t="e">
        <f t="shared" si="23"/>
        <v>#REF!</v>
      </c>
      <c r="V54" s="186" t="e">
        <f t="shared" si="23"/>
        <v>#REF!</v>
      </c>
      <c r="W54" s="188" t="e">
        <f t="shared" si="23"/>
        <v>#REF!</v>
      </c>
    </row>
    <row r="55" spans="1:23" ht="15.75" x14ac:dyDescent="0.25">
      <c r="A55" s="116"/>
      <c r="B55" s="231" t="s">
        <v>211</v>
      </c>
      <c r="C55" s="232" t="s">
        <v>212</v>
      </c>
      <c r="D55" s="208" t="e">
        <f t="shared" ref="D55:W55" si="24">SUM(D56:D59)</f>
        <v>#REF!</v>
      </c>
      <c r="E55" s="209">
        <f t="shared" si="24"/>
        <v>496158.19</v>
      </c>
      <c r="F55" s="209" t="e">
        <f t="shared" si="24"/>
        <v>#REF!</v>
      </c>
      <c r="G55" s="210" t="e">
        <f t="shared" si="24"/>
        <v>#REF!</v>
      </c>
      <c r="H55" s="208" t="e">
        <f t="shared" si="24"/>
        <v>#REF!</v>
      </c>
      <c r="I55" s="209">
        <f t="shared" si="24"/>
        <v>480129.99</v>
      </c>
      <c r="J55" s="209" t="e">
        <f t="shared" si="24"/>
        <v>#REF!</v>
      </c>
      <c r="K55" s="211" t="e">
        <f t="shared" si="24"/>
        <v>#REF!</v>
      </c>
      <c r="L55" s="212" t="e">
        <f t="shared" si="24"/>
        <v>#REF!</v>
      </c>
      <c r="M55" s="209" t="e">
        <f t="shared" si="24"/>
        <v>#REF!</v>
      </c>
      <c r="N55" s="209" t="e">
        <f t="shared" si="24"/>
        <v>#REF!</v>
      </c>
      <c r="O55" s="211" t="e">
        <f t="shared" si="24"/>
        <v>#REF!</v>
      </c>
      <c r="P55" s="256">
        <v>463317.1</v>
      </c>
      <c r="Q55" s="257">
        <v>461617.1</v>
      </c>
      <c r="R55" s="257">
        <v>1700</v>
      </c>
      <c r="S55" s="258">
        <v>0</v>
      </c>
      <c r="T55" s="212" t="e">
        <f t="shared" si="24"/>
        <v>#REF!</v>
      </c>
      <c r="U55" s="209">
        <f t="shared" si="24"/>
        <v>468983</v>
      </c>
      <c r="V55" s="209">
        <f t="shared" si="24"/>
        <v>6100</v>
      </c>
      <c r="W55" s="211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6">
        <v>326420.21000000002</v>
      </c>
      <c r="Q56" s="259">
        <v>324720.21000000002</v>
      </c>
      <c r="R56" s="259">
        <v>1700</v>
      </c>
      <c r="S56" s="260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6">
        <v>63166.06</v>
      </c>
      <c r="Q57" s="259">
        <v>63166.06</v>
      </c>
      <c r="R57" s="259">
        <v>0</v>
      </c>
      <c r="S57" s="260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6">
        <v>35909.43</v>
      </c>
      <c r="Q58" s="259">
        <v>35909.43</v>
      </c>
      <c r="R58" s="259">
        <v>0</v>
      </c>
      <c r="S58" s="260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6">
        <v>37821.4</v>
      </c>
      <c r="Q59" s="259">
        <v>37821.4</v>
      </c>
      <c r="R59" s="259">
        <v>0</v>
      </c>
      <c r="S59" s="260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31" t="s">
        <v>217</v>
      </c>
      <c r="C60" s="227" t="s">
        <v>218</v>
      </c>
      <c r="D60" s="208" t="e">
        <f t="shared" si="25"/>
        <v>#REF!</v>
      </c>
      <c r="E60" s="209" t="e">
        <f>'[3]5.Bezpečnosť, právo a por.'!#REF!</f>
        <v>#REF!</v>
      </c>
      <c r="F60" s="209" t="e">
        <f>'[3]5.Bezpečnosť, právo a por.'!#REF!</f>
        <v>#REF!</v>
      </c>
      <c r="G60" s="210" t="e">
        <f>'[3]5.Bezpečnosť, právo a por.'!#REF!</f>
        <v>#REF!</v>
      </c>
      <c r="H60" s="208" t="e">
        <f t="shared" si="26"/>
        <v>#REF!</v>
      </c>
      <c r="I60" s="209">
        <v>0</v>
      </c>
      <c r="J60" s="209">
        <v>0</v>
      </c>
      <c r="K60" s="211" t="e">
        <f>'[3]5.Bezpečnosť, právo a por.'!#REF!</f>
        <v>#REF!</v>
      </c>
      <c r="L60" s="212" t="e">
        <f t="shared" si="27"/>
        <v>#REF!</v>
      </c>
      <c r="M60" s="209" t="e">
        <f>'[3]5.Bezpečnosť, právo a por.'!#REF!</f>
        <v>#REF!</v>
      </c>
      <c r="N60" s="209" t="e">
        <f>'[3]5.Bezpečnosť, právo a por.'!#REF!</f>
        <v>#REF!</v>
      </c>
      <c r="O60" s="211" t="e">
        <f>'[3]5.Bezpečnosť, právo a por.'!#REF!</f>
        <v>#REF!</v>
      </c>
      <c r="P60" s="256">
        <v>0</v>
      </c>
      <c r="Q60" s="257">
        <v>0</v>
      </c>
      <c r="R60" s="257">
        <v>0</v>
      </c>
      <c r="S60" s="258">
        <v>0</v>
      </c>
      <c r="T60" s="212" t="e">
        <f t="shared" si="28"/>
        <v>#REF!</v>
      </c>
      <c r="U60" s="209">
        <f>'[3]5.Bezpečnosť, právo a por.'!$H$77</f>
        <v>0</v>
      </c>
      <c r="V60" s="209"/>
      <c r="W60" s="211" t="e">
        <f>'[3]5.Bezpečnosť, právo a por.'!$J$76</f>
        <v>#REF!</v>
      </c>
    </row>
    <row r="61" spans="1:23" ht="16.5" x14ac:dyDescent="0.3">
      <c r="A61" s="84"/>
      <c r="B61" s="231" t="s">
        <v>219</v>
      </c>
      <c r="C61" s="227" t="s">
        <v>220</v>
      </c>
      <c r="D61" s="208" t="e">
        <f t="shared" si="25"/>
        <v>#REF!</v>
      </c>
      <c r="E61" s="209">
        <v>1286</v>
      </c>
      <c r="F61" s="209" t="e">
        <f>'[3]5.Bezpečnosť, právo a por.'!#REF!</f>
        <v>#REF!</v>
      </c>
      <c r="G61" s="210" t="e">
        <f>'[3]5.Bezpečnosť, právo a por.'!#REF!</f>
        <v>#REF!</v>
      </c>
      <c r="H61" s="208" t="e">
        <f t="shared" si="26"/>
        <v>#REF!</v>
      </c>
      <c r="I61" s="209">
        <v>797</v>
      </c>
      <c r="J61" s="209">
        <v>0</v>
      </c>
      <c r="K61" s="211" t="e">
        <f>'[3]5.Bezpečnosť, právo a por.'!#REF!</f>
        <v>#REF!</v>
      </c>
      <c r="L61" s="212" t="e">
        <f t="shared" si="27"/>
        <v>#REF!</v>
      </c>
      <c r="M61" s="209" t="e">
        <f>'[3]5.Bezpečnosť, právo a por.'!#REF!</f>
        <v>#REF!</v>
      </c>
      <c r="N61" s="209" t="e">
        <f>'[3]5.Bezpečnosť, právo a por.'!#REF!</f>
        <v>#REF!</v>
      </c>
      <c r="O61" s="211" t="e">
        <f>'[3]5.Bezpečnosť, právo a por.'!#REF!</f>
        <v>#REF!</v>
      </c>
      <c r="P61" s="256">
        <v>914.32</v>
      </c>
      <c r="Q61" s="257">
        <v>914.32</v>
      </c>
      <c r="R61" s="257">
        <v>0</v>
      </c>
      <c r="S61" s="258">
        <v>0</v>
      </c>
      <c r="T61" s="212" t="e">
        <f t="shared" si="28"/>
        <v>#REF!</v>
      </c>
      <c r="U61" s="209">
        <f>'[3]5.Bezpečnosť, právo a por.'!$H$79</f>
        <v>1650</v>
      </c>
      <c r="V61" s="209" t="e">
        <f>'[3]5.Bezpečnosť, právo a por.'!$I$78</f>
        <v>#REF!</v>
      </c>
      <c r="W61" s="211" t="e">
        <f>'[3]5.Bezpečnosť, právo a por.'!$J$78</f>
        <v>#REF!</v>
      </c>
    </row>
    <row r="62" spans="1:23" ht="15.75" x14ac:dyDescent="0.25">
      <c r="A62" s="84"/>
      <c r="B62" s="231" t="s">
        <v>221</v>
      </c>
      <c r="C62" s="222" t="s">
        <v>222</v>
      </c>
      <c r="D62" s="208" t="e">
        <f>SUM(D63:D66)</f>
        <v>#REF!</v>
      </c>
      <c r="E62" s="209">
        <f>SUM(E63:E66)</f>
        <v>255279.5</v>
      </c>
      <c r="F62" s="209" t="e">
        <f>SUM(F63:F66)</f>
        <v>#REF!</v>
      </c>
      <c r="G62" s="210" t="e">
        <f>SUM(G63:G66)</f>
        <v>#REF!</v>
      </c>
      <c r="H62" s="208" t="e">
        <f t="shared" si="26"/>
        <v>#REF!</v>
      </c>
      <c r="I62" s="209">
        <f t="shared" ref="I62:W62" si="29">SUM(I63:I66)</f>
        <v>270995.5</v>
      </c>
      <c r="J62" s="209">
        <f t="shared" si="29"/>
        <v>0</v>
      </c>
      <c r="K62" s="211" t="e">
        <f t="shared" si="29"/>
        <v>#REF!</v>
      </c>
      <c r="L62" s="212" t="e">
        <f t="shared" si="29"/>
        <v>#REF!</v>
      </c>
      <c r="M62" s="209" t="e">
        <f t="shared" si="29"/>
        <v>#REF!</v>
      </c>
      <c r="N62" s="209" t="e">
        <f t="shared" si="29"/>
        <v>#REF!</v>
      </c>
      <c r="O62" s="211" t="e">
        <f t="shared" si="29"/>
        <v>#REF!</v>
      </c>
      <c r="P62" s="256">
        <v>203577.43</v>
      </c>
      <c r="Q62" s="257">
        <v>203577.43</v>
      </c>
      <c r="R62" s="257">
        <v>0</v>
      </c>
      <c r="S62" s="258">
        <v>0</v>
      </c>
      <c r="T62" s="212" t="e">
        <f t="shared" si="29"/>
        <v>#REF!</v>
      </c>
      <c r="U62" s="209" t="e">
        <f t="shared" si="29"/>
        <v>#REF!</v>
      </c>
      <c r="V62" s="209">
        <f t="shared" si="29"/>
        <v>64679</v>
      </c>
      <c r="W62" s="211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6">
        <v>0</v>
      </c>
      <c r="Q63" s="259">
        <v>0</v>
      </c>
      <c r="R63" s="259">
        <v>0</v>
      </c>
      <c r="S63" s="260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6">
        <v>32015.58</v>
      </c>
      <c r="Q64" s="259">
        <v>32015.58</v>
      </c>
      <c r="R64" s="259">
        <v>0</v>
      </c>
      <c r="S64" s="260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6">
        <v>171561.85</v>
      </c>
      <c r="Q65" s="259">
        <v>171561.85</v>
      </c>
      <c r="R65" s="259">
        <v>0</v>
      </c>
      <c r="S65" s="260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6">
        <v>0</v>
      </c>
      <c r="Q66" s="259">
        <v>0</v>
      </c>
      <c r="R66" s="259">
        <v>0</v>
      </c>
      <c r="S66" s="260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31" t="s">
        <v>227</v>
      </c>
      <c r="C67" s="233" t="s">
        <v>228</v>
      </c>
      <c r="D67" s="208" t="e">
        <f t="shared" ref="D67:W67" si="30">SUM(D68:D69)</f>
        <v>#REF!</v>
      </c>
      <c r="E67" s="209">
        <f t="shared" si="30"/>
        <v>1324</v>
      </c>
      <c r="F67" s="209" t="e">
        <f t="shared" si="30"/>
        <v>#REF!</v>
      </c>
      <c r="G67" s="210" t="e">
        <f t="shared" si="30"/>
        <v>#REF!</v>
      </c>
      <c r="H67" s="208" t="e">
        <f t="shared" si="30"/>
        <v>#REF!</v>
      </c>
      <c r="I67" s="209" t="e">
        <f t="shared" si="30"/>
        <v>#REF!</v>
      </c>
      <c r="J67" s="209">
        <f t="shared" si="30"/>
        <v>0</v>
      </c>
      <c r="K67" s="211" t="e">
        <f t="shared" si="30"/>
        <v>#REF!</v>
      </c>
      <c r="L67" s="212" t="e">
        <f t="shared" si="30"/>
        <v>#REF!</v>
      </c>
      <c r="M67" s="209" t="e">
        <f t="shared" si="30"/>
        <v>#REF!</v>
      </c>
      <c r="N67" s="209" t="e">
        <f t="shared" si="30"/>
        <v>#REF!</v>
      </c>
      <c r="O67" s="211" t="e">
        <f t="shared" si="30"/>
        <v>#REF!</v>
      </c>
      <c r="P67" s="256">
        <v>26.7</v>
      </c>
      <c r="Q67" s="257">
        <v>26.7</v>
      </c>
      <c r="R67" s="257">
        <v>0</v>
      </c>
      <c r="S67" s="258">
        <v>0</v>
      </c>
      <c r="T67" s="212" t="e">
        <f t="shared" si="30"/>
        <v>#REF!</v>
      </c>
      <c r="U67" s="209" t="e">
        <f t="shared" si="30"/>
        <v>#REF!</v>
      </c>
      <c r="V67" s="209">
        <f t="shared" si="30"/>
        <v>0</v>
      </c>
      <c r="W67" s="211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6">
        <v>26.7</v>
      </c>
      <c r="Q68" s="259">
        <v>26.7</v>
      </c>
      <c r="R68" s="259">
        <v>0</v>
      </c>
      <c r="S68" s="260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6">
        <v>0</v>
      </c>
      <c r="Q69" s="274">
        <v>0</v>
      </c>
      <c r="R69" s="274">
        <v>0</v>
      </c>
      <c r="S69" s="275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90" t="s">
        <v>231</v>
      </c>
      <c r="C70" s="191"/>
      <c r="D70" s="185" t="e">
        <f t="shared" ref="D70:W70" si="31">D71+D74+D77</f>
        <v>#REF!</v>
      </c>
      <c r="E70" s="186">
        <f t="shared" si="31"/>
        <v>702096</v>
      </c>
      <c r="F70" s="186" t="e">
        <f t="shared" si="31"/>
        <v>#REF!</v>
      </c>
      <c r="G70" s="187" t="e">
        <f t="shared" si="31"/>
        <v>#REF!</v>
      </c>
      <c r="H70" s="185" t="e">
        <f t="shared" si="31"/>
        <v>#REF!</v>
      </c>
      <c r="I70" s="186">
        <f t="shared" si="31"/>
        <v>666597</v>
      </c>
      <c r="J70" s="186" t="e">
        <f t="shared" si="31"/>
        <v>#REF!</v>
      </c>
      <c r="K70" s="188" t="e">
        <f t="shared" si="31"/>
        <v>#REF!</v>
      </c>
      <c r="L70" s="189" t="e">
        <f t="shared" si="31"/>
        <v>#REF!</v>
      </c>
      <c r="M70" s="186" t="e">
        <f t="shared" si="31"/>
        <v>#REF!</v>
      </c>
      <c r="N70" s="186" t="e">
        <f t="shared" si="31"/>
        <v>#REF!</v>
      </c>
      <c r="O70" s="188" t="e">
        <f t="shared" si="31"/>
        <v>#REF!</v>
      </c>
      <c r="P70" s="264">
        <v>698135.79</v>
      </c>
      <c r="Q70" s="265">
        <v>698135.79</v>
      </c>
      <c r="R70" s="265">
        <v>0</v>
      </c>
      <c r="S70" s="269">
        <v>0</v>
      </c>
      <c r="T70" s="189">
        <f t="shared" si="31"/>
        <v>749050</v>
      </c>
      <c r="U70" s="186">
        <f t="shared" si="31"/>
        <v>743850</v>
      </c>
      <c r="V70" s="186">
        <f t="shared" si="31"/>
        <v>5200</v>
      </c>
      <c r="W70" s="188">
        <f t="shared" si="31"/>
        <v>0</v>
      </c>
    </row>
    <row r="71" spans="1:23" ht="15.75" x14ac:dyDescent="0.25">
      <c r="A71" s="108"/>
      <c r="B71" s="231" t="s">
        <v>232</v>
      </c>
      <c r="C71" s="233" t="s">
        <v>233</v>
      </c>
      <c r="D71" s="208" t="e">
        <f t="shared" ref="D71:W71" si="32">SUM(D72:D73)</f>
        <v>#REF!</v>
      </c>
      <c r="E71" s="209">
        <f t="shared" si="32"/>
        <v>518307</v>
      </c>
      <c r="F71" s="209" t="e">
        <f t="shared" si="32"/>
        <v>#REF!</v>
      </c>
      <c r="G71" s="210" t="e">
        <f t="shared" si="32"/>
        <v>#REF!</v>
      </c>
      <c r="H71" s="208" t="e">
        <f t="shared" si="32"/>
        <v>#REF!</v>
      </c>
      <c r="I71" s="209">
        <f t="shared" si="32"/>
        <v>514507</v>
      </c>
      <c r="J71" s="209" t="e">
        <f t="shared" si="32"/>
        <v>#REF!</v>
      </c>
      <c r="K71" s="211" t="e">
        <f t="shared" si="32"/>
        <v>#REF!</v>
      </c>
      <c r="L71" s="212" t="e">
        <f t="shared" si="32"/>
        <v>#REF!</v>
      </c>
      <c r="M71" s="209" t="e">
        <f t="shared" si="32"/>
        <v>#REF!</v>
      </c>
      <c r="N71" s="209" t="e">
        <f t="shared" si="32"/>
        <v>#REF!</v>
      </c>
      <c r="O71" s="211" t="e">
        <f t="shared" si="32"/>
        <v>#REF!</v>
      </c>
      <c r="P71" s="256">
        <v>524715.03</v>
      </c>
      <c r="Q71" s="257">
        <v>524715.03</v>
      </c>
      <c r="R71" s="257">
        <v>0</v>
      </c>
      <c r="S71" s="258">
        <v>0</v>
      </c>
      <c r="T71" s="212">
        <f t="shared" si="32"/>
        <v>564050</v>
      </c>
      <c r="U71" s="209">
        <f t="shared" si="32"/>
        <v>558850</v>
      </c>
      <c r="V71" s="209">
        <f t="shared" si="32"/>
        <v>5200</v>
      </c>
      <c r="W71" s="211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6">
        <v>287.73</v>
      </c>
      <c r="Q72" s="259">
        <v>287.73</v>
      </c>
      <c r="R72" s="259">
        <v>0</v>
      </c>
      <c r="S72" s="260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6">
        <v>524427.30000000005</v>
      </c>
      <c r="Q73" s="259">
        <v>524427.30000000005</v>
      </c>
      <c r="R73" s="259">
        <v>0</v>
      </c>
      <c r="S73" s="260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31" t="s">
        <v>236</v>
      </c>
      <c r="C74" s="222" t="s">
        <v>237</v>
      </c>
      <c r="D74" s="208" t="e">
        <f t="shared" ref="D74:W74" si="33">SUM(D75:D76)</f>
        <v>#REF!</v>
      </c>
      <c r="E74" s="209">
        <f t="shared" si="33"/>
        <v>107980</v>
      </c>
      <c r="F74" s="209" t="e">
        <f t="shared" si="33"/>
        <v>#REF!</v>
      </c>
      <c r="G74" s="210" t="e">
        <f t="shared" si="33"/>
        <v>#REF!</v>
      </c>
      <c r="H74" s="208" t="e">
        <f t="shared" si="33"/>
        <v>#REF!</v>
      </c>
      <c r="I74" s="209">
        <f t="shared" si="33"/>
        <v>78763</v>
      </c>
      <c r="J74" s="209" t="e">
        <f t="shared" si="33"/>
        <v>#REF!</v>
      </c>
      <c r="K74" s="211" t="e">
        <f t="shared" si="33"/>
        <v>#REF!</v>
      </c>
      <c r="L74" s="212" t="e">
        <f t="shared" si="33"/>
        <v>#REF!</v>
      </c>
      <c r="M74" s="209" t="e">
        <f t="shared" si="33"/>
        <v>#REF!</v>
      </c>
      <c r="N74" s="209" t="e">
        <f t="shared" si="33"/>
        <v>#REF!</v>
      </c>
      <c r="O74" s="211" t="e">
        <f t="shared" si="33"/>
        <v>#REF!</v>
      </c>
      <c r="P74" s="256">
        <v>94003.83</v>
      </c>
      <c r="Q74" s="257">
        <v>94003.83</v>
      </c>
      <c r="R74" s="257">
        <v>0</v>
      </c>
      <c r="S74" s="258">
        <v>0</v>
      </c>
      <c r="T74" s="212">
        <f t="shared" si="33"/>
        <v>100650</v>
      </c>
      <c r="U74" s="209">
        <f t="shared" si="33"/>
        <v>100650</v>
      </c>
      <c r="V74" s="209">
        <f t="shared" si="33"/>
        <v>0</v>
      </c>
      <c r="W74" s="211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6">
        <v>82086.899999999994</v>
      </c>
      <c r="Q75" s="259">
        <v>82086.899999999994</v>
      </c>
      <c r="R75" s="259">
        <v>0</v>
      </c>
      <c r="S75" s="260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6">
        <v>11916.93</v>
      </c>
      <c r="Q76" s="259">
        <v>11916.93</v>
      </c>
      <c r="R76" s="259">
        <v>0</v>
      </c>
      <c r="S76" s="260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4" t="s">
        <v>240</v>
      </c>
      <c r="C77" s="235" t="s">
        <v>241</v>
      </c>
      <c r="D77" s="216" t="e">
        <f>SUM(E77:G77)</f>
        <v>#REF!</v>
      </c>
      <c r="E77" s="217">
        <v>75809</v>
      </c>
      <c r="F77" s="217">
        <v>52058</v>
      </c>
      <c r="G77" s="218" t="e">
        <f>'[3]6.Odpadové hospodárstvo'!#REF!</f>
        <v>#REF!</v>
      </c>
      <c r="H77" s="224" t="e">
        <f>SUM(I77:K77)</f>
        <v>#REF!</v>
      </c>
      <c r="I77" s="219">
        <v>73327</v>
      </c>
      <c r="J77" s="219" t="e">
        <f>'[3]6.Odpadové hospodárstvo'!#REF!</f>
        <v>#REF!</v>
      </c>
      <c r="K77" s="220" t="e">
        <f>'[3]6.Odpadové hospodárstvo'!#REF!</f>
        <v>#REF!</v>
      </c>
      <c r="L77" s="225" t="e">
        <f>SUM(M77:O77)</f>
        <v>#REF!</v>
      </c>
      <c r="M77" s="217" t="e">
        <f>'[3]6.Odpadové hospodárstvo'!#REF!</f>
        <v>#REF!</v>
      </c>
      <c r="N77" s="217" t="e">
        <f>'[3]6.Odpadové hospodárstvo'!#REF!</f>
        <v>#REF!</v>
      </c>
      <c r="O77" s="226" t="e">
        <f>'[3]6.Odpadové hospodárstvo'!#REF!</f>
        <v>#REF!</v>
      </c>
      <c r="P77" s="266">
        <v>79416.929999999993</v>
      </c>
      <c r="Q77" s="267">
        <v>79416.929999999993</v>
      </c>
      <c r="R77" s="267">
        <v>0</v>
      </c>
      <c r="S77" s="268">
        <v>0</v>
      </c>
      <c r="T77" s="225">
        <f>SUM(U77:W77)</f>
        <v>84350</v>
      </c>
      <c r="U77" s="217">
        <f>'[3]6.Odpadové hospodárstvo'!$H$20</f>
        <v>84350</v>
      </c>
      <c r="V77" s="217">
        <f>'[3]6.Odpadové hospodárstvo'!$I$20</f>
        <v>0</v>
      </c>
      <c r="W77" s="226">
        <f>'[3]6.Odpadové hospodárstvo'!$J$20</f>
        <v>0</v>
      </c>
    </row>
    <row r="78" spans="1:23" s="82" customFormat="1" ht="14.25" x14ac:dyDescent="0.2">
      <c r="B78" s="190" t="s">
        <v>242</v>
      </c>
      <c r="C78" s="191"/>
      <c r="D78" s="185" t="e">
        <f t="shared" ref="D78:W78" si="34">D79+D87+D90</f>
        <v>#REF!</v>
      </c>
      <c r="E78" s="186" t="e">
        <f t="shared" si="34"/>
        <v>#REF!</v>
      </c>
      <c r="F78" s="186" t="e">
        <f t="shared" si="34"/>
        <v>#REF!</v>
      </c>
      <c r="G78" s="187" t="e">
        <f t="shared" si="34"/>
        <v>#REF!</v>
      </c>
      <c r="H78" s="185" t="e">
        <f t="shared" si="34"/>
        <v>#REF!</v>
      </c>
      <c r="I78" s="186" t="e">
        <f t="shared" si="34"/>
        <v>#REF!</v>
      </c>
      <c r="J78" s="186" t="e">
        <f t="shared" si="34"/>
        <v>#REF!</v>
      </c>
      <c r="K78" s="188" t="e">
        <f t="shared" si="34"/>
        <v>#REF!</v>
      </c>
      <c r="L78" s="189" t="e">
        <f t="shared" si="34"/>
        <v>#REF!</v>
      </c>
      <c r="M78" s="186" t="e">
        <f t="shared" si="34"/>
        <v>#REF!</v>
      </c>
      <c r="N78" s="186" t="e">
        <f t="shared" si="34"/>
        <v>#REF!</v>
      </c>
      <c r="O78" s="188" t="e">
        <f t="shared" si="34"/>
        <v>#REF!</v>
      </c>
      <c r="P78" s="264">
        <v>948075.11</v>
      </c>
      <c r="Q78" s="265">
        <v>274180.21999999997</v>
      </c>
      <c r="R78" s="265">
        <v>368710.89</v>
      </c>
      <c r="S78" s="269">
        <v>305184</v>
      </c>
      <c r="T78" s="189">
        <f t="shared" si="34"/>
        <v>899603</v>
      </c>
      <c r="U78" s="186">
        <f t="shared" si="34"/>
        <v>377705</v>
      </c>
      <c r="V78" s="186">
        <f t="shared" si="34"/>
        <v>128850</v>
      </c>
      <c r="W78" s="188">
        <f t="shared" si="34"/>
        <v>393048</v>
      </c>
    </row>
    <row r="79" spans="1:23" ht="15.75" x14ac:dyDescent="0.25">
      <c r="A79" s="84"/>
      <c r="B79" s="231" t="s">
        <v>243</v>
      </c>
      <c r="C79" s="222" t="s">
        <v>244</v>
      </c>
      <c r="D79" s="208" t="e">
        <f t="shared" ref="D79:W79" si="35">SUM(D80:D86)</f>
        <v>#REF!</v>
      </c>
      <c r="E79" s="209" t="e">
        <f t="shared" si="35"/>
        <v>#REF!</v>
      </c>
      <c r="F79" s="209" t="e">
        <f t="shared" si="35"/>
        <v>#REF!</v>
      </c>
      <c r="G79" s="210" t="e">
        <f t="shared" si="35"/>
        <v>#REF!</v>
      </c>
      <c r="H79" s="208">
        <f t="shared" si="35"/>
        <v>716581.5</v>
      </c>
      <c r="I79" s="209">
        <f t="shared" si="35"/>
        <v>248438.5</v>
      </c>
      <c r="J79" s="209">
        <f t="shared" si="35"/>
        <v>162959</v>
      </c>
      <c r="K79" s="211">
        <f t="shared" si="35"/>
        <v>305184</v>
      </c>
      <c r="L79" s="212" t="e">
        <f t="shared" si="35"/>
        <v>#REF!</v>
      </c>
      <c r="M79" s="209" t="e">
        <f t="shared" si="35"/>
        <v>#REF!</v>
      </c>
      <c r="N79" s="209" t="e">
        <f t="shared" si="35"/>
        <v>#REF!</v>
      </c>
      <c r="O79" s="211" t="e">
        <f t="shared" si="35"/>
        <v>#REF!</v>
      </c>
      <c r="P79" s="256">
        <v>948075.11</v>
      </c>
      <c r="Q79" s="257">
        <v>274180.21999999997</v>
      </c>
      <c r="R79" s="257">
        <v>368710.89</v>
      </c>
      <c r="S79" s="258">
        <v>305184</v>
      </c>
      <c r="T79" s="212">
        <f t="shared" si="35"/>
        <v>770603</v>
      </c>
      <c r="U79" s="209">
        <f t="shared" si="35"/>
        <v>368705</v>
      </c>
      <c r="V79" s="209">
        <f t="shared" si="35"/>
        <v>8850</v>
      </c>
      <c r="W79" s="211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6">
        <v>0</v>
      </c>
      <c r="Q80" s="259">
        <v>0</v>
      </c>
      <c r="R80" s="259">
        <v>0</v>
      </c>
      <c r="S80" s="260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6">
        <v>785677.72</v>
      </c>
      <c r="Q81" s="259">
        <v>111782.83</v>
      </c>
      <c r="R81" s="259">
        <v>368710.89</v>
      </c>
      <c r="S81" s="260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6">
        <v>39318.660000000003</v>
      </c>
      <c r="Q82" s="259">
        <v>39318.660000000003</v>
      </c>
      <c r="R82" s="259">
        <v>0</v>
      </c>
      <c r="S82" s="260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6">
        <v>22614.04</v>
      </c>
      <c r="Q83" s="259">
        <v>22614.04</v>
      </c>
      <c r="R83" s="259">
        <v>0</v>
      </c>
      <c r="S83" s="260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6">
        <v>83569.850000000006</v>
      </c>
      <c r="Q84" s="259">
        <v>83569.850000000006</v>
      </c>
      <c r="R84" s="259">
        <v>0</v>
      </c>
      <c r="S84" s="260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6">
        <v>6134.4</v>
      </c>
      <c r="Q85" s="259">
        <v>6134.4</v>
      </c>
      <c r="R85" s="259">
        <v>0</v>
      </c>
      <c r="S85" s="260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6">
        <v>10760.44</v>
      </c>
      <c r="Q86" s="259">
        <v>10760.44</v>
      </c>
      <c r="R86" s="259">
        <v>0</v>
      </c>
      <c r="S86" s="260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31" t="s">
        <v>252</v>
      </c>
      <c r="C87" s="222" t="s">
        <v>253</v>
      </c>
      <c r="D87" s="208" t="e">
        <f t="shared" ref="D87:W87" si="40">SUM(D88:D89)</f>
        <v>#REF!</v>
      </c>
      <c r="E87" s="209" t="e">
        <f t="shared" si="40"/>
        <v>#REF!</v>
      </c>
      <c r="F87" s="209" t="e">
        <f t="shared" si="40"/>
        <v>#REF!</v>
      </c>
      <c r="G87" s="210" t="e">
        <f t="shared" si="40"/>
        <v>#REF!</v>
      </c>
      <c r="H87" s="208" t="e">
        <f t="shared" si="40"/>
        <v>#REF!</v>
      </c>
      <c r="I87" s="209" t="e">
        <f t="shared" si="40"/>
        <v>#REF!</v>
      </c>
      <c r="J87" s="209" t="e">
        <f t="shared" si="40"/>
        <v>#REF!</v>
      </c>
      <c r="K87" s="211" t="e">
        <f t="shared" si="40"/>
        <v>#REF!</v>
      </c>
      <c r="L87" s="212" t="e">
        <f t="shared" si="40"/>
        <v>#REF!</v>
      </c>
      <c r="M87" s="209" t="e">
        <f t="shared" si="40"/>
        <v>#REF!</v>
      </c>
      <c r="N87" s="209" t="e">
        <f t="shared" si="40"/>
        <v>#REF!</v>
      </c>
      <c r="O87" s="211" t="e">
        <f t="shared" si="40"/>
        <v>#REF!</v>
      </c>
      <c r="P87" s="256">
        <v>0</v>
      </c>
      <c r="Q87" s="257">
        <v>0</v>
      </c>
      <c r="R87" s="257">
        <v>0</v>
      </c>
      <c r="S87" s="258">
        <v>0</v>
      </c>
      <c r="T87" s="212">
        <f t="shared" si="40"/>
        <v>129000</v>
      </c>
      <c r="U87" s="209">
        <f t="shared" si="40"/>
        <v>9000</v>
      </c>
      <c r="V87" s="209">
        <f t="shared" si="40"/>
        <v>120000</v>
      </c>
      <c r="W87" s="211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6">
        <v>0</v>
      </c>
      <c r="Q88" s="276">
        <v>0</v>
      </c>
      <c r="R88" s="276">
        <v>0</v>
      </c>
      <c r="S88" s="277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6">
        <v>0</v>
      </c>
      <c r="Q89" s="276">
        <v>0</v>
      </c>
      <c r="R89" s="276">
        <v>0</v>
      </c>
      <c r="S89" s="277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31" t="s">
        <v>256</v>
      </c>
      <c r="C90" s="222" t="s">
        <v>257</v>
      </c>
      <c r="D90" s="208" t="e">
        <f t="shared" ref="D90:W90" si="41">SUM(D91:D92)</f>
        <v>#REF!</v>
      </c>
      <c r="E90" s="209" t="e">
        <f t="shared" si="41"/>
        <v>#REF!</v>
      </c>
      <c r="F90" s="209" t="e">
        <f t="shared" si="41"/>
        <v>#REF!</v>
      </c>
      <c r="G90" s="210" t="e">
        <f t="shared" si="41"/>
        <v>#REF!</v>
      </c>
      <c r="H90" s="208" t="e">
        <f t="shared" si="41"/>
        <v>#REF!</v>
      </c>
      <c r="I90" s="209" t="e">
        <f t="shared" si="41"/>
        <v>#REF!</v>
      </c>
      <c r="J90" s="209" t="e">
        <f t="shared" si="41"/>
        <v>#REF!</v>
      </c>
      <c r="K90" s="211" t="e">
        <f t="shared" si="41"/>
        <v>#REF!</v>
      </c>
      <c r="L90" s="212" t="e">
        <f t="shared" si="41"/>
        <v>#REF!</v>
      </c>
      <c r="M90" s="209" t="e">
        <f t="shared" si="41"/>
        <v>#REF!</v>
      </c>
      <c r="N90" s="209" t="e">
        <f t="shared" si="41"/>
        <v>#REF!</v>
      </c>
      <c r="O90" s="211" t="e">
        <f t="shared" si="41"/>
        <v>#REF!</v>
      </c>
      <c r="P90" s="256">
        <v>0</v>
      </c>
      <c r="Q90" s="257">
        <v>0</v>
      </c>
      <c r="R90" s="257">
        <v>0</v>
      </c>
      <c r="S90" s="258">
        <v>0</v>
      </c>
      <c r="T90" s="212">
        <f t="shared" si="41"/>
        <v>0</v>
      </c>
      <c r="U90" s="209">
        <f t="shared" si="41"/>
        <v>0</v>
      </c>
      <c r="V90" s="209">
        <f t="shared" si="41"/>
        <v>0</v>
      </c>
      <c r="W90" s="211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6">
        <v>0</v>
      </c>
      <c r="Q91" s="259">
        <v>0</v>
      </c>
      <c r="R91" s="259">
        <v>0</v>
      </c>
      <c r="S91" s="260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6">
        <v>0</v>
      </c>
      <c r="Q92" s="274">
        <v>0</v>
      </c>
      <c r="R92" s="274">
        <v>0</v>
      </c>
      <c r="S92" s="275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90" t="s">
        <v>260</v>
      </c>
      <c r="C93" s="191"/>
      <c r="D93" s="185" t="e">
        <f t="shared" ref="D93:W93" si="42">D94+D95</f>
        <v>#REF!</v>
      </c>
      <c r="E93" s="186">
        <f t="shared" si="42"/>
        <v>47735</v>
      </c>
      <c r="F93" s="186" t="e">
        <f t="shared" si="42"/>
        <v>#REF!</v>
      </c>
      <c r="G93" s="187" t="e">
        <f t="shared" si="42"/>
        <v>#REF!</v>
      </c>
      <c r="H93" s="185">
        <f t="shared" si="42"/>
        <v>69510</v>
      </c>
      <c r="I93" s="186">
        <f t="shared" si="42"/>
        <v>69510</v>
      </c>
      <c r="J93" s="186">
        <f t="shared" si="42"/>
        <v>0</v>
      </c>
      <c r="K93" s="188">
        <f t="shared" si="42"/>
        <v>0</v>
      </c>
      <c r="L93" s="189" t="e">
        <f t="shared" si="42"/>
        <v>#REF!</v>
      </c>
      <c r="M93" s="186" t="e">
        <f t="shared" si="42"/>
        <v>#REF!</v>
      </c>
      <c r="N93" s="186" t="e">
        <f t="shared" si="42"/>
        <v>#REF!</v>
      </c>
      <c r="O93" s="188" t="e">
        <f t="shared" si="42"/>
        <v>#REF!</v>
      </c>
      <c r="P93" s="264">
        <v>65435.19</v>
      </c>
      <c r="Q93" s="265">
        <v>65435.19</v>
      </c>
      <c r="R93" s="265">
        <v>0</v>
      </c>
      <c r="S93" s="269">
        <v>0</v>
      </c>
      <c r="T93" s="189">
        <f t="shared" si="42"/>
        <v>73850</v>
      </c>
      <c r="U93" s="186">
        <f t="shared" si="42"/>
        <v>73850</v>
      </c>
      <c r="V93" s="186">
        <f t="shared" si="42"/>
        <v>0</v>
      </c>
      <c r="W93" s="188">
        <f t="shared" si="42"/>
        <v>0</v>
      </c>
    </row>
    <row r="94" spans="1:23" ht="16.5" x14ac:dyDescent="0.3">
      <c r="A94" s="84"/>
      <c r="B94" s="231" t="s">
        <v>261</v>
      </c>
      <c r="C94" s="227" t="s">
        <v>262</v>
      </c>
      <c r="D94" s="208" t="e">
        <f>SUM(E94:G94)</f>
        <v>#REF!</v>
      </c>
      <c r="E94" s="209">
        <v>47475</v>
      </c>
      <c r="F94" s="236" t="e">
        <f>'[3]8.Doprava'!#REF!</f>
        <v>#REF!</v>
      </c>
      <c r="G94" s="210" t="e">
        <f>'[3]8.Doprava'!#REF!</f>
        <v>#REF!</v>
      </c>
      <c r="H94" s="208">
        <f>SUM(I94:K94)</f>
        <v>69510</v>
      </c>
      <c r="I94" s="209">
        <v>69510</v>
      </c>
      <c r="J94" s="209">
        <v>0</v>
      </c>
      <c r="K94" s="211">
        <v>0</v>
      </c>
      <c r="L94" s="212" t="e">
        <f>SUM(M94:O94)</f>
        <v>#REF!</v>
      </c>
      <c r="M94" s="209" t="e">
        <f>'[3]8.Doprava'!#REF!</f>
        <v>#REF!</v>
      </c>
      <c r="N94" s="236" t="e">
        <f>'[3]8.Doprava'!#REF!</f>
        <v>#REF!</v>
      </c>
      <c r="O94" s="211" t="e">
        <f>'[3]8.Doprava'!#REF!</f>
        <v>#REF!</v>
      </c>
      <c r="P94" s="256">
        <v>65435.19</v>
      </c>
      <c r="Q94" s="257">
        <v>65435.19</v>
      </c>
      <c r="R94" s="257">
        <v>0</v>
      </c>
      <c r="S94" s="258">
        <v>0</v>
      </c>
      <c r="T94" s="212">
        <f>SUM(U94:W94)</f>
        <v>71000</v>
      </c>
      <c r="U94" s="209">
        <f>'[3]8.Doprava'!$H$4</f>
        <v>71000</v>
      </c>
      <c r="V94" s="236">
        <f>'[3]8.Doprava'!$I$4</f>
        <v>0</v>
      </c>
      <c r="W94" s="211">
        <f>'[3]8.Doprava'!$J$4</f>
        <v>0</v>
      </c>
    </row>
    <row r="95" spans="1:23" ht="15.75" x14ac:dyDescent="0.25">
      <c r="A95" s="84"/>
      <c r="B95" s="231" t="s">
        <v>263</v>
      </c>
      <c r="C95" s="222" t="s">
        <v>264</v>
      </c>
      <c r="D95" s="208" t="e">
        <f>SUM(D96:D96)</f>
        <v>#REF!</v>
      </c>
      <c r="E95" s="209">
        <f>SUM(E96:E96)</f>
        <v>260</v>
      </c>
      <c r="F95" s="209" t="e">
        <f>SUM(F96:F96)</f>
        <v>#REF!</v>
      </c>
      <c r="G95" s="210" t="e">
        <f>SUM(G96:G96)</f>
        <v>#REF!</v>
      </c>
      <c r="H95" s="208">
        <f t="shared" ref="H95:W95" si="43">SUM(H96)</f>
        <v>0</v>
      </c>
      <c r="I95" s="209">
        <f t="shared" si="43"/>
        <v>0</v>
      </c>
      <c r="J95" s="209">
        <f t="shared" si="43"/>
        <v>0</v>
      </c>
      <c r="K95" s="211">
        <f t="shared" si="43"/>
        <v>0</v>
      </c>
      <c r="L95" s="212" t="e">
        <f>SUM(M95:O95)</f>
        <v>#REF!</v>
      </c>
      <c r="M95" s="209" t="e">
        <f t="shared" si="43"/>
        <v>#REF!</v>
      </c>
      <c r="N95" s="209" t="e">
        <f t="shared" si="43"/>
        <v>#REF!</v>
      </c>
      <c r="O95" s="211" t="e">
        <f t="shared" si="43"/>
        <v>#REF!</v>
      </c>
      <c r="P95" s="256">
        <v>0</v>
      </c>
      <c r="Q95" s="257">
        <v>0</v>
      </c>
      <c r="R95" s="257">
        <v>0</v>
      </c>
      <c r="S95" s="258">
        <v>0</v>
      </c>
      <c r="T95" s="212">
        <f t="shared" si="43"/>
        <v>2850</v>
      </c>
      <c r="U95" s="209">
        <f t="shared" si="43"/>
        <v>2850</v>
      </c>
      <c r="V95" s="209">
        <f t="shared" si="43"/>
        <v>0</v>
      </c>
      <c r="W95" s="211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6">
        <v>0</v>
      </c>
      <c r="Q96" s="274">
        <v>0</v>
      </c>
      <c r="R96" s="274">
        <v>0</v>
      </c>
      <c r="S96" s="275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90" t="s">
        <v>266</v>
      </c>
      <c r="C97" s="191"/>
      <c r="D97" s="185" t="e">
        <f t="shared" ref="D97:W97" si="44">D98+D99+D107+D114+D117+D118+D119</f>
        <v>#REF!</v>
      </c>
      <c r="E97" s="186" t="e">
        <f t="shared" si="44"/>
        <v>#REF!</v>
      </c>
      <c r="F97" s="186" t="e">
        <f t="shared" si="44"/>
        <v>#REF!</v>
      </c>
      <c r="G97" s="187" t="e">
        <f t="shared" si="44"/>
        <v>#REF!</v>
      </c>
      <c r="H97" s="185">
        <f t="shared" si="44"/>
        <v>5702025.9800000004</v>
      </c>
      <c r="I97" s="186">
        <f t="shared" si="44"/>
        <v>5290112.9800000004</v>
      </c>
      <c r="J97" s="186">
        <f t="shared" si="44"/>
        <v>411913</v>
      </c>
      <c r="K97" s="188">
        <f t="shared" si="44"/>
        <v>0</v>
      </c>
      <c r="L97" s="189" t="e">
        <f t="shared" si="44"/>
        <v>#REF!</v>
      </c>
      <c r="M97" s="186" t="e">
        <f t="shared" si="44"/>
        <v>#REF!</v>
      </c>
      <c r="N97" s="186" t="e">
        <f t="shared" si="44"/>
        <v>#REF!</v>
      </c>
      <c r="O97" s="188" t="e">
        <f t="shared" si="44"/>
        <v>#REF!</v>
      </c>
      <c r="P97" s="264">
        <v>5603561.3399999999</v>
      </c>
      <c r="Q97" s="265">
        <v>5352051.54</v>
      </c>
      <c r="R97" s="265">
        <v>19924.32</v>
      </c>
      <c r="S97" s="269">
        <v>231585.48</v>
      </c>
      <c r="T97" s="189" t="e">
        <f t="shared" si="44"/>
        <v>#REF!</v>
      </c>
      <c r="U97" s="186">
        <f t="shared" si="44"/>
        <v>7817824</v>
      </c>
      <c r="V97" s="186" t="e">
        <f t="shared" si="44"/>
        <v>#REF!</v>
      </c>
      <c r="W97" s="188" t="e">
        <f t="shared" si="44"/>
        <v>#REF!</v>
      </c>
    </row>
    <row r="98" spans="1:23" ht="16.5" x14ac:dyDescent="0.3">
      <c r="A98" s="84"/>
      <c r="B98" s="231" t="s">
        <v>267</v>
      </c>
      <c r="C98" s="227" t="s">
        <v>268</v>
      </c>
      <c r="D98" s="208" t="e">
        <f>SUM(E98:G98)</f>
        <v>#REF!</v>
      </c>
      <c r="E98" s="209">
        <v>38985</v>
      </c>
      <c r="F98" s="209" t="e">
        <f>'[3]9. Vzdelávanie'!#REF!</f>
        <v>#REF!</v>
      </c>
      <c r="G98" s="210" t="e">
        <f>'[3]9. Vzdelávanie'!#REF!</f>
        <v>#REF!</v>
      </c>
      <c r="H98" s="208">
        <f>SUM(I98:K98)</f>
        <v>63657</v>
      </c>
      <c r="I98" s="209">
        <v>63657</v>
      </c>
      <c r="J98" s="209">
        <v>0</v>
      </c>
      <c r="K98" s="211">
        <v>0</v>
      </c>
      <c r="L98" s="212" t="e">
        <f>SUM(M98:O98)</f>
        <v>#REF!</v>
      </c>
      <c r="M98" s="209" t="e">
        <f>'[3]9. Vzdelávanie'!#REF!</f>
        <v>#REF!</v>
      </c>
      <c r="N98" s="209" t="e">
        <f>'[3]9. Vzdelávanie'!#REF!</f>
        <v>#REF!</v>
      </c>
      <c r="O98" s="211" t="e">
        <f>'[3]9. Vzdelávanie'!#REF!</f>
        <v>#REF!</v>
      </c>
      <c r="P98" s="256">
        <v>2198.3000000000002</v>
      </c>
      <c r="Q98" s="257">
        <v>2198.3000000000002</v>
      </c>
      <c r="R98" s="257">
        <v>0</v>
      </c>
      <c r="S98" s="258">
        <v>0</v>
      </c>
      <c r="T98" s="212">
        <f>SUM(U98:W98)</f>
        <v>4292</v>
      </c>
      <c r="U98" s="209">
        <f>'[3]9. Vzdelávanie'!$H$4</f>
        <v>4292</v>
      </c>
      <c r="V98" s="209">
        <f>'[3]9. Vzdelávanie'!$I$4</f>
        <v>0</v>
      </c>
      <c r="W98" s="211">
        <f>'[3]9. Vzdelávanie'!$J$4</f>
        <v>0</v>
      </c>
    </row>
    <row r="99" spans="1:23" ht="15.75" x14ac:dyDescent="0.25">
      <c r="A99" s="84"/>
      <c r="B99" s="231" t="s">
        <v>269</v>
      </c>
      <c r="C99" s="222" t="s">
        <v>270</v>
      </c>
      <c r="D99" s="208" t="e">
        <f t="shared" ref="D99:W99" si="45">SUM(D100:D106)</f>
        <v>#REF!</v>
      </c>
      <c r="E99" s="209" t="e">
        <f t="shared" si="45"/>
        <v>#REF!</v>
      </c>
      <c r="F99" s="209" t="e">
        <f t="shared" si="45"/>
        <v>#REF!</v>
      </c>
      <c r="G99" s="210" t="e">
        <f t="shared" si="45"/>
        <v>#REF!</v>
      </c>
      <c r="H99" s="208">
        <f t="shared" si="45"/>
        <v>1549169</v>
      </c>
      <c r="I99" s="209">
        <f t="shared" si="45"/>
        <v>1139518</v>
      </c>
      <c r="J99" s="209">
        <f t="shared" si="45"/>
        <v>409651</v>
      </c>
      <c r="K99" s="211">
        <f t="shared" si="45"/>
        <v>0</v>
      </c>
      <c r="L99" s="212" t="e">
        <f t="shared" si="45"/>
        <v>#REF!</v>
      </c>
      <c r="M99" s="209" t="e">
        <f t="shared" si="45"/>
        <v>#REF!</v>
      </c>
      <c r="N99" s="209" t="e">
        <f t="shared" si="45"/>
        <v>#REF!</v>
      </c>
      <c r="O99" s="211" t="e">
        <f t="shared" si="45"/>
        <v>#REF!</v>
      </c>
      <c r="P99" s="256">
        <v>1169183</v>
      </c>
      <c r="Q99" s="257">
        <v>1169183</v>
      </c>
      <c r="R99" s="257">
        <v>0</v>
      </c>
      <c r="S99" s="258">
        <v>0</v>
      </c>
      <c r="T99" s="212" t="e">
        <f t="shared" si="45"/>
        <v>#REF!</v>
      </c>
      <c r="U99" s="209">
        <f t="shared" si="45"/>
        <v>1926540</v>
      </c>
      <c r="V99" s="209" t="e">
        <f t="shared" si="45"/>
        <v>#REF!</v>
      </c>
      <c r="W99" s="211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6">
        <v>135961</v>
      </c>
      <c r="Q100" s="259">
        <v>135961</v>
      </c>
      <c r="R100" s="259">
        <v>0</v>
      </c>
      <c r="S100" s="260">
        <v>0</v>
      </c>
      <c r="T100" s="97" t="e">
        <f t="shared" ref="T100:T106" si="49">SUM(U100:W100)</f>
        <v>#REF!</v>
      </c>
      <c r="U100" s="94">
        <f>'[1]9. Vzdelávanie'!$Q$9</f>
        <v>360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6">
        <v>272978</v>
      </c>
      <c r="Q101" s="259">
        <v>272978</v>
      </c>
      <c r="R101" s="259">
        <v>0</v>
      </c>
      <c r="S101" s="260">
        <v>0</v>
      </c>
      <c r="T101" s="97" t="e">
        <f t="shared" si="49"/>
        <v>#REF!</v>
      </c>
      <c r="U101" s="94">
        <f>'[1]9. Vzdelávanie'!$Q$18</f>
        <v>1479290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6">
        <v>284315</v>
      </c>
      <c r="Q102" s="259">
        <v>284315</v>
      </c>
      <c r="R102" s="259">
        <v>0</v>
      </c>
      <c r="S102" s="260">
        <v>0</v>
      </c>
      <c r="T102" s="97">
        <f t="shared" si="49"/>
        <v>146000</v>
      </c>
      <c r="U102" s="94">
        <f>'[1]9. Vzdelávanie'!$Q$19</f>
        <v>146000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6">
        <v>0</v>
      </c>
      <c r="Q103" s="259">
        <v>0</v>
      </c>
      <c r="R103" s="259">
        <v>0</v>
      </c>
      <c r="S103" s="260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6">
        <v>179348</v>
      </c>
      <c r="Q104" s="259">
        <v>179348</v>
      </c>
      <c r="R104" s="259">
        <v>0</v>
      </c>
      <c r="S104" s="260">
        <v>0</v>
      </c>
      <c r="T104" s="97" t="e">
        <f t="shared" si="49"/>
        <v>#REF!</v>
      </c>
      <c r="U104" s="94">
        <f>'[1]9. Vzdelávanie'!$Q$23</f>
        <v>0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6">
        <v>169555</v>
      </c>
      <c r="Q105" s="259">
        <v>169555</v>
      </c>
      <c r="R105" s="259">
        <v>0</v>
      </c>
      <c r="S105" s="260">
        <v>0</v>
      </c>
      <c r="T105" s="97">
        <f t="shared" si="49"/>
        <v>108890</v>
      </c>
      <c r="U105" s="94">
        <f>'[1]9. Vzdelávanie'!$Q$24</f>
        <v>108890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6">
        <v>127026</v>
      </c>
      <c r="Q106" s="259">
        <v>127026</v>
      </c>
      <c r="R106" s="259">
        <v>0</v>
      </c>
      <c r="S106" s="260">
        <v>0</v>
      </c>
      <c r="T106" s="97" t="e">
        <f t="shared" si="49"/>
        <v>#REF!</v>
      </c>
      <c r="U106" s="94">
        <f>'[1]9. Vzdelávanie'!$Q$27</f>
        <v>192000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31" t="s">
        <v>278</v>
      </c>
      <c r="C107" s="222" t="s">
        <v>279</v>
      </c>
      <c r="D107" s="208" t="e">
        <f t="shared" ref="D107:W107" si="50">SUM(D108:D113)</f>
        <v>#REF!</v>
      </c>
      <c r="E107" s="209">
        <f t="shared" si="50"/>
        <v>3234702</v>
      </c>
      <c r="F107" s="209" t="e">
        <f t="shared" si="50"/>
        <v>#REF!</v>
      </c>
      <c r="G107" s="210" t="e">
        <f t="shared" si="50"/>
        <v>#REF!</v>
      </c>
      <c r="H107" s="208">
        <f t="shared" si="50"/>
        <v>3200175</v>
      </c>
      <c r="I107" s="209">
        <f t="shared" si="50"/>
        <v>3198395</v>
      </c>
      <c r="J107" s="209">
        <f t="shared" si="50"/>
        <v>1780</v>
      </c>
      <c r="K107" s="211">
        <f t="shared" si="50"/>
        <v>0</v>
      </c>
      <c r="L107" s="212" t="e">
        <f t="shared" si="50"/>
        <v>#REF!</v>
      </c>
      <c r="M107" s="209" t="e">
        <f t="shared" si="50"/>
        <v>#REF!</v>
      </c>
      <c r="N107" s="209" t="e">
        <f t="shared" si="50"/>
        <v>#REF!</v>
      </c>
      <c r="O107" s="211" t="e">
        <f t="shared" si="50"/>
        <v>#REF!</v>
      </c>
      <c r="P107" s="256">
        <v>3506810.61</v>
      </c>
      <c r="Q107" s="257">
        <v>3255300.81</v>
      </c>
      <c r="R107" s="257">
        <v>19924.32</v>
      </c>
      <c r="S107" s="258">
        <v>231585.48</v>
      </c>
      <c r="T107" s="212" t="e">
        <f t="shared" si="50"/>
        <v>#REF!</v>
      </c>
      <c r="U107" s="209">
        <f t="shared" si="50"/>
        <v>4712434</v>
      </c>
      <c r="V107" s="209" t="e">
        <f t="shared" si="50"/>
        <v>#REF!</v>
      </c>
      <c r="W107" s="211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6">
        <v>282259</v>
      </c>
      <c r="Q108" s="259">
        <v>282259</v>
      </c>
      <c r="R108" s="259">
        <v>0</v>
      </c>
      <c r="S108" s="260">
        <v>0</v>
      </c>
      <c r="T108" s="97" t="e">
        <f t="shared" ref="T108:T113" si="54">SUM(U108:W108)</f>
        <v>#REF!</v>
      </c>
      <c r="U108" s="94">
        <f>'[1]9. Vzdelávanie'!$Q$29</f>
        <v>182200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6">
        <v>546122</v>
      </c>
      <c r="Q109" s="259">
        <v>546122</v>
      </c>
      <c r="R109" s="259">
        <v>0</v>
      </c>
      <c r="S109" s="260">
        <v>0</v>
      </c>
      <c r="T109" s="97" t="e">
        <f t="shared" si="54"/>
        <v>#REF!</v>
      </c>
      <c r="U109" s="94">
        <f>'[1]9. Vzdelávanie'!$Q$30</f>
        <v>20000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6">
        <v>1151774.29</v>
      </c>
      <c r="Q110" s="259">
        <v>920188.81</v>
      </c>
      <c r="R110" s="259">
        <v>0</v>
      </c>
      <c r="S110" s="278">
        <v>231585.48</v>
      </c>
      <c r="T110" s="97">
        <f t="shared" si="54"/>
        <v>3751577</v>
      </c>
      <c r="U110" s="94">
        <f>'[1]9. Vzdelávanie'!$Q$31</f>
        <v>3519991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6">
        <v>606541</v>
      </c>
      <c r="Q111" s="259">
        <v>606541</v>
      </c>
      <c r="R111" s="259">
        <v>0</v>
      </c>
      <c r="S111" s="260">
        <v>0</v>
      </c>
      <c r="T111" s="97" t="e">
        <f t="shared" si="54"/>
        <v>#REF!</v>
      </c>
      <c r="U111" s="94">
        <f>'[1]9. Vzdelávanie'!$Q$35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6">
        <v>576050</v>
      </c>
      <c r="Q112" s="259">
        <v>576050</v>
      </c>
      <c r="R112" s="259">
        <v>0</v>
      </c>
      <c r="S112" s="260">
        <v>0</v>
      </c>
      <c r="T112" s="97" t="e">
        <f t="shared" si="54"/>
        <v>#REF!</v>
      </c>
      <c r="U112" s="94">
        <f>'[1]9. Vzdelávanie'!$Q$36</f>
        <v>990243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6">
        <v>344064.32</v>
      </c>
      <c r="Q113" s="259">
        <v>324140</v>
      </c>
      <c r="R113" s="279">
        <v>19924.32</v>
      </c>
      <c r="S113" s="260">
        <v>0</v>
      </c>
      <c r="T113" s="97">
        <f t="shared" si="54"/>
        <v>0</v>
      </c>
      <c r="U113" s="94">
        <f>'[1]9. Vzdelávanie'!$Q$37</f>
        <v>0</v>
      </c>
      <c r="V113" s="94">
        <f>'[1]9. Vzdelávanie'!$R$37</f>
        <v>0</v>
      </c>
      <c r="W113" s="96">
        <f>'[3]9. Vzdelávanie'!$J$55</f>
        <v>0</v>
      </c>
    </row>
    <row r="114" spans="1:23" ht="15.75" x14ac:dyDescent="0.25">
      <c r="A114" s="108"/>
      <c r="B114" s="231" t="s">
        <v>286</v>
      </c>
      <c r="C114" s="222" t="s">
        <v>287</v>
      </c>
      <c r="D114" s="208" t="e">
        <f t="shared" ref="D114:W114" si="55">SUM(D115:D116)</f>
        <v>#REF!</v>
      </c>
      <c r="E114" s="209">
        <f t="shared" si="55"/>
        <v>546333</v>
      </c>
      <c r="F114" s="209" t="e">
        <f t="shared" si="55"/>
        <v>#REF!</v>
      </c>
      <c r="G114" s="210" t="e">
        <f t="shared" si="55"/>
        <v>#REF!</v>
      </c>
      <c r="H114" s="208">
        <f t="shared" si="55"/>
        <v>538949</v>
      </c>
      <c r="I114" s="209">
        <f t="shared" si="55"/>
        <v>538949</v>
      </c>
      <c r="J114" s="209">
        <f t="shared" si="55"/>
        <v>0</v>
      </c>
      <c r="K114" s="211">
        <f t="shared" si="55"/>
        <v>0</v>
      </c>
      <c r="L114" s="212" t="e">
        <f t="shared" si="55"/>
        <v>#REF!</v>
      </c>
      <c r="M114" s="209" t="e">
        <f t="shared" si="55"/>
        <v>#REF!</v>
      </c>
      <c r="N114" s="209" t="e">
        <f t="shared" si="55"/>
        <v>#REF!</v>
      </c>
      <c r="O114" s="211" t="e">
        <f t="shared" si="55"/>
        <v>#REF!</v>
      </c>
      <c r="P114" s="256">
        <v>566109</v>
      </c>
      <c r="Q114" s="257">
        <v>566109</v>
      </c>
      <c r="R114" s="257">
        <v>0</v>
      </c>
      <c r="S114" s="258">
        <v>0</v>
      </c>
      <c r="T114" s="212" t="e">
        <f t="shared" si="55"/>
        <v>#REF!</v>
      </c>
      <c r="U114" s="209">
        <f t="shared" si="55"/>
        <v>718208</v>
      </c>
      <c r="V114" s="209" t="e">
        <f t="shared" si="55"/>
        <v>#REF!</v>
      </c>
      <c r="W114" s="211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6">
        <v>318002</v>
      </c>
      <c r="Q115" s="259">
        <v>318002</v>
      </c>
      <c r="R115" s="259">
        <v>0</v>
      </c>
      <c r="S115" s="260">
        <v>0</v>
      </c>
      <c r="T115" s="97" t="e">
        <f>SUM(U115:W115)</f>
        <v>#REF!</v>
      </c>
      <c r="U115" s="94">
        <f>'[1]9. Vzdelávanie'!$Q$41</f>
        <v>359104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6">
        <v>248107</v>
      </c>
      <c r="Q116" s="259">
        <v>248107</v>
      </c>
      <c r="R116" s="259">
        <v>0</v>
      </c>
      <c r="S116" s="260">
        <v>0</v>
      </c>
      <c r="T116" s="97" t="e">
        <f>SUM(U116:W116)</f>
        <v>#REF!</v>
      </c>
      <c r="U116" s="94">
        <f>'[1]9. Vzdelávanie'!$Q$42</f>
        <v>359104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7" t="s">
        <v>290</v>
      </c>
      <c r="C117" s="222" t="s">
        <v>291</v>
      </c>
      <c r="D117" s="208" t="e">
        <f>SUM(E117:G117)</f>
        <v>#REF!</v>
      </c>
      <c r="E117" s="209">
        <v>131871</v>
      </c>
      <c r="F117" s="209" t="e">
        <f>'[3]9. Vzdelávanie'!#REF!</f>
        <v>#REF!</v>
      </c>
      <c r="G117" s="210" t="e">
        <f>'[3]9. Vzdelávanie'!#REF!</f>
        <v>#REF!</v>
      </c>
      <c r="H117" s="208">
        <f>SUM(I117:K117)</f>
        <v>154105.49</v>
      </c>
      <c r="I117" s="209">
        <v>154105.49</v>
      </c>
      <c r="J117" s="209">
        <v>0</v>
      </c>
      <c r="K117" s="211">
        <v>0</v>
      </c>
      <c r="L117" s="212" t="e">
        <f>SUM(M117:O117)</f>
        <v>#REF!</v>
      </c>
      <c r="M117" s="209" t="e">
        <f>'[3]9. Vzdelávanie'!#REF!</f>
        <v>#REF!</v>
      </c>
      <c r="N117" s="209" t="e">
        <f>'[3]9. Vzdelávanie'!#REF!</f>
        <v>#REF!</v>
      </c>
      <c r="O117" s="211" t="e">
        <f>'[3]9. Vzdelávanie'!#REF!</f>
        <v>#REF!</v>
      </c>
      <c r="P117" s="256">
        <v>157758.09</v>
      </c>
      <c r="Q117" s="280">
        <v>157758.09</v>
      </c>
      <c r="R117" s="257">
        <v>0</v>
      </c>
      <c r="S117" s="258">
        <v>0</v>
      </c>
      <c r="T117" s="212">
        <f>SUM(U117:W117)</f>
        <v>212760</v>
      </c>
      <c r="U117" s="209">
        <f>'[3]9. Vzdelávanie'!$H$61</f>
        <v>212760</v>
      </c>
      <c r="V117" s="209">
        <f>'[3]9. Vzdelávanie'!$I$61</f>
        <v>0</v>
      </c>
      <c r="W117" s="211">
        <f>'[3]9. Vzdelávanie'!$J$61</f>
        <v>0</v>
      </c>
    </row>
    <row r="118" spans="1:23" ht="13.5" x14ac:dyDescent="0.25">
      <c r="A118" s="108"/>
      <c r="B118" s="237" t="s">
        <v>292</v>
      </c>
      <c r="C118" s="238" t="s">
        <v>293</v>
      </c>
      <c r="D118" s="208" t="e">
        <f>SUM(E118:G118)</f>
        <v>#REF!</v>
      </c>
      <c r="E118" s="209">
        <v>204439</v>
      </c>
      <c r="F118" s="209"/>
      <c r="G118" s="210" t="e">
        <f>'[3]9. Vzdelávanie'!#REF!</f>
        <v>#REF!</v>
      </c>
      <c r="H118" s="208">
        <f>SUM(I118:K118)</f>
        <v>195970.49</v>
      </c>
      <c r="I118" s="209">
        <v>195488.49</v>
      </c>
      <c r="J118" s="209">
        <v>482</v>
      </c>
      <c r="K118" s="211">
        <v>0</v>
      </c>
      <c r="L118" s="212" t="e">
        <f>SUM(M118:O118)</f>
        <v>#REF!</v>
      </c>
      <c r="M118" s="209" t="e">
        <f>'[3]9. Vzdelávanie'!#REF!</f>
        <v>#REF!</v>
      </c>
      <c r="N118" s="209" t="e">
        <f>'[3]9. Vzdelávanie'!#REF!</f>
        <v>#REF!</v>
      </c>
      <c r="O118" s="211" t="e">
        <f>'[3]9. Vzdelávanie'!#REF!</f>
        <v>#REF!</v>
      </c>
      <c r="P118" s="256">
        <v>201502.34</v>
      </c>
      <c r="Q118" s="280">
        <v>201502.34</v>
      </c>
      <c r="R118" s="257">
        <v>0</v>
      </c>
      <c r="S118" s="258">
        <v>0</v>
      </c>
      <c r="T118" s="212" t="e">
        <f>SUM(U118:W118)</f>
        <v>#REF!</v>
      </c>
      <c r="U118" s="209">
        <f>'[3]9. Vzdelávanie'!$H$72</f>
        <v>243590</v>
      </c>
      <c r="V118" s="209" t="e">
        <f>'[3]9. Vzdelávanie'!$I$72</f>
        <v>#REF!</v>
      </c>
      <c r="W118" s="211" t="e">
        <f>'[3]9. Vzdelávanie'!$J$72</f>
        <v>#REF!</v>
      </c>
    </row>
    <row r="119" spans="1:23" ht="14.25" thickBot="1" x14ac:dyDescent="0.3">
      <c r="A119" s="108"/>
      <c r="B119" s="239" t="s">
        <v>294</v>
      </c>
      <c r="C119" s="240" t="s">
        <v>295</v>
      </c>
      <c r="D119" s="216" t="e">
        <f>SUM(E119:G119)</f>
        <v>#REF!</v>
      </c>
      <c r="E119" s="217">
        <v>0</v>
      </c>
      <c r="F119" s="217" t="e">
        <f>'[3]9. Vzdelávanie'!#REF!</f>
        <v>#REF!</v>
      </c>
      <c r="G119" s="218" t="e">
        <f>'[3]9. Vzdelávanie'!#REF!</f>
        <v>#REF!</v>
      </c>
      <c r="H119" s="224">
        <v>0</v>
      </c>
      <c r="I119" s="219">
        <v>0</v>
      </c>
      <c r="J119" s="219">
        <v>0</v>
      </c>
      <c r="K119" s="220">
        <v>0</v>
      </c>
      <c r="L119" s="225" t="e">
        <f>SUM(M119:O119)</f>
        <v>#REF!</v>
      </c>
      <c r="M119" s="217" t="e">
        <f>'[3]9. Vzdelávanie'!#REF!</f>
        <v>#REF!</v>
      </c>
      <c r="N119" s="217" t="e">
        <f>'[3]9. Vzdelávanie'!#REF!</f>
        <v>#REF!</v>
      </c>
      <c r="O119" s="226" t="e">
        <f>'[3]9. Vzdelávanie'!#REF!</f>
        <v>#REF!</v>
      </c>
      <c r="P119" s="266">
        <v>0</v>
      </c>
      <c r="Q119" s="267">
        <v>0</v>
      </c>
      <c r="R119" s="267">
        <v>0</v>
      </c>
      <c r="S119" s="268">
        <v>0</v>
      </c>
      <c r="T119" s="212">
        <f>SUM(U119:W119)</f>
        <v>0</v>
      </c>
      <c r="U119" s="217">
        <f>'[3]9. Vzdelávanie'!$H$73</f>
        <v>0</v>
      </c>
      <c r="V119" s="217">
        <f>'[3]9. Vzdelávanie'!$I$73</f>
        <v>0</v>
      </c>
      <c r="W119" s="226">
        <f>'[3]9. Vzdelávanie'!$J$73</f>
        <v>0</v>
      </c>
    </row>
    <row r="120" spans="1:23" s="82" customFormat="1" ht="14.25" x14ac:dyDescent="0.2">
      <c r="A120" s="116"/>
      <c r="B120" s="190" t="s">
        <v>296</v>
      </c>
      <c r="C120" s="195"/>
      <c r="D120" s="185" t="e">
        <f t="shared" ref="D120:W120" si="56">D121+D122+D129</f>
        <v>#REF!</v>
      </c>
      <c r="E120" s="186">
        <f t="shared" si="56"/>
        <v>238491</v>
      </c>
      <c r="F120" s="186" t="e">
        <f t="shared" si="56"/>
        <v>#REF!</v>
      </c>
      <c r="G120" s="187" t="e">
        <f t="shared" si="56"/>
        <v>#REF!</v>
      </c>
      <c r="H120" s="185" t="e">
        <f t="shared" si="56"/>
        <v>#REF!</v>
      </c>
      <c r="I120" s="186">
        <f t="shared" si="56"/>
        <v>191345</v>
      </c>
      <c r="J120" s="186" t="e">
        <f t="shared" si="56"/>
        <v>#REF!</v>
      </c>
      <c r="K120" s="188">
        <f t="shared" si="56"/>
        <v>0</v>
      </c>
      <c r="L120" s="185" t="e">
        <f t="shared" si="56"/>
        <v>#REF!</v>
      </c>
      <c r="M120" s="186" t="e">
        <f t="shared" si="56"/>
        <v>#REF!</v>
      </c>
      <c r="N120" s="186" t="e">
        <f t="shared" si="56"/>
        <v>#REF!</v>
      </c>
      <c r="O120" s="188" t="e">
        <f t="shared" si="56"/>
        <v>#REF!</v>
      </c>
      <c r="P120" s="281">
        <v>773128.95</v>
      </c>
      <c r="Q120" s="265">
        <v>293226.87</v>
      </c>
      <c r="R120" s="265">
        <v>479902.08</v>
      </c>
      <c r="S120" s="269">
        <v>0</v>
      </c>
      <c r="T120" s="185" t="e">
        <f t="shared" si="56"/>
        <v>#REF!</v>
      </c>
      <c r="U120" s="186" t="e">
        <f t="shared" si="56"/>
        <v>#REF!</v>
      </c>
      <c r="V120" s="186" t="e">
        <f t="shared" si="56"/>
        <v>#REF!</v>
      </c>
      <c r="W120" s="188" t="e">
        <f t="shared" si="56"/>
        <v>#REF!</v>
      </c>
    </row>
    <row r="121" spans="1:23" ht="16.5" x14ac:dyDescent="0.3">
      <c r="A121" s="84"/>
      <c r="B121" s="231" t="s">
        <v>297</v>
      </c>
      <c r="C121" s="227" t="s">
        <v>298</v>
      </c>
      <c r="D121" s="208" t="e">
        <f>SUM(E121:G121)</f>
        <v>#REF!</v>
      </c>
      <c r="E121" s="209">
        <v>1794</v>
      </c>
      <c r="F121" s="209" t="e">
        <f>'[3]10. Šport'!#REF!</f>
        <v>#REF!</v>
      </c>
      <c r="G121" s="210" t="e">
        <f>'[3]10. Šport'!#REF!</f>
        <v>#REF!</v>
      </c>
      <c r="H121" s="208">
        <f>SUM(I121:K121)</f>
        <v>456</v>
      </c>
      <c r="I121" s="209">
        <v>456</v>
      </c>
      <c r="J121" s="209">
        <v>0</v>
      </c>
      <c r="K121" s="211">
        <v>0</v>
      </c>
      <c r="L121" s="208" t="e">
        <f>SUM(M121:O121)</f>
        <v>#REF!</v>
      </c>
      <c r="M121" s="209" t="e">
        <f>'[3]10. Šport'!#REF!</f>
        <v>#REF!</v>
      </c>
      <c r="N121" s="209" t="e">
        <f>'[3]10. Šport'!#REF!</f>
        <v>#REF!</v>
      </c>
      <c r="O121" s="211" t="e">
        <f>'[3]10. Šport'!#REF!</f>
        <v>#REF!</v>
      </c>
      <c r="P121" s="282">
        <v>242.5</v>
      </c>
      <c r="Q121" s="257">
        <v>242.5</v>
      </c>
      <c r="R121" s="257">
        <v>0</v>
      </c>
      <c r="S121" s="258">
        <v>0</v>
      </c>
      <c r="T121" s="208">
        <f>SUM(U121:W121)</f>
        <v>500</v>
      </c>
      <c r="U121" s="209">
        <f>'[3]10. Šport'!$H$4</f>
        <v>500</v>
      </c>
      <c r="V121" s="209">
        <f>'[3]10. Šport'!$I$4</f>
        <v>0</v>
      </c>
      <c r="W121" s="211">
        <f>'[3]10. Šport'!$J$4</f>
        <v>0</v>
      </c>
    </row>
    <row r="122" spans="1:23" ht="15.75" x14ac:dyDescent="0.25">
      <c r="A122" s="84"/>
      <c r="B122" s="231" t="s">
        <v>299</v>
      </c>
      <c r="C122" s="222" t="s">
        <v>300</v>
      </c>
      <c r="D122" s="208" t="e">
        <f t="shared" ref="D122:V122" si="57">SUM(D123:D127)</f>
        <v>#REF!</v>
      </c>
      <c r="E122" s="209">
        <f t="shared" si="57"/>
        <v>167023</v>
      </c>
      <c r="F122" s="209" t="e">
        <f t="shared" si="57"/>
        <v>#REF!</v>
      </c>
      <c r="G122" s="210" t="e">
        <f t="shared" si="57"/>
        <v>#REF!</v>
      </c>
      <c r="H122" s="208" t="e">
        <f t="shared" si="57"/>
        <v>#REF!</v>
      </c>
      <c r="I122" s="209">
        <f t="shared" si="57"/>
        <v>140889</v>
      </c>
      <c r="J122" s="209" t="e">
        <f t="shared" si="57"/>
        <v>#REF!</v>
      </c>
      <c r="K122" s="211">
        <f t="shared" si="57"/>
        <v>0</v>
      </c>
      <c r="L122" s="208" t="e">
        <f t="shared" si="57"/>
        <v>#REF!</v>
      </c>
      <c r="M122" s="209" t="e">
        <f t="shared" si="57"/>
        <v>#REF!</v>
      </c>
      <c r="N122" s="209" t="e">
        <f t="shared" si="57"/>
        <v>#REF!</v>
      </c>
      <c r="O122" s="211" t="e">
        <f t="shared" si="57"/>
        <v>#REF!</v>
      </c>
      <c r="P122" s="282">
        <v>722886.45</v>
      </c>
      <c r="Q122" s="257">
        <v>242984.37</v>
      </c>
      <c r="R122" s="257">
        <v>479902.08</v>
      </c>
      <c r="S122" s="258">
        <v>0</v>
      </c>
      <c r="T122" s="208">
        <f t="shared" si="57"/>
        <v>128444</v>
      </c>
      <c r="U122" s="209">
        <f>SUM(U123:U128)</f>
        <v>136444</v>
      </c>
      <c r="V122" s="209">
        <f t="shared" si="57"/>
        <v>0</v>
      </c>
      <c r="W122" s="211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82">
        <v>52074.76</v>
      </c>
      <c r="Q123" s="259">
        <v>52074.76</v>
      </c>
      <c r="R123" s="259">
        <v>0</v>
      </c>
      <c r="S123" s="260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82">
        <v>567083.27</v>
      </c>
      <c r="Q124" s="259">
        <v>87181.19</v>
      </c>
      <c r="R124" s="259">
        <v>479902.08</v>
      </c>
      <c r="S124" s="260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82">
        <v>15001.11</v>
      </c>
      <c r="Q125" s="259">
        <v>15001.11</v>
      </c>
      <c r="R125" s="259">
        <v>0</v>
      </c>
      <c r="S125" s="260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82">
        <v>85409.57</v>
      </c>
      <c r="Q126" s="259">
        <v>85409.57</v>
      </c>
      <c r="R126" s="259">
        <v>0</v>
      </c>
      <c r="S126" s="260">
        <v>0</v>
      </c>
      <c r="T126" s="93">
        <f t="shared" si="61"/>
        <v>19600</v>
      </c>
      <c r="U126" s="94">
        <f>'[1]10. Šport'!$Q$30</f>
        <v>19600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82">
        <v>3317.74</v>
      </c>
      <c r="Q127" s="259">
        <v>3317.74</v>
      </c>
      <c r="R127" s="259">
        <v>0</v>
      </c>
      <c r="S127" s="260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63">
        <v>6</v>
      </c>
      <c r="C128" s="164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2">
        <v>0</v>
      </c>
      <c r="Q128" s="259">
        <v>0</v>
      </c>
      <c r="R128" s="259">
        <v>0</v>
      </c>
      <c r="S128" s="260">
        <v>0</v>
      </c>
      <c r="T128" s="289">
        <f>SUM(U128:W128)</f>
        <v>8000</v>
      </c>
      <c r="U128" s="105">
        <f>'[1]10. Šport'!$Q$45</f>
        <v>8000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8" t="s">
        <v>306</v>
      </c>
      <c r="C129" s="229" t="s">
        <v>307</v>
      </c>
      <c r="D129" s="216" t="e">
        <f t="shared" si="58"/>
        <v>#REF!</v>
      </c>
      <c r="E129" s="217">
        <v>69674</v>
      </c>
      <c r="F129" s="217" t="e">
        <f>'[3]10. Šport'!#REF!</f>
        <v>#REF!</v>
      </c>
      <c r="G129" s="218" t="e">
        <f>'[3]10. Šport'!#REF!</f>
        <v>#REF!</v>
      </c>
      <c r="H129" s="224">
        <f t="shared" si="59"/>
        <v>50000</v>
      </c>
      <c r="I129" s="219">
        <v>50000</v>
      </c>
      <c r="J129" s="219">
        <v>0</v>
      </c>
      <c r="K129" s="220">
        <v>0</v>
      </c>
      <c r="L129" s="216" t="e">
        <f t="shared" si="60"/>
        <v>#REF!</v>
      </c>
      <c r="M129" s="217" t="e">
        <f>'[3]10. Šport'!#REF!</f>
        <v>#REF!</v>
      </c>
      <c r="N129" s="217" t="e">
        <f>'[3]10. Šport'!#REF!</f>
        <v>#REF!</v>
      </c>
      <c r="O129" s="226" t="e">
        <f>'[3]10. Šport'!#REF!</f>
        <v>#REF!</v>
      </c>
      <c r="P129" s="283">
        <v>50000</v>
      </c>
      <c r="Q129" s="267">
        <v>50000</v>
      </c>
      <c r="R129" s="267">
        <v>0</v>
      </c>
      <c r="S129" s="268">
        <v>0</v>
      </c>
      <c r="T129" s="216" t="e">
        <f t="shared" si="61"/>
        <v>#REF!</v>
      </c>
      <c r="U129" s="217" t="e">
        <f>'[3]10. Šport'!$H$67</f>
        <v>#REF!</v>
      </c>
      <c r="V129" s="217" t="e">
        <f>'[3]10. Šport'!$I$67</f>
        <v>#REF!</v>
      </c>
      <c r="W129" s="226" t="e">
        <f>'[3]10. Šport'!$J$67</f>
        <v>#REF!</v>
      </c>
    </row>
    <row r="130" spans="1:23" s="82" customFormat="1" ht="14.25" x14ac:dyDescent="0.2">
      <c r="B130" s="190" t="s">
        <v>308</v>
      </c>
      <c r="C130" s="195"/>
      <c r="D130" s="185" t="e">
        <f t="shared" ref="D130:K130" si="62">D131+D132+D137+D138</f>
        <v>#REF!</v>
      </c>
      <c r="E130" s="186">
        <f t="shared" si="62"/>
        <v>516693.98</v>
      </c>
      <c r="F130" s="186" t="e">
        <f t="shared" si="62"/>
        <v>#REF!</v>
      </c>
      <c r="G130" s="187" t="e">
        <f t="shared" si="62"/>
        <v>#REF!</v>
      </c>
      <c r="H130" s="185" t="e">
        <f t="shared" si="62"/>
        <v>#REF!</v>
      </c>
      <c r="I130" s="186" t="e">
        <f t="shared" si="62"/>
        <v>#REF!</v>
      </c>
      <c r="J130" s="186" t="e">
        <f t="shared" si="62"/>
        <v>#REF!</v>
      </c>
      <c r="K130" s="188" t="e">
        <f t="shared" si="62"/>
        <v>#REF!</v>
      </c>
      <c r="L130" s="189" t="e">
        <f>L131+L132+L138+L137</f>
        <v>#REF!</v>
      </c>
      <c r="M130" s="186" t="e">
        <f>M131+M132+M137+M138</f>
        <v>#REF!</v>
      </c>
      <c r="N130" s="186" t="e">
        <f>N131+N132+N137+N138</f>
        <v>#REF!</v>
      </c>
      <c r="O130" s="188" t="e">
        <f>O131+O132+O137+O138</f>
        <v>#REF!</v>
      </c>
      <c r="P130" s="264">
        <v>437280.51</v>
      </c>
      <c r="Q130" s="265">
        <v>394199.44</v>
      </c>
      <c r="R130" s="265">
        <v>45000</v>
      </c>
      <c r="S130" s="269">
        <v>0</v>
      </c>
      <c r="T130" s="189" t="e">
        <f>T131+T132+T138+T137</f>
        <v>#REF!</v>
      </c>
      <c r="U130" s="186" t="e">
        <f>U131+U132+U137+U138</f>
        <v>#REF!</v>
      </c>
      <c r="V130" s="186" t="e">
        <f>V131+V132+V137+V138</f>
        <v>#REF!</v>
      </c>
      <c r="W130" s="188" t="e">
        <f>W131+W132+W137+W138</f>
        <v>#REF!</v>
      </c>
    </row>
    <row r="131" spans="1:23" ht="16.5" x14ac:dyDescent="0.3">
      <c r="A131" s="84"/>
      <c r="B131" s="231" t="s">
        <v>309</v>
      </c>
      <c r="C131" s="227" t="s">
        <v>310</v>
      </c>
      <c r="D131" s="208" t="e">
        <f>SUM(E131:G131)</f>
        <v>#REF!</v>
      </c>
      <c r="E131" s="209">
        <v>9270</v>
      </c>
      <c r="F131" s="209" t="e">
        <f>'[3]11. Kultúra'!#REF!</f>
        <v>#REF!</v>
      </c>
      <c r="G131" s="210" t="e">
        <f>'[3]11. Kultúra'!#REF!</f>
        <v>#REF!</v>
      </c>
      <c r="H131" s="208" t="e">
        <f>SUM(I131:K131)</f>
        <v>#REF!</v>
      </c>
      <c r="I131" s="209" t="e">
        <f>'[3]11. Kultúra'!#REF!</f>
        <v>#REF!</v>
      </c>
      <c r="J131" s="209" t="e">
        <f>'[3]11. Kultúra'!#REF!</f>
        <v>#REF!</v>
      </c>
      <c r="K131" s="211" t="e">
        <f>'[3]11. Kultúra'!#REF!</f>
        <v>#REF!</v>
      </c>
      <c r="L131" s="212" t="e">
        <f>SUM(M131:O131)</f>
        <v>#REF!</v>
      </c>
      <c r="M131" s="209" t="e">
        <f>'[3]11. Kultúra'!#REF!</f>
        <v>#REF!</v>
      </c>
      <c r="N131" s="209" t="e">
        <f>'[3]11. Kultúra'!#REF!</f>
        <v>#REF!</v>
      </c>
      <c r="O131" s="211" t="e">
        <f>'[3]11. Kultúra'!#REF!</f>
        <v>#REF!</v>
      </c>
      <c r="P131" s="256">
        <v>3434.8</v>
      </c>
      <c r="Q131" s="257">
        <v>3434.8</v>
      </c>
      <c r="R131" s="257">
        <v>0</v>
      </c>
      <c r="S131" s="258">
        <v>0</v>
      </c>
      <c r="T131" s="212">
        <f>SUM(U131:W131)</f>
        <v>2940</v>
      </c>
      <c r="U131" s="209">
        <f>'[3]11. Kultúra'!$H$4</f>
        <v>2940</v>
      </c>
      <c r="V131" s="209">
        <f>'[3]11. Kultúra'!$I$4</f>
        <v>0</v>
      </c>
      <c r="W131" s="211">
        <f>'[3]11. Kultúra'!$J$4</f>
        <v>0</v>
      </c>
    </row>
    <row r="132" spans="1:23" ht="15.75" x14ac:dyDescent="0.25">
      <c r="A132" s="84"/>
      <c r="B132" s="231" t="s">
        <v>311</v>
      </c>
      <c r="C132" s="222" t="s">
        <v>312</v>
      </c>
      <c r="D132" s="208" t="e">
        <f t="shared" ref="D132:W132" si="63">SUM(D133:D136)</f>
        <v>#REF!</v>
      </c>
      <c r="E132" s="209">
        <f t="shared" si="63"/>
        <v>474163.98</v>
      </c>
      <c r="F132" s="209" t="e">
        <f t="shared" si="63"/>
        <v>#REF!</v>
      </c>
      <c r="G132" s="210" t="e">
        <f t="shared" si="63"/>
        <v>#REF!</v>
      </c>
      <c r="H132" s="208" t="e">
        <f t="shared" si="63"/>
        <v>#REF!</v>
      </c>
      <c r="I132" s="209" t="e">
        <f t="shared" si="63"/>
        <v>#REF!</v>
      </c>
      <c r="J132" s="209" t="e">
        <f t="shared" si="63"/>
        <v>#REF!</v>
      </c>
      <c r="K132" s="211" t="e">
        <f t="shared" si="63"/>
        <v>#REF!</v>
      </c>
      <c r="L132" s="212" t="e">
        <f t="shared" si="63"/>
        <v>#REF!</v>
      </c>
      <c r="M132" s="209" t="e">
        <f t="shared" si="63"/>
        <v>#REF!</v>
      </c>
      <c r="N132" s="209" t="e">
        <f t="shared" si="63"/>
        <v>#REF!</v>
      </c>
      <c r="O132" s="211" t="e">
        <f t="shared" si="63"/>
        <v>#REF!</v>
      </c>
      <c r="P132" s="256">
        <v>430545.71</v>
      </c>
      <c r="Q132" s="257">
        <v>387464.64</v>
      </c>
      <c r="R132" s="257">
        <v>45000</v>
      </c>
      <c r="S132" s="258">
        <v>0</v>
      </c>
      <c r="T132" s="212" t="e">
        <f t="shared" si="63"/>
        <v>#REF!</v>
      </c>
      <c r="U132" s="209" t="e">
        <f t="shared" si="63"/>
        <v>#REF!</v>
      </c>
      <c r="V132" s="209" t="e">
        <f t="shared" si="63"/>
        <v>#REF!</v>
      </c>
      <c r="W132" s="211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6">
        <v>100378.95</v>
      </c>
      <c r="Q133" s="259">
        <v>100378.95</v>
      </c>
      <c r="R133" s="259">
        <v>0</v>
      </c>
      <c r="S133" s="260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6">
        <v>2714.41</v>
      </c>
      <c r="Q134" s="259">
        <v>2714.41</v>
      </c>
      <c r="R134" s="259">
        <v>0</v>
      </c>
      <c r="S134" s="260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6">
        <v>317027.34999999998</v>
      </c>
      <c r="Q135" s="259">
        <v>273946.28000000003</v>
      </c>
      <c r="R135" s="259">
        <v>45000</v>
      </c>
      <c r="S135" s="260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6">
        <v>10425</v>
      </c>
      <c r="Q136" s="259">
        <v>10425</v>
      </c>
      <c r="R136" s="259">
        <v>0</v>
      </c>
      <c r="S136" s="260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31" t="s">
        <v>317</v>
      </c>
      <c r="C137" s="222" t="s">
        <v>318</v>
      </c>
      <c r="D137" s="208" t="e">
        <f t="shared" si="64"/>
        <v>#REF!</v>
      </c>
      <c r="E137" s="209">
        <v>31250</v>
      </c>
      <c r="F137" s="209">
        <v>0</v>
      </c>
      <c r="G137" s="210" t="e">
        <f>'[3]11. Kultúra'!#REF!</f>
        <v>#REF!</v>
      </c>
      <c r="H137" s="208" t="e">
        <f t="shared" si="65"/>
        <v>#REF!</v>
      </c>
      <c r="I137" s="209" t="e">
        <f>'[3]11. Kultúra'!#REF!</f>
        <v>#REF!</v>
      </c>
      <c r="J137" s="209" t="e">
        <f>'[3]11. Kultúra'!#REF!</f>
        <v>#REF!</v>
      </c>
      <c r="K137" s="211" t="e">
        <f>'[3]11. Kultúra'!#REF!</f>
        <v>#REF!</v>
      </c>
      <c r="L137" s="212" t="e">
        <f t="shared" si="66"/>
        <v>#REF!</v>
      </c>
      <c r="M137" s="209">
        <v>3300</v>
      </c>
      <c r="N137" s="209" t="e">
        <f>'[3]11. Kultúra'!#REF!</f>
        <v>#REF!</v>
      </c>
      <c r="O137" s="211" t="e">
        <f>'[3]11. Kultúra'!#REF!</f>
        <v>#REF!</v>
      </c>
      <c r="P137" s="256">
        <v>3300</v>
      </c>
      <c r="Q137" s="257">
        <v>3300</v>
      </c>
      <c r="R137" s="257">
        <v>0</v>
      </c>
      <c r="S137" s="258">
        <v>0</v>
      </c>
      <c r="T137" s="212" t="e">
        <f t="shared" si="67"/>
        <v>#REF!</v>
      </c>
      <c r="U137" s="209">
        <f>'[3]11. Kultúra'!$H$156</f>
        <v>300</v>
      </c>
      <c r="V137" s="209" t="e">
        <f>'[3]11. Kultúra'!$I$156</f>
        <v>#REF!</v>
      </c>
      <c r="W137" s="211" t="e">
        <f>'[3]11. Kultúra'!$J$156</f>
        <v>#REF!</v>
      </c>
    </row>
    <row r="138" spans="1:23" ht="16.5" thickBot="1" x14ac:dyDescent="0.3">
      <c r="A138" s="84"/>
      <c r="B138" s="228" t="s">
        <v>319</v>
      </c>
      <c r="C138" s="223" t="s">
        <v>320</v>
      </c>
      <c r="D138" s="216" t="e">
        <f t="shared" si="64"/>
        <v>#REF!</v>
      </c>
      <c r="E138" s="217">
        <v>2010</v>
      </c>
      <c r="F138" s="217" t="e">
        <f>'[3]11. Kultúra'!#REF!</f>
        <v>#REF!</v>
      </c>
      <c r="G138" s="241" t="e">
        <f>'[3]11. Kultúra'!#REF!</f>
        <v>#REF!</v>
      </c>
      <c r="H138" s="242" t="e">
        <f t="shared" si="65"/>
        <v>#REF!</v>
      </c>
      <c r="I138" s="243" t="e">
        <f>'[3]11. Kultúra'!#REF!</f>
        <v>#REF!</v>
      </c>
      <c r="J138" s="243" t="e">
        <f>'[3]11. Kultúra'!#REF!</f>
        <v>#REF!</v>
      </c>
      <c r="K138" s="244" t="e">
        <f>'[3]11. Kultúra'!#REF!</f>
        <v>#REF!</v>
      </c>
      <c r="L138" s="225" t="e">
        <f t="shared" si="66"/>
        <v>#REF!</v>
      </c>
      <c r="M138" s="217">
        <v>0</v>
      </c>
      <c r="N138" s="217" t="e">
        <f>'[3]11. Kultúra'!#REF!</f>
        <v>#REF!</v>
      </c>
      <c r="O138" s="245" t="e">
        <f>'[3]11. Kultúra'!#REF!</f>
        <v>#REF!</v>
      </c>
      <c r="P138" s="266">
        <v>0</v>
      </c>
      <c r="Q138" s="267">
        <v>0</v>
      </c>
      <c r="R138" s="267">
        <v>0</v>
      </c>
      <c r="S138" s="284">
        <v>0</v>
      </c>
      <c r="T138" s="225" t="e">
        <f t="shared" si="67"/>
        <v>#REF!</v>
      </c>
      <c r="U138" s="217" t="e">
        <f>'[3]11. Kultúra'!$H$160</f>
        <v>#REF!</v>
      </c>
      <c r="V138" s="217" t="e">
        <f>'[3]11. Kultúra'!$I$160</f>
        <v>#REF!</v>
      </c>
      <c r="W138" s="245" t="e">
        <f>'[3]11. Kultúra'!$J$160</f>
        <v>#REF!</v>
      </c>
    </row>
    <row r="139" spans="1:23" s="82" customFormat="1" ht="14.25" x14ac:dyDescent="0.2">
      <c r="B139" s="190" t="s">
        <v>321</v>
      </c>
      <c r="C139" s="195"/>
      <c r="D139" s="185" t="e">
        <f t="shared" ref="D139:W139" si="68">D140+D145+D146+D147+D148+D149+D150</f>
        <v>#REF!</v>
      </c>
      <c r="E139" s="186" t="e">
        <f t="shared" si="68"/>
        <v>#REF!</v>
      </c>
      <c r="F139" s="186" t="e">
        <f t="shared" si="68"/>
        <v>#REF!</v>
      </c>
      <c r="G139" s="187" t="e">
        <f t="shared" si="68"/>
        <v>#REF!</v>
      </c>
      <c r="H139" s="185">
        <f t="shared" si="68"/>
        <v>246839.97999999998</v>
      </c>
      <c r="I139" s="186">
        <f t="shared" si="68"/>
        <v>225512.97999999998</v>
      </c>
      <c r="J139" s="186">
        <f t="shared" si="68"/>
        <v>21327</v>
      </c>
      <c r="K139" s="188">
        <f t="shared" si="68"/>
        <v>0</v>
      </c>
      <c r="L139" s="189" t="e">
        <f t="shared" si="68"/>
        <v>#REF!</v>
      </c>
      <c r="M139" s="186" t="e">
        <f t="shared" si="68"/>
        <v>#REF!</v>
      </c>
      <c r="N139" s="186" t="e">
        <f t="shared" si="68"/>
        <v>#REF!</v>
      </c>
      <c r="O139" s="188" t="e">
        <f t="shared" si="68"/>
        <v>#REF!</v>
      </c>
      <c r="P139" s="264">
        <v>131301.29999999999</v>
      </c>
      <c r="Q139" s="265">
        <v>131151.29999999999</v>
      </c>
      <c r="R139" s="265">
        <v>150</v>
      </c>
      <c r="S139" s="269">
        <v>0</v>
      </c>
      <c r="T139" s="189">
        <f t="shared" si="68"/>
        <v>2267061</v>
      </c>
      <c r="U139" s="186">
        <f t="shared" si="68"/>
        <v>330282</v>
      </c>
      <c r="V139" s="186">
        <f t="shared" si="68"/>
        <v>1936779</v>
      </c>
      <c r="W139" s="188">
        <f t="shared" si="68"/>
        <v>0</v>
      </c>
    </row>
    <row r="140" spans="1:23" ht="15.75" x14ac:dyDescent="0.25">
      <c r="A140" s="84"/>
      <c r="B140" s="231" t="s">
        <v>322</v>
      </c>
      <c r="C140" s="222" t="s">
        <v>323</v>
      </c>
      <c r="D140" s="208" t="e">
        <f t="shared" ref="D140:W140" si="69">SUM(D141:D144)</f>
        <v>#REF!</v>
      </c>
      <c r="E140" s="209" t="e">
        <f t="shared" si="69"/>
        <v>#REF!</v>
      </c>
      <c r="F140" s="209" t="e">
        <f t="shared" si="69"/>
        <v>#REF!</v>
      </c>
      <c r="G140" s="210" t="e">
        <f t="shared" si="69"/>
        <v>#REF!</v>
      </c>
      <c r="H140" s="208">
        <f t="shared" si="69"/>
        <v>219161.49</v>
      </c>
      <c r="I140" s="209">
        <f t="shared" si="69"/>
        <v>197834.49</v>
      </c>
      <c r="J140" s="209">
        <f t="shared" si="69"/>
        <v>21327</v>
      </c>
      <c r="K140" s="211">
        <f t="shared" si="69"/>
        <v>0</v>
      </c>
      <c r="L140" s="212" t="e">
        <f t="shared" si="69"/>
        <v>#REF!</v>
      </c>
      <c r="M140" s="209" t="e">
        <f t="shared" si="69"/>
        <v>#REF!</v>
      </c>
      <c r="N140" s="209" t="e">
        <f t="shared" si="69"/>
        <v>#REF!</v>
      </c>
      <c r="O140" s="211" t="e">
        <f t="shared" si="69"/>
        <v>#REF!</v>
      </c>
      <c r="P140" s="256">
        <v>98209.15</v>
      </c>
      <c r="Q140" s="257">
        <v>98059.15</v>
      </c>
      <c r="R140" s="257">
        <v>150</v>
      </c>
      <c r="S140" s="258">
        <v>0</v>
      </c>
      <c r="T140" s="212">
        <f t="shared" si="69"/>
        <v>2194431</v>
      </c>
      <c r="U140" s="209">
        <f t="shared" si="69"/>
        <v>273132</v>
      </c>
      <c r="V140" s="209">
        <f t="shared" si="69"/>
        <v>1921299</v>
      </c>
      <c r="W140" s="211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6">
        <v>94458.92</v>
      </c>
      <c r="Q141" s="259">
        <v>94458.92</v>
      </c>
      <c r="R141" s="259">
        <v>0</v>
      </c>
      <c r="S141" s="260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6">
        <v>0</v>
      </c>
      <c r="Q142" s="259">
        <v>0</v>
      </c>
      <c r="R142" s="259">
        <v>0</v>
      </c>
      <c r="S142" s="260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6">
        <v>934.03</v>
      </c>
      <c r="Q143" s="259">
        <v>784.03</v>
      </c>
      <c r="R143" s="259">
        <v>150</v>
      </c>
      <c r="S143" s="260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6">
        <v>2816.2</v>
      </c>
      <c r="Q144" s="259">
        <v>2816.2</v>
      </c>
      <c r="R144" s="259">
        <v>0</v>
      </c>
      <c r="S144" s="260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31" t="s">
        <v>328</v>
      </c>
      <c r="C145" s="227" t="s">
        <v>329</v>
      </c>
      <c r="D145" s="208" t="e">
        <f t="shared" si="70"/>
        <v>#REF!</v>
      </c>
      <c r="E145" s="209">
        <v>3182</v>
      </c>
      <c r="F145" s="209" t="e">
        <f>'[3]12. Prostredie pre život'!#REF!</f>
        <v>#REF!</v>
      </c>
      <c r="G145" s="210" t="e">
        <f>'[3]12. Prostredie pre život'!#REF!</f>
        <v>#REF!</v>
      </c>
      <c r="H145" s="208">
        <f t="shared" si="71"/>
        <v>0</v>
      </c>
      <c r="I145" s="209">
        <v>0</v>
      </c>
      <c r="J145" s="209">
        <v>0</v>
      </c>
      <c r="K145" s="211">
        <v>0</v>
      </c>
      <c r="L145" s="212" t="e">
        <f t="shared" si="72"/>
        <v>#REF!</v>
      </c>
      <c r="M145" s="209" t="e">
        <f>'[3]12. Prostredie pre život'!#REF!</f>
        <v>#REF!</v>
      </c>
      <c r="N145" s="209" t="e">
        <f>'[3]12. Prostredie pre život'!#REF!</f>
        <v>#REF!</v>
      </c>
      <c r="O145" s="211" t="e">
        <f>'[3]12. Prostredie pre život'!#REF!</f>
        <v>#REF!</v>
      </c>
      <c r="P145" s="256">
        <v>0</v>
      </c>
      <c r="Q145" s="257">
        <v>0</v>
      </c>
      <c r="R145" s="257">
        <v>0</v>
      </c>
      <c r="S145" s="258">
        <v>0</v>
      </c>
      <c r="T145" s="212">
        <f t="shared" si="73"/>
        <v>1825</v>
      </c>
      <c r="U145" s="209">
        <f>'[3]12. Prostredie pre život'!$H$45</f>
        <v>1825</v>
      </c>
      <c r="V145" s="209">
        <f>'[3]12. Prostredie pre život'!$I$45</f>
        <v>0</v>
      </c>
      <c r="W145" s="211">
        <f>'[3]12. Prostredie pre život'!$J$45</f>
        <v>0</v>
      </c>
    </row>
    <row r="146" spans="1:23" ht="16.5" x14ac:dyDescent="0.3">
      <c r="A146" s="108"/>
      <c r="B146" s="246" t="s">
        <v>330</v>
      </c>
      <c r="C146" s="227" t="s">
        <v>331</v>
      </c>
      <c r="D146" s="208" t="e">
        <f t="shared" si="70"/>
        <v>#REF!</v>
      </c>
      <c r="E146" s="209">
        <v>3711</v>
      </c>
      <c r="F146" s="209" t="e">
        <f>'[3]12. Prostredie pre život'!#REF!</f>
        <v>#REF!</v>
      </c>
      <c r="G146" s="210" t="e">
        <f>'[3]12. Prostredie pre život'!#REF!</f>
        <v>#REF!</v>
      </c>
      <c r="H146" s="208">
        <f t="shared" si="71"/>
        <v>1180</v>
      </c>
      <c r="I146" s="209">
        <v>1180</v>
      </c>
      <c r="J146" s="209">
        <v>0</v>
      </c>
      <c r="K146" s="211">
        <v>0</v>
      </c>
      <c r="L146" s="212" t="e">
        <f t="shared" si="72"/>
        <v>#REF!</v>
      </c>
      <c r="M146" s="209" t="e">
        <f>'[3]12. Prostredie pre život'!#REF!</f>
        <v>#REF!</v>
      </c>
      <c r="N146" s="209" t="e">
        <f>'[3]12. Prostredie pre život'!#REF!</f>
        <v>#REF!</v>
      </c>
      <c r="O146" s="211" t="e">
        <f>'[3]12. Prostredie pre život'!#REF!</f>
        <v>#REF!</v>
      </c>
      <c r="P146" s="256">
        <v>4522.07</v>
      </c>
      <c r="Q146" s="257">
        <v>4522.07</v>
      </c>
      <c r="R146" s="257">
        <v>0</v>
      </c>
      <c r="S146" s="258">
        <v>0</v>
      </c>
      <c r="T146" s="212">
        <f t="shared" si="73"/>
        <v>13840</v>
      </c>
      <c r="U146" s="209">
        <f>'[3]12. Prostredie pre život'!$H$48</f>
        <v>6840</v>
      </c>
      <c r="V146" s="209">
        <f>'[3]12. Prostredie pre život'!$I$48</f>
        <v>7000</v>
      </c>
      <c r="W146" s="211">
        <f>'[3]12. Prostredie pre život'!$J$48</f>
        <v>0</v>
      </c>
    </row>
    <row r="147" spans="1:23" ht="16.5" x14ac:dyDescent="0.3">
      <c r="A147" s="108"/>
      <c r="B147" s="246" t="s">
        <v>332</v>
      </c>
      <c r="C147" s="227" t="s">
        <v>333</v>
      </c>
      <c r="D147" s="208" t="e">
        <f t="shared" si="70"/>
        <v>#REF!</v>
      </c>
      <c r="E147" s="209">
        <v>164</v>
      </c>
      <c r="F147" s="209" t="e">
        <f>'[3]12. Prostredie pre život'!#REF!</f>
        <v>#REF!</v>
      </c>
      <c r="G147" s="210" t="e">
        <f>'[3]12. Prostredie pre život'!#REF!</f>
        <v>#REF!</v>
      </c>
      <c r="H147" s="208">
        <f t="shared" si="71"/>
        <v>248</v>
      </c>
      <c r="I147" s="209">
        <v>248</v>
      </c>
      <c r="J147" s="209">
        <v>0</v>
      </c>
      <c r="K147" s="211">
        <v>0</v>
      </c>
      <c r="L147" s="212" t="e">
        <f t="shared" si="72"/>
        <v>#REF!</v>
      </c>
      <c r="M147" s="209" t="e">
        <f>'[3]12. Prostredie pre život'!#REF!</f>
        <v>#REF!</v>
      </c>
      <c r="N147" s="209" t="e">
        <f>'[3]12. Prostredie pre život'!#REF!</f>
        <v>#REF!</v>
      </c>
      <c r="O147" s="211" t="e">
        <f>'[3]12. Prostredie pre život'!#REF!</f>
        <v>#REF!</v>
      </c>
      <c r="P147" s="256">
        <v>77.87</v>
      </c>
      <c r="Q147" s="257">
        <v>77.87</v>
      </c>
      <c r="R147" s="257">
        <v>0</v>
      </c>
      <c r="S147" s="258">
        <v>0</v>
      </c>
      <c r="T147" s="212">
        <f t="shared" si="73"/>
        <v>75</v>
      </c>
      <c r="U147" s="209">
        <f>'[3]12. Prostredie pre život'!$H$60</f>
        <v>75</v>
      </c>
      <c r="V147" s="209">
        <f>'[3]12. Prostredie pre život'!$I$60</f>
        <v>0</v>
      </c>
      <c r="W147" s="211">
        <f>'[3]12. Prostredie pre život'!$J$60</f>
        <v>0</v>
      </c>
    </row>
    <row r="148" spans="1:23" ht="16.5" x14ac:dyDescent="0.3">
      <c r="A148" s="108"/>
      <c r="B148" s="246" t="s">
        <v>334</v>
      </c>
      <c r="C148" s="227" t="s">
        <v>335</v>
      </c>
      <c r="D148" s="208" t="e">
        <f t="shared" si="70"/>
        <v>#REF!</v>
      </c>
      <c r="E148" s="209">
        <v>20655</v>
      </c>
      <c r="F148" s="209" t="e">
        <f>'[3]12. Prostredie pre život'!#REF!</f>
        <v>#REF!</v>
      </c>
      <c r="G148" s="210" t="e">
        <f>'[3]12. Prostredie pre život'!#REF!</f>
        <v>#REF!</v>
      </c>
      <c r="H148" s="208">
        <f t="shared" si="71"/>
        <v>15798</v>
      </c>
      <c r="I148" s="209">
        <v>15798</v>
      </c>
      <c r="J148" s="209">
        <v>0</v>
      </c>
      <c r="K148" s="211">
        <v>0</v>
      </c>
      <c r="L148" s="212" t="e">
        <f t="shared" si="72"/>
        <v>#REF!</v>
      </c>
      <c r="M148" s="209" t="e">
        <f>'[3]12. Prostredie pre život'!#REF!</f>
        <v>#REF!</v>
      </c>
      <c r="N148" s="209" t="e">
        <f>'[3]12. Prostredie pre život'!#REF!</f>
        <v>#REF!</v>
      </c>
      <c r="O148" s="211" t="e">
        <f>'[3]12. Prostredie pre život'!#REF!</f>
        <v>#REF!</v>
      </c>
      <c r="P148" s="256">
        <v>15647.47</v>
      </c>
      <c r="Q148" s="257">
        <v>15647.47</v>
      </c>
      <c r="R148" s="257">
        <v>0</v>
      </c>
      <c r="S148" s="258">
        <v>0</v>
      </c>
      <c r="T148" s="212">
        <f t="shared" si="73"/>
        <v>19460</v>
      </c>
      <c r="U148" s="209">
        <f>'[3]12. Prostredie pre život'!$H$62</f>
        <v>19460</v>
      </c>
      <c r="V148" s="209">
        <f>'[3]12. Prostredie pre život'!$I$62</f>
        <v>0</v>
      </c>
      <c r="W148" s="211">
        <f>'[3]12. Prostredie pre život'!$J$62</f>
        <v>0</v>
      </c>
    </row>
    <row r="149" spans="1:23" ht="16.5" x14ac:dyDescent="0.3">
      <c r="A149" s="108"/>
      <c r="B149" s="247" t="s">
        <v>336</v>
      </c>
      <c r="C149" s="248" t="s">
        <v>337</v>
      </c>
      <c r="D149" s="224" t="e">
        <f t="shared" si="70"/>
        <v>#REF!</v>
      </c>
      <c r="E149" s="219">
        <v>11753.49</v>
      </c>
      <c r="F149" s="249">
        <v>0</v>
      </c>
      <c r="G149" s="250" t="e">
        <f>'[3]12. Prostredie pre život'!#REF!</f>
        <v>#REF!</v>
      </c>
      <c r="H149" s="208">
        <f t="shared" si="71"/>
        <v>10452.49</v>
      </c>
      <c r="I149" s="209">
        <v>10452.49</v>
      </c>
      <c r="J149" s="209">
        <v>0</v>
      </c>
      <c r="K149" s="211">
        <v>0</v>
      </c>
      <c r="L149" s="221" t="e">
        <f t="shared" si="72"/>
        <v>#REF!</v>
      </c>
      <c r="M149" s="219" t="e">
        <f>'[3]12. Prostredie pre život'!#REF!</f>
        <v>#REF!</v>
      </c>
      <c r="N149" s="219" t="e">
        <f>'[3]12. Prostredie pre život'!#REF!</f>
        <v>#REF!</v>
      </c>
      <c r="O149" s="220" t="e">
        <f>'[3]12. Prostredie pre život'!#REF!</f>
        <v>#REF!</v>
      </c>
      <c r="P149" s="261">
        <v>12844.74</v>
      </c>
      <c r="Q149" s="262">
        <v>12844.74</v>
      </c>
      <c r="R149" s="262">
        <v>0</v>
      </c>
      <c r="S149" s="263">
        <v>0</v>
      </c>
      <c r="T149" s="221">
        <f t="shared" si="73"/>
        <v>37430</v>
      </c>
      <c r="U149" s="219">
        <f>'[3]12. Prostredie pre život'!$H$69</f>
        <v>28950</v>
      </c>
      <c r="V149" s="219">
        <f>'[3]12. Prostredie pre život'!$I$69</f>
        <v>8480</v>
      </c>
      <c r="W149" s="220">
        <f>'[3]12. Prostredie pre život'!$J$69</f>
        <v>0</v>
      </c>
    </row>
    <row r="150" spans="1:23" ht="16.5" thickBot="1" x14ac:dyDescent="0.3">
      <c r="A150" s="108"/>
      <c r="B150" s="251" t="s">
        <v>338</v>
      </c>
      <c r="C150" s="223" t="s">
        <v>339</v>
      </c>
      <c r="D150" s="216" t="e">
        <f t="shared" si="70"/>
        <v>#REF!</v>
      </c>
      <c r="E150" s="217">
        <v>4000</v>
      </c>
      <c r="F150" s="217" t="e">
        <f>'[3]12. Prostredie pre život'!#REF!</f>
        <v>#REF!</v>
      </c>
      <c r="G150" s="218" t="e">
        <f>'[3]12. Prostredie pre život'!#REF!</f>
        <v>#REF!</v>
      </c>
      <c r="H150" s="224">
        <f t="shared" si="71"/>
        <v>0</v>
      </c>
      <c r="I150" s="219">
        <v>0</v>
      </c>
      <c r="J150" s="219">
        <v>0</v>
      </c>
      <c r="K150" s="220">
        <v>0</v>
      </c>
      <c r="L150" s="225" t="e">
        <f t="shared" si="72"/>
        <v>#REF!</v>
      </c>
      <c r="M150" s="217" t="e">
        <f>'[3]12. Prostredie pre život'!#REF!</f>
        <v>#REF!</v>
      </c>
      <c r="N150" s="217" t="e">
        <f>'[3]12. Prostredie pre život'!#REF!</f>
        <v>#REF!</v>
      </c>
      <c r="O150" s="226" t="e">
        <f>'[3]12. Prostredie pre život'!#REF!</f>
        <v>#REF!</v>
      </c>
      <c r="P150" s="266">
        <v>0</v>
      </c>
      <c r="Q150" s="267">
        <v>0</v>
      </c>
      <c r="R150" s="267">
        <v>0</v>
      </c>
      <c r="S150" s="268">
        <v>0</v>
      </c>
      <c r="T150" s="225">
        <f t="shared" si="73"/>
        <v>0</v>
      </c>
      <c r="U150" s="217">
        <f>'[3]12. Prostredie pre život'!$H$98</f>
        <v>0</v>
      </c>
      <c r="V150" s="217">
        <f>'[3]12. Prostredie pre život'!$I$98</f>
        <v>0</v>
      </c>
      <c r="W150" s="226">
        <f>'[3]12. Prostredie pre život'!$J$98</f>
        <v>0</v>
      </c>
    </row>
    <row r="151" spans="1:23" s="82" customFormat="1" ht="14.25" x14ac:dyDescent="0.2">
      <c r="A151" s="116"/>
      <c r="B151" s="196" t="s">
        <v>340</v>
      </c>
      <c r="C151" s="197" t="s">
        <v>341</v>
      </c>
      <c r="D151" s="185" t="e">
        <f t="shared" ref="D151:W151" si="74">D152+D156+D161+D165+D169+D170+D171+D173</f>
        <v>#REF!</v>
      </c>
      <c r="E151" s="186">
        <f t="shared" si="74"/>
        <v>478345</v>
      </c>
      <c r="F151" s="186" t="e">
        <f t="shared" si="74"/>
        <v>#REF!</v>
      </c>
      <c r="G151" s="187" t="e">
        <f t="shared" si="74"/>
        <v>#REF!</v>
      </c>
      <c r="H151" s="185" t="e">
        <f t="shared" si="74"/>
        <v>#REF!</v>
      </c>
      <c r="I151" s="186" t="e">
        <f t="shared" si="74"/>
        <v>#REF!</v>
      </c>
      <c r="J151" s="186">
        <f t="shared" si="74"/>
        <v>0</v>
      </c>
      <c r="K151" s="188">
        <f t="shared" si="74"/>
        <v>0</v>
      </c>
      <c r="L151" s="189" t="e">
        <f t="shared" si="74"/>
        <v>#REF!</v>
      </c>
      <c r="M151" s="186" t="e">
        <f t="shared" si="74"/>
        <v>#REF!</v>
      </c>
      <c r="N151" s="186" t="e">
        <f t="shared" si="74"/>
        <v>#REF!</v>
      </c>
      <c r="O151" s="188" t="e">
        <f t="shared" si="74"/>
        <v>#REF!</v>
      </c>
      <c r="P151" s="264">
        <v>568946.19999999995</v>
      </c>
      <c r="Q151" s="265">
        <v>554686.36</v>
      </c>
      <c r="R151" s="265">
        <v>14259.84</v>
      </c>
      <c r="S151" s="269">
        <v>0</v>
      </c>
      <c r="T151" s="189" t="e">
        <f t="shared" si="74"/>
        <v>#REF!</v>
      </c>
      <c r="U151" s="186">
        <f t="shared" si="74"/>
        <v>27768</v>
      </c>
      <c r="V151" s="186" t="e">
        <f t="shared" si="74"/>
        <v>#REF!</v>
      </c>
      <c r="W151" s="188" t="e">
        <f t="shared" si="74"/>
        <v>#REF!</v>
      </c>
    </row>
    <row r="152" spans="1:23" ht="15.75" x14ac:dyDescent="0.25">
      <c r="A152" s="108"/>
      <c r="B152" s="231" t="s">
        <v>342</v>
      </c>
      <c r="C152" s="222" t="s">
        <v>343</v>
      </c>
      <c r="D152" s="208" t="e">
        <f t="shared" ref="D152:W152" si="75">SUM(D153:D155)</f>
        <v>#REF!</v>
      </c>
      <c r="E152" s="209">
        <f t="shared" si="75"/>
        <v>16490</v>
      </c>
      <c r="F152" s="209" t="e">
        <f t="shared" si="75"/>
        <v>#REF!</v>
      </c>
      <c r="G152" s="210" t="e">
        <f t="shared" si="75"/>
        <v>#REF!</v>
      </c>
      <c r="H152" s="208">
        <f t="shared" si="75"/>
        <v>21830</v>
      </c>
      <c r="I152" s="209">
        <f t="shared" si="75"/>
        <v>21830</v>
      </c>
      <c r="J152" s="209">
        <f t="shared" si="75"/>
        <v>0</v>
      </c>
      <c r="K152" s="211">
        <f t="shared" si="75"/>
        <v>0</v>
      </c>
      <c r="L152" s="212" t="e">
        <f t="shared" si="75"/>
        <v>#REF!</v>
      </c>
      <c r="M152" s="209" t="e">
        <f t="shared" si="75"/>
        <v>#REF!</v>
      </c>
      <c r="N152" s="209" t="e">
        <f t="shared" si="75"/>
        <v>#REF!</v>
      </c>
      <c r="O152" s="211" t="e">
        <f t="shared" si="75"/>
        <v>#REF!</v>
      </c>
      <c r="P152" s="256">
        <v>34492.82</v>
      </c>
      <c r="Q152" s="257">
        <v>34492.82</v>
      </c>
      <c r="R152" s="257">
        <v>0</v>
      </c>
      <c r="S152" s="258">
        <v>0</v>
      </c>
      <c r="T152" s="212" t="e">
        <f t="shared" si="75"/>
        <v>#REF!</v>
      </c>
      <c r="U152" s="209">
        <f t="shared" si="75"/>
        <v>2000</v>
      </c>
      <c r="V152" s="209" t="e">
        <f t="shared" si="75"/>
        <v>#REF!</v>
      </c>
      <c r="W152" s="211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6">
        <v>15210</v>
      </c>
      <c r="Q153" s="259">
        <v>15210</v>
      </c>
      <c r="R153" s="259">
        <v>0</v>
      </c>
      <c r="S153" s="260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6">
        <v>18000</v>
      </c>
      <c r="Q154" s="259">
        <v>18000</v>
      </c>
      <c r="R154" s="259">
        <v>0</v>
      </c>
      <c r="S154" s="260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6">
        <v>1282.82</v>
      </c>
      <c r="Q155" s="259">
        <v>1282.82</v>
      </c>
      <c r="R155" s="259">
        <v>0</v>
      </c>
      <c r="S155" s="260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31" t="s">
        <v>347</v>
      </c>
      <c r="C156" s="222" t="s">
        <v>348</v>
      </c>
      <c r="D156" s="208" t="e">
        <f t="shared" ref="D156:W156" si="76">SUM(D157:D160)</f>
        <v>#REF!</v>
      </c>
      <c r="E156" s="209">
        <f t="shared" si="76"/>
        <v>174640</v>
      </c>
      <c r="F156" s="209" t="e">
        <f t="shared" si="76"/>
        <v>#REF!</v>
      </c>
      <c r="G156" s="210" t="e">
        <f t="shared" si="76"/>
        <v>#REF!</v>
      </c>
      <c r="H156" s="208">
        <f t="shared" si="76"/>
        <v>284247</v>
      </c>
      <c r="I156" s="209">
        <f t="shared" si="76"/>
        <v>284247</v>
      </c>
      <c r="J156" s="209">
        <f t="shared" si="76"/>
        <v>0</v>
      </c>
      <c r="K156" s="211">
        <f t="shared" si="76"/>
        <v>0</v>
      </c>
      <c r="L156" s="212" t="e">
        <f t="shared" si="76"/>
        <v>#REF!</v>
      </c>
      <c r="M156" s="209" t="e">
        <f t="shared" si="76"/>
        <v>#REF!</v>
      </c>
      <c r="N156" s="209" t="e">
        <f t="shared" si="76"/>
        <v>#REF!</v>
      </c>
      <c r="O156" s="211" t="e">
        <f t="shared" si="76"/>
        <v>#REF!</v>
      </c>
      <c r="P156" s="256">
        <v>326578.67</v>
      </c>
      <c r="Q156" s="257">
        <v>315061.67</v>
      </c>
      <c r="R156" s="257">
        <v>11517</v>
      </c>
      <c r="S156" s="258">
        <v>0</v>
      </c>
      <c r="T156" s="212" t="e">
        <f t="shared" si="76"/>
        <v>#REF!</v>
      </c>
      <c r="U156" s="209">
        <f t="shared" si="76"/>
        <v>7850</v>
      </c>
      <c r="V156" s="209" t="e">
        <f t="shared" si="76"/>
        <v>#REF!</v>
      </c>
      <c r="W156" s="211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6">
        <v>237717</v>
      </c>
      <c r="Q157" s="259">
        <v>226200</v>
      </c>
      <c r="R157" s="259">
        <v>11517</v>
      </c>
      <c r="S157" s="260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6">
        <v>52150</v>
      </c>
      <c r="Q158" s="259">
        <v>52150</v>
      </c>
      <c r="R158" s="259">
        <v>0</v>
      </c>
      <c r="S158" s="260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6">
        <v>10011.67</v>
      </c>
      <c r="Q159" s="259">
        <v>10011.67</v>
      </c>
      <c r="R159" s="259">
        <v>0</v>
      </c>
      <c r="S159" s="260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6">
        <v>26700</v>
      </c>
      <c r="Q160" s="259">
        <v>26700</v>
      </c>
      <c r="R160" s="259">
        <v>0</v>
      </c>
      <c r="S160" s="260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31" t="s">
        <v>353</v>
      </c>
      <c r="C161" s="222" t="s">
        <v>354</v>
      </c>
      <c r="D161" s="208" t="e">
        <f t="shared" ref="D161:W161" si="77">SUM(D162:D164)</f>
        <v>#REF!</v>
      </c>
      <c r="E161" s="209">
        <f t="shared" si="77"/>
        <v>198930</v>
      </c>
      <c r="F161" s="209" t="e">
        <f t="shared" si="77"/>
        <v>#REF!</v>
      </c>
      <c r="G161" s="210" t="e">
        <f t="shared" si="77"/>
        <v>#REF!</v>
      </c>
      <c r="H161" s="208">
        <f t="shared" si="77"/>
        <v>167500</v>
      </c>
      <c r="I161" s="209">
        <f t="shared" si="77"/>
        <v>167500</v>
      </c>
      <c r="J161" s="209">
        <f t="shared" si="77"/>
        <v>0</v>
      </c>
      <c r="K161" s="211">
        <f t="shared" si="77"/>
        <v>0</v>
      </c>
      <c r="L161" s="212" t="e">
        <f t="shared" si="77"/>
        <v>#REF!</v>
      </c>
      <c r="M161" s="209">
        <f t="shared" si="77"/>
        <v>158480</v>
      </c>
      <c r="N161" s="209" t="e">
        <f t="shared" si="77"/>
        <v>#REF!</v>
      </c>
      <c r="O161" s="211" t="e">
        <f t="shared" si="77"/>
        <v>#REF!</v>
      </c>
      <c r="P161" s="256">
        <v>161222.84</v>
      </c>
      <c r="Q161" s="257">
        <v>158480</v>
      </c>
      <c r="R161" s="257">
        <v>2742.84</v>
      </c>
      <c r="S161" s="258">
        <v>0</v>
      </c>
      <c r="T161" s="212" t="e">
        <f t="shared" si="77"/>
        <v>#REF!</v>
      </c>
      <c r="U161" s="209">
        <f t="shared" si="77"/>
        <v>0</v>
      </c>
      <c r="V161" s="209" t="e">
        <f t="shared" si="77"/>
        <v>#REF!</v>
      </c>
      <c r="W161" s="211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6">
        <v>32570</v>
      </c>
      <c r="Q162" s="259">
        <v>32570</v>
      </c>
      <c r="R162" s="259">
        <v>0</v>
      </c>
      <c r="S162" s="260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6">
        <v>40310</v>
      </c>
      <c r="Q163" s="259">
        <v>40310</v>
      </c>
      <c r="R163" s="259">
        <v>0</v>
      </c>
      <c r="S163" s="260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6">
        <v>88342.84</v>
      </c>
      <c r="Q164" s="259">
        <v>85600</v>
      </c>
      <c r="R164" s="259">
        <v>2742.84</v>
      </c>
      <c r="S164" s="260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31" t="s">
        <v>358</v>
      </c>
      <c r="C165" s="222" t="s">
        <v>359</v>
      </c>
      <c r="D165" s="208" t="e">
        <f t="shared" ref="D165:W165" si="78">SUM(D166:D168)</f>
        <v>#REF!</v>
      </c>
      <c r="E165" s="209">
        <f t="shared" si="78"/>
        <v>34760</v>
      </c>
      <c r="F165" s="209" t="e">
        <f t="shared" si="78"/>
        <v>#REF!</v>
      </c>
      <c r="G165" s="210" t="e">
        <f t="shared" si="78"/>
        <v>#REF!</v>
      </c>
      <c r="H165" s="208">
        <f t="shared" si="78"/>
        <v>28926</v>
      </c>
      <c r="I165" s="209">
        <f t="shared" si="78"/>
        <v>28926</v>
      </c>
      <c r="J165" s="209">
        <f t="shared" si="78"/>
        <v>0</v>
      </c>
      <c r="K165" s="211">
        <f t="shared" si="78"/>
        <v>0</v>
      </c>
      <c r="L165" s="212" t="e">
        <f t="shared" si="78"/>
        <v>#REF!</v>
      </c>
      <c r="M165" s="209" t="e">
        <f t="shared" si="78"/>
        <v>#REF!</v>
      </c>
      <c r="N165" s="209" t="e">
        <f t="shared" si="78"/>
        <v>#REF!</v>
      </c>
      <c r="O165" s="211" t="e">
        <f t="shared" si="78"/>
        <v>#REF!</v>
      </c>
      <c r="P165" s="256">
        <v>25010</v>
      </c>
      <c r="Q165" s="257">
        <v>25010</v>
      </c>
      <c r="R165" s="257">
        <v>0</v>
      </c>
      <c r="S165" s="258">
        <v>0</v>
      </c>
      <c r="T165" s="212" t="e">
        <f t="shared" si="78"/>
        <v>#REF!</v>
      </c>
      <c r="U165" s="209">
        <f t="shared" si="78"/>
        <v>0</v>
      </c>
      <c r="V165" s="209" t="e">
        <f t="shared" si="78"/>
        <v>#REF!</v>
      </c>
      <c r="W165" s="211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6">
        <v>18020</v>
      </c>
      <c r="Q166" s="259">
        <v>18020</v>
      </c>
      <c r="R166" s="259">
        <v>0</v>
      </c>
      <c r="S166" s="260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6">
        <v>0</v>
      </c>
      <c r="Q167" s="259">
        <v>0</v>
      </c>
      <c r="R167" s="259">
        <v>0</v>
      </c>
      <c r="S167" s="260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6">
        <v>6990</v>
      </c>
      <c r="Q168" s="259">
        <v>6990</v>
      </c>
      <c r="R168" s="259">
        <v>0</v>
      </c>
      <c r="S168" s="260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31" t="s">
        <v>363</v>
      </c>
      <c r="C169" s="222" t="s">
        <v>364</v>
      </c>
      <c r="D169" s="208" t="e">
        <f>SUM(E169:G169)</f>
        <v>#REF!</v>
      </c>
      <c r="E169" s="209">
        <v>5720</v>
      </c>
      <c r="F169" s="209" t="e">
        <f>'[3]13. Sociálna starostlivosť'!#REF!</f>
        <v>#REF!</v>
      </c>
      <c r="G169" s="210" t="e">
        <f>'[3]13. Sociálna starostlivosť'!#REF!</f>
        <v>#REF!</v>
      </c>
      <c r="H169" s="208">
        <f>SUM(I169:K169)</f>
        <v>6280</v>
      </c>
      <c r="I169" s="209">
        <v>6280</v>
      </c>
      <c r="J169" s="209">
        <v>0</v>
      </c>
      <c r="K169" s="211">
        <v>0</v>
      </c>
      <c r="L169" s="212" t="e">
        <f>SUM(M169:O169)</f>
        <v>#REF!</v>
      </c>
      <c r="M169" s="209">
        <v>6250</v>
      </c>
      <c r="N169" s="209" t="e">
        <f>'[3]13. Sociálna starostlivosť'!#REF!</f>
        <v>#REF!</v>
      </c>
      <c r="O169" s="211" t="e">
        <f>'[3]13. Sociálna starostlivosť'!#REF!</f>
        <v>#REF!</v>
      </c>
      <c r="P169" s="256">
        <v>6250</v>
      </c>
      <c r="Q169" s="257">
        <v>6250</v>
      </c>
      <c r="R169" s="257">
        <v>0</v>
      </c>
      <c r="S169" s="258">
        <v>0</v>
      </c>
      <c r="T169" s="212" t="e">
        <f>SUM(U169:W169)</f>
        <v>#REF!</v>
      </c>
      <c r="U169" s="209">
        <f>'[3]13. Sociálna starostlivosť'!$H$44</f>
        <v>0</v>
      </c>
      <c r="V169" s="209" t="e">
        <f>'[3]13. Sociálna starostlivosť'!$I$44</f>
        <v>#REF!</v>
      </c>
      <c r="W169" s="211" t="e">
        <f>'[3]13. Sociálna starostlivosť'!$J$44</f>
        <v>#REF!</v>
      </c>
    </row>
    <row r="170" spans="1:23" ht="16.5" x14ac:dyDescent="0.3">
      <c r="A170" s="108"/>
      <c r="B170" s="231" t="s">
        <v>365</v>
      </c>
      <c r="C170" s="227" t="s">
        <v>366</v>
      </c>
      <c r="D170" s="208" t="e">
        <f>SUM(E170:G170)</f>
        <v>#REF!</v>
      </c>
      <c r="E170" s="209">
        <v>11274</v>
      </c>
      <c r="F170" s="209" t="e">
        <f>'[3]13. Sociálna starostlivosť'!#REF!</f>
        <v>#REF!</v>
      </c>
      <c r="G170" s="210" t="e">
        <f>'[3]13. Sociálna starostlivosť'!#REF!</f>
        <v>#REF!</v>
      </c>
      <c r="H170" s="208">
        <f>SUM(I170:K170)</f>
        <v>10658.49</v>
      </c>
      <c r="I170" s="209">
        <v>10658.49</v>
      </c>
      <c r="J170" s="209">
        <v>0</v>
      </c>
      <c r="K170" s="211">
        <v>0</v>
      </c>
      <c r="L170" s="212" t="e">
        <f>SUM(M170:O170)</f>
        <v>#REF!</v>
      </c>
      <c r="M170" s="209" t="e">
        <f>'[3]13. Sociálna starostlivosť'!#REF!</f>
        <v>#REF!</v>
      </c>
      <c r="N170" s="209" t="e">
        <f>'[3]13. Sociálna starostlivosť'!#REF!</f>
        <v>#REF!</v>
      </c>
      <c r="O170" s="211" t="e">
        <f>'[3]13. Sociálna starostlivosť'!#REF!</f>
        <v>#REF!</v>
      </c>
      <c r="P170" s="256">
        <v>10946.4</v>
      </c>
      <c r="Q170" s="257">
        <v>10946.4</v>
      </c>
      <c r="R170" s="257">
        <v>0</v>
      </c>
      <c r="S170" s="258">
        <v>0</v>
      </c>
      <c r="T170" s="212">
        <f>SUM(U170:W170)</f>
        <v>16468</v>
      </c>
      <c r="U170" s="209">
        <f>'[3]13. Sociálna starostlivosť'!$H$45</f>
        <v>16468</v>
      </c>
      <c r="V170" s="209">
        <f>'[3]13. Sociálna starostlivosť'!$I$45</f>
        <v>0</v>
      </c>
      <c r="W170" s="211">
        <f>'[3]13. Sociálna starostlivosť'!$J$45</f>
        <v>0</v>
      </c>
    </row>
    <row r="171" spans="1:23" ht="15.75" x14ac:dyDescent="0.25">
      <c r="A171" s="84"/>
      <c r="B171" s="231" t="s">
        <v>367</v>
      </c>
      <c r="C171" s="222" t="s">
        <v>368</v>
      </c>
      <c r="D171" s="208" t="e">
        <f>SUM(D172:D172)</f>
        <v>#REF!</v>
      </c>
      <c r="E171" s="209">
        <f>SUM(E172:E172)</f>
        <v>35699</v>
      </c>
      <c r="F171" s="209" t="e">
        <f>SUM(F172:F172)</f>
        <v>#REF!</v>
      </c>
      <c r="G171" s="210" t="e">
        <f t="shared" ref="G171:W171" si="79">SUM(G172)</f>
        <v>#REF!</v>
      </c>
      <c r="H171" s="208">
        <f t="shared" si="79"/>
        <v>11959.49</v>
      </c>
      <c r="I171" s="209">
        <f t="shared" si="79"/>
        <v>11959.49</v>
      </c>
      <c r="J171" s="209">
        <f t="shared" si="79"/>
        <v>0</v>
      </c>
      <c r="K171" s="211">
        <f t="shared" si="79"/>
        <v>0</v>
      </c>
      <c r="L171" s="212" t="e">
        <f t="shared" si="79"/>
        <v>#REF!</v>
      </c>
      <c r="M171" s="209" t="e">
        <f t="shared" si="79"/>
        <v>#REF!</v>
      </c>
      <c r="N171" s="209" t="e">
        <f t="shared" si="79"/>
        <v>#REF!</v>
      </c>
      <c r="O171" s="211" t="e">
        <f t="shared" si="79"/>
        <v>#REF!</v>
      </c>
      <c r="P171" s="256">
        <v>4445.47</v>
      </c>
      <c r="Q171" s="257">
        <v>4445.47</v>
      </c>
      <c r="R171" s="257">
        <v>0</v>
      </c>
      <c r="S171" s="258">
        <v>0</v>
      </c>
      <c r="T171" s="212" t="e">
        <f t="shared" si="79"/>
        <v>#REF!</v>
      </c>
      <c r="U171" s="209">
        <f t="shared" si="79"/>
        <v>150</v>
      </c>
      <c r="V171" s="209" t="e">
        <f t="shared" si="79"/>
        <v>#REF!</v>
      </c>
      <c r="W171" s="211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6">
        <v>4445.47</v>
      </c>
      <c r="Q172" s="259">
        <v>4445.47</v>
      </c>
      <c r="R172" s="259">
        <v>0</v>
      </c>
      <c r="S172" s="260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8" t="s">
        <v>370</v>
      </c>
      <c r="C173" s="229" t="s">
        <v>371</v>
      </c>
      <c r="D173" s="216" t="e">
        <f>SUM(E173:G173)</f>
        <v>#REF!</v>
      </c>
      <c r="E173" s="217">
        <v>832</v>
      </c>
      <c r="F173" s="217" t="e">
        <f>'[3]13. Sociálna starostlivosť'!#REF!</f>
        <v>#REF!</v>
      </c>
      <c r="G173" s="218" t="e">
        <f>'[3]13. Sociálna starostlivosť'!#REF!</f>
        <v>#REF!</v>
      </c>
      <c r="H173" s="216" t="e">
        <f>SUM(I173:K173)</f>
        <v>#REF!</v>
      </c>
      <c r="I173" s="217" t="e">
        <f>'[3]13. Sociálna starostlivosť'!#REF!</f>
        <v>#REF!</v>
      </c>
      <c r="J173" s="217">
        <v>0</v>
      </c>
      <c r="K173" s="226">
        <v>0</v>
      </c>
      <c r="L173" s="225" t="e">
        <f>SUM(M173:O173)</f>
        <v>#REF!</v>
      </c>
      <c r="M173" s="217" t="e">
        <f>'[3]13. Sociálna starostlivosť'!#REF!</f>
        <v>#REF!</v>
      </c>
      <c r="N173" s="217" t="e">
        <f>'[3]13. Sociálna starostlivosť'!#REF!</f>
        <v>#REF!</v>
      </c>
      <c r="O173" s="226" t="e">
        <f>'[3]13. Sociálna starostlivosť'!#REF!</f>
        <v>#REF!</v>
      </c>
      <c r="P173" s="266">
        <v>0</v>
      </c>
      <c r="Q173" s="267">
        <v>0</v>
      </c>
      <c r="R173" s="267">
        <v>0</v>
      </c>
      <c r="S173" s="268">
        <v>0</v>
      </c>
      <c r="T173" s="225" t="e">
        <f>SUM(U173:W173)</f>
        <v>#REF!</v>
      </c>
      <c r="U173" s="217">
        <f>'[3]13. Sociálna starostlivosť'!$H$75</f>
        <v>1300</v>
      </c>
      <c r="V173" s="217" t="e">
        <f>'[3]13. Sociálna starostlivosť'!$I$75</f>
        <v>#REF!</v>
      </c>
      <c r="W173" s="226" t="e">
        <f>'[3]13. Sociálna starostlivosť'!$J$75</f>
        <v>#REF!</v>
      </c>
    </row>
    <row r="174" spans="1:23" s="82" customFormat="1" ht="17.25" thickBot="1" x14ac:dyDescent="0.35">
      <c r="A174" s="116"/>
      <c r="B174" s="198" t="s">
        <v>372</v>
      </c>
      <c r="C174" s="199"/>
      <c r="D174" s="200" t="e">
        <f>SUM(E174:G174)</f>
        <v>#REF!</v>
      </c>
      <c r="E174" s="201">
        <v>303254</v>
      </c>
      <c r="F174" s="201" t="e">
        <f>'[3]14. Bývanie'!#REF!</f>
        <v>#REF!</v>
      </c>
      <c r="G174" s="202">
        <v>112360</v>
      </c>
      <c r="H174" s="203">
        <f>SUM(I174:K174)</f>
        <v>423841</v>
      </c>
      <c r="I174" s="204">
        <v>308731</v>
      </c>
      <c r="J174" s="204">
        <v>0</v>
      </c>
      <c r="K174" s="205">
        <v>115110</v>
      </c>
      <c r="L174" s="200" t="e">
        <f>SUM(M174:O174)</f>
        <v>#REF!</v>
      </c>
      <c r="M174" s="201" t="e">
        <f>'[3]14. Bývanie'!#REF!</f>
        <v>#REF!</v>
      </c>
      <c r="N174" s="201" t="e">
        <f>'[3]14. Bývanie'!#REF!</f>
        <v>#REF!</v>
      </c>
      <c r="O174" s="201" t="e">
        <f>'[3]14. Bývanie'!#REF!</f>
        <v>#REF!</v>
      </c>
      <c r="P174" s="285">
        <v>407863.46</v>
      </c>
      <c r="Q174" s="286">
        <v>289949.36</v>
      </c>
      <c r="R174" s="286">
        <v>0</v>
      </c>
      <c r="S174" s="286">
        <v>117914.1</v>
      </c>
      <c r="T174" s="200">
        <f>SUM(U174:W174)</f>
        <v>450923</v>
      </c>
      <c r="U174" s="201">
        <f>'[3]14. Bývanie'!$H$18</f>
        <v>329843</v>
      </c>
      <c r="V174" s="201">
        <f>'[3]14. Bývanie'!$I$18</f>
        <v>0</v>
      </c>
      <c r="W174" s="201">
        <f>'[3]14. Bývanie'!$J$18</f>
        <v>121080</v>
      </c>
    </row>
    <row r="175" spans="1:23" s="82" customFormat="1" ht="14.25" x14ac:dyDescent="0.2">
      <c r="A175" s="116"/>
      <c r="B175" s="190" t="s">
        <v>373</v>
      </c>
      <c r="C175" s="195"/>
      <c r="D175" s="185" t="e">
        <f t="shared" ref="D175:W175" si="80">SUM(D176:D178)</f>
        <v>#REF!</v>
      </c>
      <c r="E175" s="186" t="e">
        <f t="shared" si="80"/>
        <v>#REF!</v>
      </c>
      <c r="F175" s="186" t="e">
        <f t="shared" si="80"/>
        <v>#REF!</v>
      </c>
      <c r="G175" s="187" t="e">
        <f t="shared" si="80"/>
        <v>#REF!</v>
      </c>
      <c r="H175" s="185" t="e">
        <f t="shared" si="80"/>
        <v>#REF!</v>
      </c>
      <c r="I175" s="186">
        <f t="shared" si="80"/>
        <v>1482459.49</v>
      </c>
      <c r="J175" s="186">
        <f t="shared" si="80"/>
        <v>12620.49</v>
      </c>
      <c r="K175" s="188" t="e">
        <f t="shared" si="80"/>
        <v>#REF!</v>
      </c>
      <c r="L175" s="189" t="e">
        <f t="shared" si="80"/>
        <v>#REF!</v>
      </c>
      <c r="M175" s="186" t="e">
        <f t="shared" si="80"/>
        <v>#REF!</v>
      </c>
      <c r="N175" s="186" t="e">
        <f t="shared" si="80"/>
        <v>#REF!</v>
      </c>
      <c r="O175" s="188" t="e">
        <f t="shared" si="80"/>
        <v>#REF!</v>
      </c>
      <c r="P175" s="264">
        <v>1574450.76</v>
      </c>
      <c r="Q175" s="265">
        <v>1574450.76</v>
      </c>
      <c r="R175" s="265">
        <v>0</v>
      </c>
      <c r="S175" s="269">
        <v>0</v>
      </c>
      <c r="T175" s="189" t="e">
        <f t="shared" si="80"/>
        <v>#REF!</v>
      </c>
      <c r="U175" s="186" t="e">
        <f t="shared" si="80"/>
        <v>#REF!</v>
      </c>
      <c r="V175" s="186" t="e">
        <f t="shared" si="80"/>
        <v>#REF!</v>
      </c>
      <c r="W175" s="188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7">
        <v>441956.04</v>
      </c>
      <c r="Q176" s="259">
        <v>441956.04</v>
      </c>
      <c r="R176" s="259">
        <v>0</v>
      </c>
      <c r="S176" s="260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7">
        <v>0</v>
      </c>
      <c r="Q177" s="259">
        <v>0</v>
      </c>
      <c r="R177" s="259">
        <v>0</v>
      </c>
      <c r="S177" s="260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8">
        <v>1132494.72</v>
      </c>
      <c r="Q178" s="274">
        <v>1132494.72</v>
      </c>
      <c r="R178" s="274">
        <v>0</v>
      </c>
      <c r="S178" s="275">
        <v>0</v>
      </c>
      <c r="T178" s="112">
        <f>SUM(U178:W178)</f>
        <v>1296427</v>
      </c>
      <c r="U178" s="103">
        <f>'[1]15. Administratíva'!$Q$4</f>
        <v>1296427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87" t="s">
        <v>393</v>
      </c>
      <c r="B1" s="887"/>
      <c r="C1" s="887"/>
      <c r="D1" s="887"/>
      <c r="E1" s="887"/>
      <c r="F1" s="88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39" sqref="D39"/>
    </sheetView>
  </sheetViews>
  <sheetFormatPr defaultRowHeight="15" x14ac:dyDescent="0.25"/>
  <cols>
    <col min="2" max="2" width="14.85546875" customWidth="1"/>
    <col min="3" max="3" width="49.42578125" customWidth="1"/>
    <col min="4" max="4" width="14.85546875" style="1" bestFit="1" customWidth="1"/>
    <col min="5" max="6" width="14.85546875" customWidth="1"/>
  </cols>
  <sheetData>
    <row r="1" spans="1:6" ht="21" thickBot="1" x14ac:dyDescent="0.35">
      <c r="A1" s="889" t="s">
        <v>685</v>
      </c>
      <c r="B1" s="889"/>
      <c r="C1" s="889"/>
      <c r="D1" s="889"/>
      <c r="E1" s="889"/>
      <c r="F1" s="889"/>
    </row>
    <row r="2" spans="1:6" s="783" customFormat="1" ht="16.5" thickBot="1" x14ac:dyDescent="0.3">
      <c r="A2" s="793" t="s">
        <v>381</v>
      </c>
      <c r="B2" s="796"/>
      <c r="C2" s="801" t="s">
        <v>381</v>
      </c>
      <c r="D2" s="782" t="s">
        <v>669</v>
      </c>
      <c r="E2" s="785" t="s">
        <v>527</v>
      </c>
      <c r="F2" s="785" t="s">
        <v>670</v>
      </c>
    </row>
    <row r="3" spans="1:6" x14ac:dyDescent="0.25">
      <c r="A3" s="792" t="s">
        <v>488</v>
      </c>
      <c r="B3" s="797" t="s">
        <v>489</v>
      </c>
      <c r="C3" s="802" t="s">
        <v>532</v>
      </c>
      <c r="D3" s="788">
        <v>90000</v>
      </c>
      <c r="E3" s="561">
        <v>50000</v>
      </c>
      <c r="F3" s="561">
        <v>50000</v>
      </c>
    </row>
    <row r="4" spans="1:6" x14ac:dyDescent="0.25">
      <c r="A4" s="888" t="s">
        <v>490</v>
      </c>
      <c r="B4" s="798" t="s">
        <v>491</v>
      </c>
      <c r="C4" s="803" t="s">
        <v>695</v>
      </c>
      <c r="D4" s="789">
        <v>45000</v>
      </c>
      <c r="E4" s="543"/>
      <c r="F4" s="543"/>
    </row>
    <row r="5" spans="1:6" x14ac:dyDescent="0.25">
      <c r="A5" s="888"/>
      <c r="B5" s="798" t="s">
        <v>491</v>
      </c>
      <c r="C5" s="803" t="s">
        <v>671</v>
      </c>
      <c r="D5" s="789">
        <v>360000</v>
      </c>
      <c r="E5" s="543"/>
      <c r="F5" s="543"/>
    </row>
    <row r="6" spans="1:6" x14ac:dyDescent="0.25">
      <c r="A6" s="888"/>
      <c r="B6" s="798" t="s">
        <v>528</v>
      </c>
      <c r="C6" s="803" t="s">
        <v>529</v>
      </c>
      <c r="D6" s="789"/>
      <c r="E6" s="543">
        <v>50000</v>
      </c>
      <c r="F6" s="543">
        <v>50000</v>
      </c>
    </row>
    <row r="7" spans="1:6" x14ac:dyDescent="0.25">
      <c r="A7" s="888" t="s">
        <v>493</v>
      </c>
      <c r="B7" s="799" t="s">
        <v>672</v>
      </c>
      <c r="C7" s="804" t="s">
        <v>673</v>
      </c>
      <c r="D7" s="786">
        <v>16560</v>
      </c>
      <c r="E7" s="784"/>
      <c r="F7" s="784"/>
    </row>
    <row r="8" spans="1:6" x14ac:dyDescent="0.25">
      <c r="A8" s="888"/>
      <c r="B8" s="798" t="s">
        <v>494</v>
      </c>
      <c r="C8" s="803" t="s">
        <v>495</v>
      </c>
      <c r="D8" s="789">
        <v>255000</v>
      </c>
      <c r="E8" s="543">
        <v>375000</v>
      </c>
      <c r="F8" s="543">
        <v>115000</v>
      </c>
    </row>
    <row r="9" spans="1:6" x14ac:dyDescent="0.25">
      <c r="A9" s="787" t="s">
        <v>530</v>
      </c>
      <c r="B9" s="798" t="s">
        <v>505</v>
      </c>
      <c r="C9" s="803" t="s">
        <v>531</v>
      </c>
      <c r="D9" s="789"/>
      <c r="E9" s="543">
        <v>65000</v>
      </c>
      <c r="F9" s="543">
        <v>65000</v>
      </c>
    </row>
    <row r="10" spans="1:6" x14ac:dyDescent="0.25">
      <c r="A10" s="888" t="s">
        <v>496</v>
      </c>
      <c r="B10" s="798" t="s">
        <v>497</v>
      </c>
      <c r="C10" s="803" t="s">
        <v>674</v>
      </c>
      <c r="D10" s="789">
        <v>160000</v>
      </c>
      <c r="E10" s="543">
        <v>200000</v>
      </c>
      <c r="F10" s="543">
        <v>200000</v>
      </c>
    </row>
    <row r="11" spans="1:6" x14ac:dyDescent="0.25">
      <c r="A11" s="888"/>
      <c r="B11" s="798" t="s">
        <v>497</v>
      </c>
      <c r="C11" s="803" t="s">
        <v>698</v>
      </c>
      <c r="D11" s="789">
        <v>10000</v>
      </c>
      <c r="E11" s="543"/>
      <c r="F11" s="543"/>
    </row>
    <row r="12" spans="1:6" x14ac:dyDescent="0.25">
      <c r="A12" s="888"/>
      <c r="B12" s="798" t="s">
        <v>497</v>
      </c>
      <c r="C12" s="803" t="s">
        <v>675</v>
      </c>
      <c r="D12" s="789">
        <v>20000</v>
      </c>
      <c r="E12" s="543">
        <v>20000</v>
      </c>
      <c r="F12" s="543">
        <v>20000</v>
      </c>
    </row>
    <row r="13" spans="1:6" x14ac:dyDescent="0.25">
      <c r="A13" s="888" t="s">
        <v>498</v>
      </c>
      <c r="B13" s="798" t="s">
        <v>499</v>
      </c>
      <c r="C13" s="803" t="s">
        <v>712</v>
      </c>
      <c r="D13" s="789">
        <v>100000</v>
      </c>
      <c r="E13" s="543">
        <v>56000</v>
      </c>
      <c r="F13" s="543"/>
    </row>
    <row r="14" spans="1:6" x14ac:dyDescent="0.25">
      <c r="A14" s="888"/>
      <c r="B14" s="798" t="s">
        <v>499</v>
      </c>
      <c r="C14" s="803" t="s">
        <v>711</v>
      </c>
      <c r="D14" s="789">
        <v>16000</v>
      </c>
      <c r="E14" s="543"/>
      <c r="F14" s="543"/>
    </row>
    <row r="15" spans="1:6" x14ac:dyDescent="0.25">
      <c r="A15" s="888"/>
      <c r="B15" s="798" t="s">
        <v>499</v>
      </c>
      <c r="C15" s="803" t="s">
        <v>713</v>
      </c>
      <c r="D15" s="789">
        <v>18000</v>
      </c>
      <c r="E15" s="543"/>
      <c r="F15" s="543"/>
    </row>
    <row r="16" spans="1:6" x14ac:dyDescent="0.25">
      <c r="A16" s="888"/>
      <c r="B16" s="798" t="s">
        <v>499</v>
      </c>
      <c r="C16" s="803" t="s">
        <v>714</v>
      </c>
      <c r="D16" s="789">
        <v>13000</v>
      </c>
      <c r="E16" s="543"/>
      <c r="F16" s="543"/>
    </row>
    <row r="17" spans="1:6" x14ac:dyDescent="0.25">
      <c r="A17" s="888"/>
      <c r="B17" s="798" t="s">
        <v>499</v>
      </c>
      <c r="C17" s="803" t="s">
        <v>696</v>
      </c>
      <c r="D17" s="789">
        <v>19000</v>
      </c>
      <c r="E17" s="543"/>
      <c r="F17" s="543"/>
    </row>
    <row r="18" spans="1:6" x14ac:dyDescent="0.25">
      <c r="A18" s="888"/>
      <c r="B18" s="798" t="s">
        <v>499</v>
      </c>
      <c r="C18" s="803" t="s">
        <v>533</v>
      </c>
      <c r="D18" s="789">
        <v>15000</v>
      </c>
      <c r="E18" s="543">
        <v>100000</v>
      </c>
      <c r="F18" s="543">
        <v>100000</v>
      </c>
    </row>
    <row r="19" spans="1:6" x14ac:dyDescent="0.25">
      <c r="A19" s="888" t="s">
        <v>534</v>
      </c>
      <c r="B19" s="798" t="s">
        <v>676</v>
      </c>
      <c r="C19" s="803" t="s">
        <v>677</v>
      </c>
      <c r="D19" s="789">
        <v>23135</v>
      </c>
      <c r="E19" s="543"/>
      <c r="F19" s="543"/>
    </row>
    <row r="20" spans="1:6" x14ac:dyDescent="0.25">
      <c r="A20" s="888"/>
      <c r="B20" s="798" t="s">
        <v>678</v>
      </c>
      <c r="C20" s="803" t="s">
        <v>679</v>
      </c>
      <c r="D20" s="789">
        <v>20000</v>
      </c>
      <c r="E20" s="543"/>
      <c r="F20" s="543"/>
    </row>
    <row r="21" spans="1:6" x14ac:dyDescent="0.25">
      <c r="A21" s="888"/>
      <c r="B21" s="798" t="s">
        <v>680</v>
      </c>
      <c r="C21" s="803" t="s">
        <v>681</v>
      </c>
      <c r="D21" s="789"/>
      <c r="E21" s="543">
        <v>60000</v>
      </c>
      <c r="F21" s="543"/>
    </row>
    <row r="22" spans="1:6" x14ac:dyDescent="0.25">
      <c r="A22" s="888"/>
      <c r="B22" s="798" t="s">
        <v>535</v>
      </c>
      <c r="C22" s="543" t="s">
        <v>536</v>
      </c>
      <c r="D22" s="789"/>
      <c r="E22" s="543">
        <v>20000</v>
      </c>
      <c r="F22" s="543"/>
    </row>
    <row r="23" spans="1:6" x14ac:dyDescent="0.25">
      <c r="A23" s="888" t="s">
        <v>500</v>
      </c>
      <c r="B23" s="798" t="s">
        <v>539</v>
      </c>
      <c r="C23" s="803" t="s">
        <v>501</v>
      </c>
      <c r="D23" s="789"/>
      <c r="E23" s="543"/>
      <c r="F23" s="543"/>
    </row>
    <row r="24" spans="1:6" x14ac:dyDescent="0.25">
      <c r="A24" s="888"/>
      <c r="B24" s="798" t="s">
        <v>504</v>
      </c>
      <c r="C24" s="803" t="s">
        <v>502</v>
      </c>
      <c r="D24" s="789"/>
      <c r="E24" s="543"/>
      <c r="F24" s="543"/>
    </row>
    <row r="25" spans="1:6" x14ac:dyDescent="0.25">
      <c r="A25" s="888"/>
      <c r="B25" s="798" t="s">
        <v>542</v>
      </c>
      <c r="C25" s="803" t="s">
        <v>503</v>
      </c>
      <c r="D25" s="789"/>
      <c r="E25" s="543"/>
      <c r="F25" s="543">
        <v>30000</v>
      </c>
    </row>
    <row r="26" spans="1:6" x14ac:dyDescent="0.25">
      <c r="A26" s="888"/>
      <c r="B26" s="798" t="s">
        <v>539</v>
      </c>
      <c r="C26" s="803" t="s">
        <v>537</v>
      </c>
      <c r="D26" s="789"/>
      <c r="E26" s="543">
        <v>30000</v>
      </c>
      <c r="F26" s="543"/>
    </row>
    <row r="27" spans="1:6" x14ac:dyDescent="0.25">
      <c r="A27" s="888"/>
      <c r="B27" s="798" t="s">
        <v>542</v>
      </c>
      <c r="C27" s="803" t="s">
        <v>538</v>
      </c>
      <c r="D27" s="789"/>
      <c r="E27" s="543">
        <v>33000</v>
      </c>
      <c r="F27" s="543"/>
    </row>
    <row r="28" spans="1:6" x14ac:dyDescent="0.25">
      <c r="A28" s="888"/>
      <c r="B28" s="798" t="s">
        <v>543</v>
      </c>
      <c r="C28" s="804" t="s">
        <v>540</v>
      </c>
      <c r="D28" s="789"/>
      <c r="E28" s="543">
        <v>10000</v>
      </c>
      <c r="F28" s="543">
        <v>10000</v>
      </c>
    </row>
    <row r="29" spans="1:6" x14ac:dyDescent="0.25">
      <c r="A29" s="888" t="s">
        <v>506</v>
      </c>
      <c r="B29" s="798" t="s">
        <v>505</v>
      </c>
      <c r="C29" s="803" t="s">
        <v>682</v>
      </c>
      <c r="D29" s="789">
        <v>12000</v>
      </c>
      <c r="E29" s="543"/>
      <c r="F29" s="543"/>
    </row>
    <row r="30" spans="1:6" x14ac:dyDescent="0.25">
      <c r="A30" s="888"/>
      <c r="B30" s="798" t="s">
        <v>505</v>
      </c>
      <c r="C30" s="803" t="s">
        <v>683</v>
      </c>
      <c r="D30" s="789">
        <v>15000</v>
      </c>
      <c r="E30" s="543">
        <v>20000</v>
      </c>
      <c r="F30" s="543">
        <v>20000</v>
      </c>
    </row>
    <row r="31" spans="1:6" x14ac:dyDescent="0.25">
      <c r="A31" s="888"/>
      <c r="B31" s="798" t="s">
        <v>545</v>
      </c>
      <c r="C31" s="803" t="s">
        <v>546</v>
      </c>
      <c r="D31" s="789">
        <v>50000</v>
      </c>
      <c r="E31" s="543">
        <v>100000</v>
      </c>
      <c r="F31" s="543">
        <v>100000</v>
      </c>
    </row>
    <row r="32" spans="1:6" x14ac:dyDescent="0.25">
      <c r="A32" s="888"/>
      <c r="B32" s="798" t="s">
        <v>684</v>
      </c>
      <c r="C32" s="803" t="s">
        <v>541</v>
      </c>
      <c r="D32" s="789">
        <v>5000</v>
      </c>
      <c r="E32" s="543"/>
      <c r="F32" s="543"/>
    </row>
    <row r="33" spans="1:6" x14ac:dyDescent="0.25">
      <c r="A33" s="888"/>
      <c r="B33" s="798" t="s">
        <v>505</v>
      </c>
      <c r="C33" s="803" t="s">
        <v>431</v>
      </c>
      <c r="D33" s="789">
        <v>5000</v>
      </c>
      <c r="E33" s="543">
        <v>5000</v>
      </c>
      <c r="F33" s="543">
        <v>5000</v>
      </c>
    </row>
    <row r="34" spans="1:6" x14ac:dyDescent="0.25">
      <c r="A34" s="888" t="s">
        <v>549</v>
      </c>
      <c r="B34" s="798" t="s">
        <v>550</v>
      </c>
      <c r="C34" s="803" t="s">
        <v>551</v>
      </c>
      <c r="D34" s="790"/>
      <c r="E34" s="550">
        <v>5084000</v>
      </c>
      <c r="F34" s="550"/>
    </row>
    <row r="35" spans="1:6" x14ac:dyDescent="0.25">
      <c r="A35" s="888"/>
      <c r="B35" s="798" t="s">
        <v>550</v>
      </c>
      <c r="C35" s="803" t="s">
        <v>552</v>
      </c>
      <c r="D35" s="790"/>
      <c r="E35" s="550">
        <v>908400</v>
      </c>
      <c r="F35" s="550"/>
    </row>
    <row r="36" spans="1:6" x14ac:dyDescent="0.25">
      <c r="A36" s="888"/>
      <c r="B36" s="798" t="s">
        <v>550</v>
      </c>
      <c r="C36" s="803" t="s">
        <v>553</v>
      </c>
      <c r="D36" s="790"/>
      <c r="E36" s="550">
        <v>605600</v>
      </c>
      <c r="F36" s="550"/>
    </row>
    <row r="37" spans="1:6" x14ac:dyDescent="0.25">
      <c r="A37" s="888"/>
      <c r="B37" s="798" t="s">
        <v>550</v>
      </c>
      <c r="C37" s="803" t="s">
        <v>554</v>
      </c>
      <c r="D37" s="790"/>
      <c r="E37" s="550">
        <v>181000</v>
      </c>
      <c r="F37" s="550"/>
    </row>
    <row r="38" spans="1:6" x14ac:dyDescent="0.25">
      <c r="A38" s="888"/>
      <c r="B38" s="798" t="s">
        <v>550</v>
      </c>
      <c r="C38" s="803" t="s">
        <v>555</v>
      </c>
      <c r="D38" s="790"/>
      <c r="E38" s="550">
        <v>270000</v>
      </c>
      <c r="F38" s="550">
        <v>100000</v>
      </c>
    </row>
    <row r="39" spans="1:6" ht="15.75" thickBot="1" x14ac:dyDescent="0.3">
      <c r="A39" s="547" t="s">
        <v>507</v>
      </c>
      <c r="B39" s="800" t="s">
        <v>491</v>
      </c>
      <c r="C39" s="805" t="s">
        <v>508</v>
      </c>
      <c r="D39" s="791">
        <v>100000</v>
      </c>
      <c r="E39" s="560">
        <v>120000</v>
      </c>
      <c r="F39" s="560">
        <v>165000</v>
      </c>
    </row>
    <row r="40" spans="1:6" s="44" customFormat="1" ht="16.5" thickBot="1" x14ac:dyDescent="0.3">
      <c r="A40" s="793" t="s">
        <v>517</v>
      </c>
      <c r="B40" s="796"/>
      <c r="C40" s="801" t="s">
        <v>517</v>
      </c>
      <c r="D40" s="794">
        <f>SUM(D3:D39)</f>
        <v>1367695</v>
      </c>
      <c r="E40" s="795">
        <f>SUM(E3:E39)</f>
        <v>8363000</v>
      </c>
      <c r="F40" s="795">
        <f>SUM(F3:F39)</f>
        <v>1030000</v>
      </c>
    </row>
  </sheetData>
  <mergeCells count="9">
    <mergeCell ref="A34:A38"/>
    <mergeCell ref="A7:A8"/>
    <mergeCell ref="A19:A22"/>
    <mergeCell ref="A1:F1"/>
    <mergeCell ref="A10:A12"/>
    <mergeCell ref="A13:A18"/>
    <mergeCell ref="A23:A28"/>
    <mergeCell ref="A29:A33"/>
    <mergeCell ref="A4:A6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B16" sqref="B16:C16"/>
    </sheetView>
  </sheetViews>
  <sheetFormatPr defaultRowHeight="15" x14ac:dyDescent="0.25"/>
  <cols>
    <col min="2" max="2" width="14.85546875" customWidth="1"/>
    <col min="3" max="3" width="48" customWidth="1"/>
    <col min="4" max="4" width="14" style="1" bestFit="1" customWidth="1"/>
    <col min="5" max="5" width="16.28515625" bestFit="1" customWidth="1"/>
    <col min="6" max="6" width="12.42578125" bestFit="1" customWidth="1"/>
    <col min="7" max="7" width="10.42578125" bestFit="1" customWidth="1"/>
    <col min="8" max="8" width="13" customWidth="1"/>
    <col min="9" max="9" width="12.42578125" bestFit="1" customWidth="1"/>
    <col min="10" max="10" width="11.28515625" bestFit="1" customWidth="1"/>
  </cols>
  <sheetData>
    <row r="1" spans="1:10" ht="18.75" thickBot="1" x14ac:dyDescent="0.3">
      <c r="A1" s="903" t="s">
        <v>544</v>
      </c>
      <c r="B1" s="903"/>
      <c r="C1" s="903"/>
      <c r="D1" s="903"/>
      <c r="E1" s="903"/>
      <c r="F1" s="903"/>
      <c r="G1" s="903"/>
      <c r="H1" s="903"/>
      <c r="I1" s="903"/>
    </row>
    <row r="2" spans="1:10" ht="15.75" thickBot="1" x14ac:dyDescent="0.3">
      <c r="A2" s="915" t="s">
        <v>514</v>
      </c>
      <c r="B2" s="916"/>
      <c r="C2" s="916"/>
      <c r="D2" s="917"/>
      <c r="E2" s="901" t="s">
        <v>516</v>
      </c>
      <c r="F2" s="914"/>
      <c r="G2" s="914"/>
      <c r="H2" s="914"/>
      <c r="I2" s="902"/>
    </row>
    <row r="3" spans="1:10" x14ac:dyDescent="0.25">
      <c r="A3" s="918"/>
      <c r="B3" s="919"/>
      <c r="C3" s="919"/>
      <c r="D3" s="920"/>
      <c r="E3" s="926" t="s">
        <v>377</v>
      </c>
      <c r="F3" s="912" t="s">
        <v>518</v>
      </c>
      <c r="G3" s="913"/>
      <c r="H3" s="901" t="s">
        <v>519</v>
      </c>
      <c r="I3" s="902"/>
    </row>
    <row r="4" spans="1:10" ht="15.75" thickBot="1" x14ac:dyDescent="0.3">
      <c r="A4" s="921"/>
      <c r="B4" s="922"/>
      <c r="C4" s="922"/>
      <c r="D4" s="920"/>
      <c r="E4" s="927"/>
      <c r="F4" s="556" t="s">
        <v>521</v>
      </c>
      <c r="G4" s="557" t="s">
        <v>522</v>
      </c>
      <c r="H4" s="576" t="s">
        <v>523</v>
      </c>
      <c r="I4" s="579" t="s">
        <v>556</v>
      </c>
    </row>
    <row r="5" spans="1:10" s="537" customFormat="1" ht="16.5" thickBot="1" x14ac:dyDescent="0.3">
      <c r="A5" s="928" t="s">
        <v>378</v>
      </c>
      <c r="B5" s="929"/>
      <c r="C5" s="930"/>
      <c r="D5" s="544">
        <v>13402999</v>
      </c>
      <c r="E5" s="544">
        <v>13352999</v>
      </c>
      <c r="F5" s="558"/>
      <c r="G5" s="559"/>
      <c r="H5" s="577">
        <v>50000</v>
      </c>
      <c r="I5" s="580"/>
      <c r="J5" s="808"/>
    </row>
    <row r="6" spans="1:10" s="537" customFormat="1" ht="16.5" thickBot="1" x14ac:dyDescent="0.3">
      <c r="A6" s="923" t="s">
        <v>381</v>
      </c>
      <c r="B6" s="924"/>
      <c r="C6" s="924"/>
      <c r="D6" s="925"/>
      <c r="E6" s="563"/>
      <c r="F6" s="564"/>
      <c r="G6" s="565"/>
      <c r="H6" s="583"/>
      <c r="I6" s="584"/>
    </row>
    <row r="7" spans="1:10" x14ac:dyDescent="0.25">
      <c r="A7" s="806" t="s">
        <v>488</v>
      </c>
      <c r="B7" s="896" t="s">
        <v>532</v>
      </c>
      <c r="C7" s="897"/>
      <c r="D7" s="543">
        <v>90000</v>
      </c>
      <c r="E7" s="561">
        <v>60000</v>
      </c>
      <c r="F7" s="562"/>
      <c r="G7" s="534">
        <v>30000</v>
      </c>
      <c r="H7" s="581"/>
      <c r="I7" s="582"/>
    </row>
    <row r="8" spans="1:10" x14ac:dyDescent="0.25">
      <c r="A8" s="898" t="s">
        <v>490</v>
      </c>
      <c r="B8" s="890" t="s">
        <v>492</v>
      </c>
      <c r="C8" s="891"/>
      <c r="D8" s="543">
        <v>45000</v>
      </c>
      <c r="E8" s="543">
        <v>15000</v>
      </c>
      <c r="F8" s="546"/>
      <c r="G8" s="535">
        <v>30000</v>
      </c>
      <c r="H8" s="572"/>
      <c r="I8" s="541"/>
    </row>
    <row r="9" spans="1:10" x14ac:dyDescent="0.25">
      <c r="A9" s="899"/>
      <c r="B9" s="890" t="s">
        <v>715</v>
      </c>
      <c r="C9" s="891"/>
      <c r="D9" s="543">
        <v>360000</v>
      </c>
      <c r="E9" s="543">
        <v>297000</v>
      </c>
      <c r="F9" s="546"/>
      <c r="G9" s="535">
        <v>63000</v>
      </c>
      <c r="H9" s="572"/>
      <c r="I9" s="541"/>
    </row>
    <row r="10" spans="1:10" x14ac:dyDescent="0.25">
      <c r="A10" s="898" t="s">
        <v>493</v>
      </c>
      <c r="B10" s="890" t="s">
        <v>673</v>
      </c>
      <c r="C10" s="891"/>
      <c r="D10" s="543">
        <v>16560</v>
      </c>
      <c r="E10" s="543">
        <v>16560</v>
      </c>
      <c r="F10" s="546"/>
      <c r="G10" s="535"/>
      <c r="H10" s="572"/>
      <c r="I10" s="541"/>
    </row>
    <row r="11" spans="1:10" x14ac:dyDescent="0.25">
      <c r="A11" s="899"/>
      <c r="B11" s="890" t="s">
        <v>495</v>
      </c>
      <c r="C11" s="891"/>
      <c r="D11" s="543">
        <v>255000</v>
      </c>
      <c r="E11" s="543">
        <v>115000</v>
      </c>
      <c r="F11" s="546"/>
      <c r="G11" s="535"/>
      <c r="H11" s="572"/>
      <c r="I11" s="541">
        <v>140000</v>
      </c>
    </row>
    <row r="12" spans="1:10" x14ac:dyDescent="0.25">
      <c r="A12" s="898" t="s">
        <v>496</v>
      </c>
      <c r="B12" s="890" t="s">
        <v>674</v>
      </c>
      <c r="C12" s="891"/>
      <c r="D12" s="543">
        <v>160000</v>
      </c>
      <c r="E12" s="543">
        <v>85000</v>
      </c>
      <c r="F12" s="546"/>
      <c r="G12" s="535"/>
      <c r="H12" s="572">
        <v>75000</v>
      </c>
      <c r="I12" s="535"/>
    </row>
    <row r="13" spans="1:10" x14ac:dyDescent="0.25">
      <c r="A13" s="900"/>
      <c r="B13" s="890" t="s">
        <v>716</v>
      </c>
      <c r="C13" s="891"/>
      <c r="D13" s="543">
        <v>20000</v>
      </c>
      <c r="E13" s="543">
        <v>20000</v>
      </c>
      <c r="F13" s="546"/>
      <c r="G13" s="535"/>
      <c r="H13" s="572"/>
      <c r="I13" s="541"/>
    </row>
    <row r="14" spans="1:10" x14ac:dyDescent="0.25">
      <c r="A14" s="899"/>
      <c r="B14" s="890" t="s">
        <v>717</v>
      </c>
      <c r="C14" s="891"/>
      <c r="D14" s="543">
        <v>10000</v>
      </c>
      <c r="E14" s="543">
        <v>10000</v>
      </c>
      <c r="F14" s="546"/>
      <c r="G14" s="535"/>
      <c r="H14" s="572"/>
      <c r="I14" s="541"/>
    </row>
    <row r="15" spans="1:10" x14ac:dyDescent="0.25">
      <c r="A15" s="892" t="s">
        <v>498</v>
      </c>
      <c r="B15" s="890" t="s">
        <v>719</v>
      </c>
      <c r="C15" s="891"/>
      <c r="D15" s="543">
        <v>100000</v>
      </c>
      <c r="E15" s="543">
        <v>100000</v>
      </c>
      <c r="F15" s="546"/>
      <c r="G15" s="535"/>
      <c r="H15" s="572"/>
      <c r="I15" s="541"/>
    </row>
    <row r="16" spans="1:10" x14ac:dyDescent="0.25">
      <c r="A16" s="892"/>
      <c r="B16" s="890" t="s">
        <v>718</v>
      </c>
      <c r="C16" s="891"/>
      <c r="D16" s="543">
        <v>16000</v>
      </c>
      <c r="E16" s="543">
        <v>16000</v>
      </c>
      <c r="F16" s="546"/>
      <c r="G16" s="535"/>
      <c r="H16" s="572"/>
      <c r="I16" s="541"/>
    </row>
    <row r="17" spans="1:10" x14ac:dyDescent="0.25">
      <c r="A17" s="892"/>
      <c r="B17" s="890" t="s">
        <v>720</v>
      </c>
      <c r="C17" s="891"/>
      <c r="D17" s="543">
        <v>18000</v>
      </c>
      <c r="E17" s="543">
        <v>18000</v>
      </c>
      <c r="F17" s="546"/>
      <c r="G17" s="535"/>
      <c r="H17" s="572"/>
      <c r="I17" s="541"/>
    </row>
    <row r="18" spans="1:10" x14ac:dyDescent="0.25">
      <c r="A18" s="892"/>
      <c r="B18" s="890" t="s">
        <v>721</v>
      </c>
      <c r="C18" s="891"/>
      <c r="D18" s="543">
        <v>13000</v>
      </c>
      <c r="E18" s="543">
        <v>13000</v>
      </c>
      <c r="F18" s="546"/>
      <c r="G18" s="535"/>
      <c r="H18" s="572"/>
      <c r="I18" s="541"/>
    </row>
    <row r="19" spans="1:10" x14ac:dyDescent="0.25">
      <c r="A19" s="892"/>
      <c r="B19" s="890" t="s">
        <v>696</v>
      </c>
      <c r="C19" s="891"/>
      <c r="D19" s="543">
        <v>19000</v>
      </c>
      <c r="E19" s="543">
        <v>19000</v>
      </c>
      <c r="F19" s="546"/>
      <c r="G19" s="535"/>
      <c r="H19" s="572"/>
      <c r="I19" s="541"/>
    </row>
    <row r="20" spans="1:10" x14ac:dyDescent="0.25">
      <c r="A20" s="892"/>
      <c r="B20" s="890" t="s">
        <v>722</v>
      </c>
      <c r="C20" s="891"/>
      <c r="D20" s="543">
        <v>15000</v>
      </c>
      <c r="E20" s="543">
        <v>15000</v>
      </c>
      <c r="F20" s="546"/>
      <c r="G20" s="535"/>
      <c r="H20" s="572"/>
      <c r="I20" s="541"/>
    </row>
    <row r="21" spans="1:10" x14ac:dyDescent="0.25">
      <c r="A21" s="892" t="s">
        <v>534</v>
      </c>
      <c r="B21" s="890" t="s">
        <v>723</v>
      </c>
      <c r="C21" s="891"/>
      <c r="D21" s="543">
        <v>23135</v>
      </c>
      <c r="E21" s="543">
        <v>23135</v>
      </c>
      <c r="F21" s="546"/>
      <c r="G21" s="535"/>
      <c r="H21" s="572"/>
      <c r="I21" s="541"/>
    </row>
    <row r="22" spans="1:10" x14ac:dyDescent="0.25">
      <c r="A22" s="892"/>
      <c r="B22" s="890" t="s">
        <v>679</v>
      </c>
      <c r="C22" s="891"/>
      <c r="D22" s="543">
        <v>20000</v>
      </c>
      <c r="E22" s="543">
        <v>20000</v>
      </c>
      <c r="F22" s="546"/>
      <c r="G22" s="535"/>
      <c r="H22" s="572"/>
      <c r="I22" s="541"/>
    </row>
    <row r="23" spans="1:10" x14ac:dyDescent="0.25">
      <c r="A23" s="892" t="s">
        <v>506</v>
      </c>
      <c r="B23" s="890" t="s">
        <v>724</v>
      </c>
      <c r="C23" s="891"/>
      <c r="D23" s="543">
        <v>12000</v>
      </c>
      <c r="E23" s="543">
        <v>12000</v>
      </c>
      <c r="F23" s="546"/>
      <c r="G23" s="535"/>
      <c r="H23" s="572"/>
      <c r="I23" s="541"/>
    </row>
    <row r="24" spans="1:10" x14ac:dyDescent="0.25">
      <c r="A24" s="892"/>
      <c r="B24" s="890" t="s">
        <v>725</v>
      </c>
      <c r="C24" s="891"/>
      <c r="D24" s="543">
        <v>15000</v>
      </c>
      <c r="E24" s="543">
        <v>15000</v>
      </c>
      <c r="F24" s="546"/>
      <c r="G24" s="535"/>
      <c r="H24" s="572"/>
      <c r="I24" s="541"/>
    </row>
    <row r="25" spans="1:10" x14ac:dyDescent="0.25">
      <c r="A25" s="892"/>
      <c r="B25" s="890" t="s">
        <v>726</v>
      </c>
      <c r="C25" s="891"/>
      <c r="D25" s="543">
        <v>50000</v>
      </c>
      <c r="E25" s="543">
        <v>50000</v>
      </c>
      <c r="F25" s="546"/>
      <c r="G25" s="535"/>
      <c r="H25" s="572"/>
      <c r="I25" s="541"/>
    </row>
    <row r="26" spans="1:10" x14ac:dyDescent="0.25">
      <c r="A26" s="892"/>
      <c r="B26" s="890" t="s">
        <v>727</v>
      </c>
      <c r="C26" s="891"/>
      <c r="D26" s="543">
        <v>5000</v>
      </c>
      <c r="E26" s="543">
        <v>5000</v>
      </c>
      <c r="F26" s="546"/>
      <c r="G26" s="535"/>
      <c r="H26" s="572"/>
      <c r="I26" s="541"/>
    </row>
    <row r="27" spans="1:10" x14ac:dyDescent="0.25">
      <c r="A27" s="892"/>
      <c r="B27" s="533"/>
      <c r="C27" s="541" t="s">
        <v>431</v>
      </c>
      <c r="D27" s="543">
        <v>5000</v>
      </c>
      <c r="E27" s="543">
        <v>5000</v>
      </c>
      <c r="F27" s="546"/>
      <c r="G27" s="535"/>
      <c r="H27" s="572"/>
      <c r="I27" s="541"/>
    </row>
    <row r="28" spans="1:10" ht="15.75" thickBot="1" x14ac:dyDescent="0.3">
      <c r="A28" s="556" t="s">
        <v>507</v>
      </c>
      <c r="B28" s="548"/>
      <c r="C28" s="549" t="s">
        <v>508</v>
      </c>
      <c r="D28" s="550">
        <v>100000</v>
      </c>
      <c r="E28" s="550">
        <v>36940</v>
      </c>
      <c r="F28" s="551"/>
      <c r="G28" s="552"/>
      <c r="H28" s="573">
        <v>63060</v>
      </c>
      <c r="I28" s="549"/>
    </row>
    <row r="29" spans="1:10" s="532" customFormat="1" ht="16.5" thickBot="1" x14ac:dyDescent="0.3">
      <c r="A29" s="893" t="s">
        <v>517</v>
      </c>
      <c r="B29" s="894"/>
      <c r="C29" s="895"/>
      <c r="D29" s="544">
        <f>SUM(D7:D28)</f>
        <v>1367695</v>
      </c>
      <c r="E29" s="544">
        <f>SUM(E7:E28)</f>
        <v>966635</v>
      </c>
      <c r="F29" s="553">
        <f>SUM(F7:F28)</f>
        <v>0</v>
      </c>
      <c r="G29" s="536">
        <f>SUM(G7:G28)</f>
        <v>123000</v>
      </c>
      <c r="H29" s="586">
        <f>SUM(H7:H28)</f>
        <v>138060</v>
      </c>
      <c r="I29" s="587">
        <f>SUM(I6:I28)</f>
        <v>140000</v>
      </c>
      <c r="J29" s="807"/>
    </row>
    <row r="30" spans="1:10" s="532" customFormat="1" ht="16.5" thickBot="1" x14ac:dyDescent="0.3">
      <c r="A30" s="923" t="s">
        <v>513</v>
      </c>
      <c r="B30" s="924"/>
      <c r="C30" s="924"/>
      <c r="D30" s="925"/>
      <c r="E30" s="566"/>
      <c r="F30" s="567"/>
      <c r="G30" s="585"/>
      <c r="H30" s="567"/>
      <c r="I30" s="588"/>
    </row>
    <row r="31" spans="1:10" x14ac:dyDescent="0.25">
      <c r="A31" s="888" t="s">
        <v>509</v>
      </c>
      <c r="B31" s="907"/>
      <c r="C31" s="908"/>
      <c r="D31" s="543">
        <v>25000</v>
      </c>
      <c r="E31" s="543">
        <v>25000</v>
      </c>
      <c r="F31" s="546"/>
      <c r="G31" s="535"/>
      <c r="H31" s="572"/>
      <c r="I31" s="541"/>
    </row>
    <row r="32" spans="1:10" x14ac:dyDescent="0.25">
      <c r="A32" s="888" t="s">
        <v>510</v>
      </c>
      <c r="B32" s="907"/>
      <c r="C32" s="908"/>
      <c r="D32" s="543">
        <v>68000</v>
      </c>
      <c r="E32" s="543">
        <v>68000</v>
      </c>
      <c r="F32" s="546"/>
      <c r="G32" s="535"/>
      <c r="H32" s="572"/>
      <c r="I32" s="541"/>
    </row>
    <row r="33" spans="1:10" ht="15.75" thickBot="1" x14ac:dyDescent="0.3">
      <c r="A33" s="909" t="s">
        <v>511</v>
      </c>
      <c r="B33" s="910"/>
      <c r="C33" s="911"/>
      <c r="D33" s="560">
        <v>261940</v>
      </c>
      <c r="E33" s="550"/>
      <c r="F33" s="551"/>
      <c r="G33" s="552"/>
      <c r="H33" s="573">
        <v>261940</v>
      </c>
      <c r="I33" s="549"/>
    </row>
    <row r="34" spans="1:10" s="537" customFormat="1" ht="16.5" thickBot="1" x14ac:dyDescent="0.3">
      <c r="A34" s="893" t="s">
        <v>520</v>
      </c>
      <c r="B34" s="894"/>
      <c r="C34" s="895"/>
      <c r="D34" s="544">
        <f>SUM(D31:D33)</f>
        <v>354940</v>
      </c>
      <c r="E34" s="544">
        <f>SUM(E31:E33)</f>
        <v>93000</v>
      </c>
      <c r="F34" s="553">
        <f>SUM(F31:F33)</f>
        <v>0</v>
      </c>
      <c r="G34" s="536"/>
      <c r="H34" s="574">
        <f>SUM(H33)</f>
        <v>261940</v>
      </c>
      <c r="I34" s="559">
        <f>SUM(I31:I33)</f>
        <v>0</v>
      </c>
      <c r="J34" s="808"/>
    </row>
    <row r="35" spans="1:10" s="538" customFormat="1" ht="19.5" thickBot="1" x14ac:dyDescent="0.35">
      <c r="A35" s="539"/>
      <c r="B35" s="540"/>
      <c r="C35" s="540"/>
      <c r="D35" s="545"/>
      <c r="E35" s="545">
        <f>E5+E29+E34</f>
        <v>14412634</v>
      </c>
      <c r="F35" s="554">
        <f>F29+F34</f>
        <v>0</v>
      </c>
      <c r="G35" s="555">
        <f>G29+G34</f>
        <v>123000</v>
      </c>
      <c r="H35" s="578">
        <f>H29+H34+H5</f>
        <v>450000</v>
      </c>
      <c r="I35" s="555">
        <f>I29+I34</f>
        <v>140000</v>
      </c>
    </row>
    <row r="36" spans="1:10" s="538" customFormat="1" ht="19.5" thickBot="1" x14ac:dyDescent="0.35">
      <c r="A36" s="938" t="s">
        <v>515</v>
      </c>
      <c r="B36" s="939"/>
      <c r="C36" s="937"/>
      <c r="D36" s="571">
        <f>D34+D29+D5</f>
        <v>15125634</v>
      </c>
      <c r="E36" s="571">
        <f>E35</f>
        <v>14412634</v>
      </c>
      <c r="F36" s="904">
        <f>SUM(F35:G35)</f>
        <v>123000</v>
      </c>
      <c r="G36" s="937"/>
      <c r="H36" s="904">
        <f>SUM(H35:I35)</f>
        <v>590000</v>
      </c>
      <c r="I36" s="905"/>
    </row>
    <row r="37" spans="1:10" s="538" customFormat="1" ht="19.5" thickBot="1" x14ac:dyDescent="0.35">
      <c r="A37" s="570"/>
      <c r="B37" s="569"/>
      <c r="C37" s="569"/>
      <c r="D37" s="542"/>
      <c r="E37" s="542"/>
      <c r="F37" s="568"/>
      <c r="G37" s="569"/>
      <c r="H37" s="542"/>
      <c r="I37" s="589"/>
    </row>
    <row r="38" spans="1:10" ht="19.5" thickBot="1" x14ac:dyDescent="0.35">
      <c r="A38" s="931" t="s">
        <v>512</v>
      </c>
      <c r="B38" s="932"/>
      <c r="C38" s="933"/>
      <c r="D38" s="575" t="s">
        <v>525</v>
      </c>
      <c r="E38" s="904" t="s">
        <v>524</v>
      </c>
      <c r="F38" s="906"/>
      <c r="G38" s="906"/>
      <c r="H38" s="906"/>
      <c r="I38" s="905"/>
    </row>
    <row r="39" spans="1:10" ht="19.5" thickBot="1" x14ac:dyDescent="0.35">
      <c r="A39" s="934"/>
      <c r="B39" s="935"/>
      <c r="C39" s="936"/>
      <c r="D39" s="590">
        <f>D5+D29+D34</f>
        <v>15125634</v>
      </c>
      <c r="E39" s="904">
        <f>E36+F36+H36</f>
        <v>15125634</v>
      </c>
      <c r="F39" s="906"/>
      <c r="G39" s="906"/>
      <c r="H39" s="906"/>
      <c r="I39" s="905"/>
    </row>
  </sheetData>
  <mergeCells count="46">
    <mergeCell ref="E39:I39"/>
    <mergeCell ref="A38:C39"/>
    <mergeCell ref="F36:G36"/>
    <mergeCell ref="A36:C36"/>
    <mergeCell ref="A34:C34"/>
    <mergeCell ref="H3:I3"/>
    <mergeCell ref="A1:I1"/>
    <mergeCell ref="H36:I36"/>
    <mergeCell ref="E38:I38"/>
    <mergeCell ref="A31:C31"/>
    <mergeCell ref="A32:C32"/>
    <mergeCell ref="A33:C33"/>
    <mergeCell ref="F3:G3"/>
    <mergeCell ref="A21:A22"/>
    <mergeCell ref="E2:I2"/>
    <mergeCell ref="A2:D4"/>
    <mergeCell ref="A6:D6"/>
    <mergeCell ref="A30:D30"/>
    <mergeCell ref="E3:E4"/>
    <mergeCell ref="A5:C5"/>
    <mergeCell ref="A15:A20"/>
    <mergeCell ref="A23:A27"/>
    <mergeCell ref="A29:C29"/>
    <mergeCell ref="B7:C7"/>
    <mergeCell ref="B8:C8"/>
    <mergeCell ref="A8:A9"/>
    <mergeCell ref="B9:C9"/>
    <mergeCell ref="A10:A11"/>
    <mergeCell ref="B10:C10"/>
    <mergeCell ref="B11:C11"/>
    <mergeCell ref="B12:C12"/>
    <mergeCell ref="B13:C13"/>
    <mergeCell ref="A12:A14"/>
    <mergeCell ref="B14:C14"/>
    <mergeCell ref="B15:C15"/>
    <mergeCell ref="B16:C16"/>
    <mergeCell ref="B17:C17"/>
    <mergeCell ref="B18:C18"/>
    <mergeCell ref="B24:C24"/>
    <mergeCell ref="B25:C25"/>
    <mergeCell ref="B26:C26"/>
    <mergeCell ref="B19:C19"/>
    <mergeCell ref="B20:C20"/>
    <mergeCell ref="B21:C21"/>
    <mergeCell ref="B22:C22"/>
    <mergeCell ref="B23:C23"/>
  </mergeCells>
  <phoneticPr fontId="0" type="noConversion"/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D12" sqref="D12"/>
    </sheetView>
  </sheetViews>
  <sheetFormatPr defaultRowHeight="15" x14ac:dyDescent="0.25"/>
  <cols>
    <col min="1" max="1" width="9.140625" style="44"/>
    <col min="2" max="2" width="29.42578125" style="44" bestFit="1" customWidth="1"/>
    <col min="3" max="3" width="9.140625" style="44"/>
    <col min="4" max="4" width="10" style="44" bestFit="1" customWidth="1"/>
    <col min="5" max="5" width="9.140625" style="44"/>
    <col min="6" max="6" width="12.28515625" style="44" customWidth="1"/>
    <col min="7" max="7" width="12.42578125" style="44" customWidth="1"/>
    <col min="8" max="9" width="9.7109375" style="44" bestFit="1" customWidth="1"/>
    <col min="10" max="10" width="9.140625" style="44"/>
    <col min="11" max="11" width="9.7109375" style="44" bestFit="1" customWidth="1"/>
    <col min="12" max="15" width="9.140625" style="44"/>
  </cols>
  <sheetData>
    <row r="1" spans="1:15" ht="21" thickBot="1" x14ac:dyDescent="0.3">
      <c r="A1" s="940" t="s">
        <v>743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2" t="s">
        <v>742</v>
      </c>
      <c r="M1" s="943"/>
      <c r="N1" s="943"/>
      <c r="O1" s="944"/>
    </row>
    <row r="2" spans="1:15" ht="24" x14ac:dyDescent="0.25">
      <c r="A2" s="945" t="s">
        <v>557</v>
      </c>
      <c r="B2" s="948" t="s">
        <v>558</v>
      </c>
      <c r="C2" s="951" t="s">
        <v>378</v>
      </c>
      <c r="D2" s="952"/>
      <c r="E2" s="952"/>
      <c r="F2" s="952"/>
      <c r="G2" s="952"/>
      <c r="H2" s="952"/>
      <c r="I2" s="953"/>
      <c r="J2" s="598" t="s">
        <v>559</v>
      </c>
      <c r="K2" s="599" t="s">
        <v>560</v>
      </c>
      <c r="L2" s="600"/>
      <c r="M2" s="601"/>
      <c r="N2" s="601"/>
      <c r="O2" s="602"/>
    </row>
    <row r="3" spans="1:15" x14ac:dyDescent="0.25">
      <c r="A3" s="946"/>
      <c r="B3" s="949"/>
      <c r="C3" s="954" t="s">
        <v>561</v>
      </c>
      <c r="D3" s="955"/>
      <c r="E3" s="956"/>
      <c r="F3" s="957" t="s">
        <v>562</v>
      </c>
      <c r="G3" s="958"/>
      <c r="H3" s="603" t="s">
        <v>563</v>
      </c>
      <c r="I3" s="604" t="s">
        <v>564</v>
      </c>
      <c r="J3" s="605"/>
      <c r="K3" s="606"/>
      <c r="L3" s="664"/>
      <c r="M3" s="607"/>
      <c r="N3" s="607"/>
      <c r="O3" s="608"/>
    </row>
    <row r="4" spans="1:15" x14ac:dyDescent="0.25">
      <c r="A4" s="946"/>
      <c r="B4" s="949"/>
      <c r="C4" s="959" t="s">
        <v>400</v>
      </c>
      <c r="D4" s="957" t="s">
        <v>565</v>
      </c>
      <c r="E4" s="962"/>
      <c r="F4" s="963" t="s">
        <v>566</v>
      </c>
      <c r="G4" s="966" t="s">
        <v>567</v>
      </c>
      <c r="H4" s="609"/>
      <c r="I4" s="969" t="s">
        <v>568</v>
      </c>
      <c r="J4" s="605"/>
      <c r="K4" s="606"/>
      <c r="L4" s="610"/>
      <c r="M4" s="611"/>
      <c r="N4" s="611"/>
      <c r="O4" s="612"/>
    </row>
    <row r="5" spans="1:15" x14ac:dyDescent="0.25">
      <c r="A5" s="946"/>
      <c r="B5" s="949"/>
      <c r="C5" s="960"/>
      <c r="D5" s="972" t="s">
        <v>569</v>
      </c>
      <c r="E5" s="974" t="s">
        <v>570</v>
      </c>
      <c r="F5" s="964"/>
      <c r="G5" s="967"/>
      <c r="H5" s="609"/>
      <c r="I5" s="970"/>
      <c r="J5" s="605"/>
      <c r="K5" s="606"/>
      <c r="L5" s="613" t="s">
        <v>135</v>
      </c>
      <c r="M5" s="976" t="s">
        <v>571</v>
      </c>
      <c r="N5" s="977"/>
      <c r="O5" s="978"/>
    </row>
    <row r="6" spans="1:15" ht="15.75" thickBot="1" x14ac:dyDescent="0.3">
      <c r="A6" s="947"/>
      <c r="B6" s="950"/>
      <c r="C6" s="961"/>
      <c r="D6" s="973"/>
      <c r="E6" s="975"/>
      <c r="F6" s="965"/>
      <c r="G6" s="968"/>
      <c r="H6" s="614"/>
      <c r="I6" s="971"/>
      <c r="J6" s="615"/>
      <c r="K6" s="616"/>
      <c r="L6" s="617" t="s">
        <v>572</v>
      </c>
      <c r="M6" s="618" t="s">
        <v>141</v>
      </c>
      <c r="N6" s="619" t="s">
        <v>142</v>
      </c>
      <c r="O6" s="620" t="s">
        <v>143</v>
      </c>
    </row>
    <row r="7" spans="1:15" s="824" customFormat="1" ht="15.75" thickBot="1" x14ac:dyDescent="0.3">
      <c r="A7" s="815" t="s">
        <v>573</v>
      </c>
      <c r="B7" s="816"/>
      <c r="C7" s="817">
        <f>C10+C18+C25</f>
        <v>3518064</v>
      </c>
      <c r="D7" s="818">
        <f>D18</f>
        <v>3267088</v>
      </c>
      <c r="E7" s="819">
        <f>E10+E18+E25</f>
        <v>250976</v>
      </c>
      <c r="F7" s="817">
        <f>F10+F18+F25+F8+F44</f>
        <v>2764118</v>
      </c>
      <c r="G7" s="820">
        <f>G10+G18+G25</f>
        <v>325145</v>
      </c>
      <c r="H7" s="817">
        <f>H10+H18+H25+H44+H8</f>
        <v>6607327</v>
      </c>
      <c r="I7" s="818">
        <f>I10+I18+I25</f>
        <v>5987866</v>
      </c>
      <c r="J7" s="818">
        <f>J10+J18+J25+J9+J44</f>
        <v>181000</v>
      </c>
      <c r="K7" s="819">
        <f>H7+J7</f>
        <v>6788327</v>
      </c>
      <c r="L7" s="821">
        <f>L10+L18+L25+L29+L43+L44</f>
        <v>6629987</v>
      </c>
      <c r="M7" s="822">
        <f>M10+M18+M25+M29+M43</f>
        <v>6563987</v>
      </c>
      <c r="N7" s="822">
        <f>N10+N18+N25</f>
        <v>66000</v>
      </c>
      <c r="O7" s="823"/>
    </row>
    <row r="8" spans="1:15" x14ac:dyDescent="0.25">
      <c r="A8" s="829" t="s">
        <v>574</v>
      </c>
      <c r="B8" s="830" t="s">
        <v>575</v>
      </c>
      <c r="C8" s="831"/>
      <c r="D8" s="832"/>
      <c r="E8" s="833"/>
      <c r="F8" s="834">
        <v>5340</v>
      </c>
      <c r="G8" s="835"/>
      <c r="H8" s="834">
        <f>F8</f>
        <v>5340</v>
      </c>
      <c r="I8" s="836"/>
      <c r="J8" s="837"/>
      <c r="K8" s="838">
        <f>H8</f>
        <v>5340</v>
      </c>
      <c r="L8" s="839"/>
      <c r="M8" s="840"/>
      <c r="N8" s="840"/>
      <c r="O8" s="841"/>
    </row>
    <row r="9" spans="1:15" ht="15.75" thickBot="1" x14ac:dyDescent="0.3">
      <c r="A9" s="828" t="s">
        <v>589</v>
      </c>
      <c r="B9" s="674" t="s">
        <v>733</v>
      </c>
      <c r="C9" s="687"/>
      <c r="D9" s="665"/>
      <c r="E9" s="688"/>
      <c r="F9" s="701"/>
      <c r="G9" s="702"/>
      <c r="H9" s="716"/>
      <c r="I9" s="666"/>
      <c r="J9" s="667">
        <v>100000</v>
      </c>
      <c r="K9" s="668">
        <f>J9</f>
        <v>100000</v>
      </c>
      <c r="L9" s="710"/>
      <c r="M9" s="658"/>
      <c r="N9" s="658"/>
      <c r="O9" s="669"/>
    </row>
    <row r="10" spans="1:15" ht="15.75" thickBot="1" x14ac:dyDescent="0.3">
      <c r="A10" s="621" t="s">
        <v>576</v>
      </c>
      <c r="B10" s="675" t="s">
        <v>577</v>
      </c>
      <c r="C10" s="689">
        <f>C11+C12+C13+C14+C15+C16+C17</f>
        <v>37683</v>
      </c>
      <c r="D10" s="622"/>
      <c r="E10" s="623">
        <f t="shared" ref="E10:N10" si="0">E11+E12+E13+E14+E15+E16+E17</f>
        <v>37683</v>
      </c>
      <c r="F10" s="689">
        <f t="shared" si="0"/>
        <v>1403350</v>
      </c>
      <c r="G10" s="703">
        <f t="shared" si="0"/>
        <v>88800</v>
      </c>
      <c r="H10" s="717">
        <f t="shared" si="0"/>
        <v>1529833</v>
      </c>
      <c r="I10" s="718">
        <f t="shared" si="0"/>
        <v>1403350</v>
      </c>
      <c r="J10" s="718">
        <f t="shared" si="0"/>
        <v>16000</v>
      </c>
      <c r="K10" s="719">
        <f t="shared" si="0"/>
        <v>1545833</v>
      </c>
      <c r="L10" s="670">
        <f t="shared" si="0"/>
        <v>1419350</v>
      </c>
      <c r="M10" s="625">
        <f t="shared" si="0"/>
        <v>1403350</v>
      </c>
      <c r="N10" s="625">
        <f t="shared" si="0"/>
        <v>16000</v>
      </c>
      <c r="O10" s="626"/>
    </row>
    <row r="11" spans="1:15" x14ac:dyDescent="0.25">
      <c r="A11" s="627" t="s">
        <v>578</v>
      </c>
      <c r="B11" s="676" t="s">
        <v>699</v>
      </c>
      <c r="C11" s="639">
        <f t="shared" ref="C11:C17" si="1">E11</f>
        <v>4303</v>
      </c>
      <c r="D11" s="628"/>
      <c r="E11" s="629">
        <v>4303</v>
      </c>
      <c r="F11" s="691">
        <v>150000</v>
      </c>
      <c r="G11" s="704">
        <v>9240</v>
      </c>
      <c r="H11" s="723">
        <f t="shared" ref="H11:H17" si="2">C11+F11+G11</f>
        <v>163543</v>
      </c>
      <c r="I11" s="724">
        <f t="shared" ref="I11:I17" si="3">F11</f>
        <v>150000</v>
      </c>
      <c r="J11" s="724"/>
      <c r="K11" s="725">
        <f t="shared" ref="K11:K17" si="4">H11+J11</f>
        <v>163543</v>
      </c>
      <c r="L11" s="711">
        <f>M11+N11</f>
        <v>150000</v>
      </c>
      <c r="M11" s="591">
        <f t="shared" ref="M11:N17" si="5">I11</f>
        <v>150000</v>
      </c>
      <c r="N11" s="591">
        <f t="shared" si="5"/>
        <v>0</v>
      </c>
      <c r="O11" s="592"/>
    </row>
    <row r="12" spans="1:15" x14ac:dyDescent="0.25">
      <c r="A12" s="630" t="s">
        <v>579</v>
      </c>
      <c r="B12" s="677" t="s">
        <v>728</v>
      </c>
      <c r="C12" s="690">
        <f t="shared" si="1"/>
        <v>9638</v>
      </c>
      <c r="D12" s="631"/>
      <c r="E12" s="632">
        <v>9638</v>
      </c>
      <c r="F12" s="692">
        <v>280000</v>
      </c>
      <c r="G12" s="705">
        <v>17740</v>
      </c>
      <c r="H12" s="692">
        <f t="shared" si="2"/>
        <v>307378</v>
      </c>
      <c r="I12" s="631">
        <f t="shared" si="3"/>
        <v>280000</v>
      </c>
      <c r="J12" s="631">
        <v>16000</v>
      </c>
      <c r="K12" s="632">
        <f t="shared" si="4"/>
        <v>323378</v>
      </c>
      <c r="L12" s="712">
        <f t="shared" ref="L12:L17" si="6">M12+N12</f>
        <v>296000</v>
      </c>
      <c r="M12" s="593">
        <f t="shared" si="5"/>
        <v>280000</v>
      </c>
      <c r="N12" s="593">
        <f t="shared" si="5"/>
        <v>16000</v>
      </c>
      <c r="O12" s="594"/>
    </row>
    <row r="13" spans="1:15" x14ac:dyDescent="0.25">
      <c r="A13" s="630" t="s">
        <v>580</v>
      </c>
      <c r="B13" s="677" t="s">
        <v>701</v>
      </c>
      <c r="C13" s="690">
        <f t="shared" si="1"/>
        <v>10976</v>
      </c>
      <c r="D13" s="631"/>
      <c r="E13" s="632">
        <v>10976</v>
      </c>
      <c r="F13" s="692">
        <v>358000</v>
      </c>
      <c r="G13" s="705">
        <v>22000</v>
      </c>
      <c r="H13" s="692">
        <f t="shared" si="2"/>
        <v>390976</v>
      </c>
      <c r="I13" s="631">
        <f t="shared" si="3"/>
        <v>358000</v>
      </c>
      <c r="J13" s="631"/>
      <c r="K13" s="632">
        <f t="shared" si="4"/>
        <v>390976</v>
      </c>
      <c r="L13" s="712">
        <f t="shared" si="6"/>
        <v>358000</v>
      </c>
      <c r="M13" s="593">
        <f t="shared" si="5"/>
        <v>358000</v>
      </c>
      <c r="N13" s="593">
        <f t="shared" si="5"/>
        <v>0</v>
      </c>
      <c r="O13" s="594"/>
    </row>
    <row r="14" spans="1:15" x14ac:dyDescent="0.25">
      <c r="A14" s="630" t="s">
        <v>581</v>
      </c>
      <c r="B14" s="677" t="s">
        <v>729</v>
      </c>
      <c r="C14" s="690">
        <f t="shared" si="1"/>
        <v>4557</v>
      </c>
      <c r="D14" s="631"/>
      <c r="E14" s="632">
        <v>4557</v>
      </c>
      <c r="F14" s="692">
        <v>190000</v>
      </c>
      <c r="G14" s="705">
        <v>12500</v>
      </c>
      <c r="H14" s="692">
        <f t="shared" si="2"/>
        <v>207057</v>
      </c>
      <c r="I14" s="631">
        <f t="shared" si="3"/>
        <v>190000</v>
      </c>
      <c r="J14" s="631"/>
      <c r="K14" s="632">
        <f t="shared" si="4"/>
        <v>207057</v>
      </c>
      <c r="L14" s="712">
        <f t="shared" si="6"/>
        <v>190000</v>
      </c>
      <c r="M14" s="593">
        <f t="shared" si="5"/>
        <v>190000</v>
      </c>
      <c r="N14" s="593">
        <f t="shared" si="5"/>
        <v>0</v>
      </c>
      <c r="O14" s="594"/>
    </row>
    <row r="15" spans="1:15" x14ac:dyDescent="0.25">
      <c r="A15" s="630" t="s">
        <v>582</v>
      </c>
      <c r="B15" s="677" t="s">
        <v>730</v>
      </c>
      <c r="C15" s="690">
        <f t="shared" si="1"/>
        <v>3743</v>
      </c>
      <c r="D15" s="631"/>
      <c r="E15" s="632">
        <v>3743</v>
      </c>
      <c r="F15" s="692">
        <v>200000</v>
      </c>
      <c r="G15" s="705">
        <v>12270</v>
      </c>
      <c r="H15" s="692">
        <f t="shared" si="2"/>
        <v>216013</v>
      </c>
      <c r="I15" s="631">
        <f t="shared" si="3"/>
        <v>200000</v>
      </c>
      <c r="J15" s="631"/>
      <c r="K15" s="632">
        <f t="shared" si="4"/>
        <v>216013</v>
      </c>
      <c r="L15" s="712">
        <f t="shared" si="6"/>
        <v>200000</v>
      </c>
      <c r="M15" s="593">
        <f t="shared" si="5"/>
        <v>200000</v>
      </c>
      <c r="N15" s="593">
        <f t="shared" si="5"/>
        <v>0</v>
      </c>
      <c r="O15" s="594"/>
    </row>
    <row r="16" spans="1:15" x14ac:dyDescent="0.25">
      <c r="A16" s="633" t="s">
        <v>583</v>
      </c>
      <c r="B16" s="678" t="s">
        <v>731</v>
      </c>
      <c r="C16" s="640">
        <f t="shared" si="1"/>
        <v>4466</v>
      </c>
      <c r="D16" s="634"/>
      <c r="E16" s="635">
        <v>4466</v>
      </c>
      <c r="F16" s="693">
        <v>190000</v>
      </c>
      <c r="G16" s="636">
        <v>15050</v>
      </c>
      <c r="H16" s="692">
        <f t="shared" si="2"/>
        <v>209516</v>
      </c>
      <c r="I16" s="631">
        <f t="shared" si="3"/>
        <v>190000</v>
      </c>
      <c r="J16" s="631"/>
      <c r="K16" s="632">
        <f t="shared" si="4"/>
        <v>209516</v>
      </c>
      <c r="L16" s="712">
        <f t="shared" si="6"/>
        <v>190000</v>
      </c>
      <c r="M16" s="593">
        <f t="shared" si="5"/>
        <v>190000</v>
      </c>
      <c r="N16" s="593">
        <f t="shared" si="5"/>
        <v>0</v>
      </c>
      <c r="O16" s="594"/>
    </row>
    <row r="17" spans="1:15" ht="15.75" thickBot="1" x14ac:dyDescent="0.3">
      <c r="A17" s="633" t="s">
        <v>584</v>
      </c>
      <c r="B17" s="678" t="s">
        <v>585</v>
      </c>
      <c r="C17" s="640">
        <f t="shared" si="1"/>
        <v>0</v>
      </c>
      <c r="D17" s="634"/>
      <c r="E17" s="635">
        <v>0</v>
      </c>
      <c r="F17" s="693">
        <v>35350</v>
      </c>
      <c r="G17" s="636">
        <v>0</v>
      </c>
      <c r="H17" s="699">
        <f t="shared" si="2"/>
        <v>35350</v>
      </c>
      <c r="I17" s="661">
        <f t="shared" si="3"/>
        <v>35350</v>
      </c>
      <c r="J17" s="661">
        <v>0</v>
      </c>
      <c r="K17" s="700">
        <f t="shared" si="4"/>
        <v>35350</v>
      </c>
      <c r="L17" s="713">
        <f t="shared" si="6"/>
        <v>35350</v>
      </c>
      <c r="M17" s="595">
        <f t="shared" si="5"/>
        <v>35350</v>
      </c>
      <c r="N17" s="595">
        <f t="shared" si="5"/>
        <v>0</v>
      </c>
      <c r="O17" s="596"/>
    </row>
    <row r="18" spans="1:15" ht="15.75" thickBot="1" x14ac:dyDescent="0.3">
      <c r="A18" s="637" t="s">
        <v>586</v>
      </c>
      <c r="B18" s="679" t="s">
        <v>587</v>
      </c>
      <c r="C18" s="624">
        <f t="shared" ref="C18:I18" si="7">C19+C20+C21+C22+C23+C24</f>
        <v>3479495</v>
      </c>
      <c r="D18" s="625">
        <f t="shared" si="7"/>
        <v>3267088</v>
      </c>
      <c r="E18" s="626">
        <f t="shared" si="7"/>
        <v>212407</v>
      </c>
      <c r="F18" s="624">
        <f t="shared" si="7"/>
        <v>741650</v>
      </c>
      <c r="G18" s="706">
        <f t="shared" si="7"/>
        <v>167845</v>
      </c>
      <c r="H18" s="720">
        <f t="shared" si="7"/>
        <v>4388990</v>
      </c>
      <c r="I18" s="721">
        <f t="shared" si="7"/>
        <v>4008738</v>
      </c>
      <c r="J18" s="721">
        <f>J19+J20+J21+J22+J23+J24</f>
        <v>31000</v>
      </c>
      <c r="K18" s="722">
        <f>K19+K20+K21+K22+K23+K24</f>
        <v>4419990</v>
      </c>
      <c r="L18" s="670">
        <f>L19+L20+L21+L22+L23+L24</f>
        <v>4039738</v>
      </c>
      <c r="M18" s="625">
        <f>M19+M20+M21+M22+M23+M24</f>
        <v>4008738</v>
      </c>
      <c r="N18" s="625">
        <f>N19+N20+N21+N22+N23+N24</f>
        <v>31000</v>
      </c>
      <c r="O18" s="626"/>
    </row>
    <row r="19" spans="1:15" x14ac:dyDescent="0.25">
      <c r="A19" s="627" t="s">
        <v>588</v>
      </c>
      <c r="B19" s="676" t="s">
        <v>732</v>
      </c>
      <c r="C19" s="691">
        <f t="shared" ref="C19:C24" si="8">D19+E19</f>
        <v>247895</v>
      </c>
      <c r="D19" s="628">
        <v>233817</v>
      </c>
      <c r="E19" s="629">
        <v>14078</v>
      </c>
      <c r="F19" s="691">
        <v>139600</v>
      </c>
      <c r="G19" s="704">
        <v>18580</v>
      </c>
      <c r="H19" s="691">
        <f t="shared" ref="H19:H24" si="9">C19+F19+G19</f>
        <v>406075</v>
      </c>
      <c r="I19" s="628">
        <f>D19+F19</f>
        <v>373417</v>
      </c>
      <c r="J19" s="628"/>
      <c r="K19" s="629">
        <f t="shared" ref="K19:K24" si="10">H19+J19</f>
        <v>406075</v>
      </c>
      <c r="L19" s="711">
        <f>M19+N19</f>
        <v>373417</v>
      </c>
      <c r="M19" s="591">
        <f>I19</f>
        <v>373417</v>
      </c>
      <c r="N19" s="591">
        <f t="shared" ref="M19:N24" si="11">J19</f>
        <v>0</v>
      </c>
      <c r="O19" s="592"/>
    </row>
    <row r="20" spans="1:15" x14ac:dyDescent="0.25">
      <c r="A20" s="630" t="s">
        <v>589</v>
      </c>
      <c r="B20" s="677" t="s">
        <v>733</v>
      </c>
      <c r="C20" s="692">
        <f t="shared" si="8"/>
        <v>591338</v>
      </c>
      <c r="D20" s="631">
        <v>564794</v>
      </c>
      <c r="E20" s="632">
        <v>26544</v>
      </c>
      <c r="F20" s="692">
        <v>89000</v>
      </c>
      <c r="G20" s="705">
        <v>26815</v>
      </c>
      <c r="H20" s="692">
        <f t="shared" si="9"/>
        <v>707153</v>
      </c>
      <c r="I20" s="631">
        <f t="shared" ref="I20:I24" si="12">D20+F20</f>
        <v>653794</v>
      </c>
      <c r="J20" s="631"/>
      <c r="K20" s="632">
        <f t="shared" si="10"/>
        <v>707153</v>
      </c>
      <c r="L20" s="712">
        <f t="shared" ref="L20:L24" si="13">M20+N20</f>
        <v>653794</v>
      </c>
      <c r="M20" s="593">
        <f t="shared" si="11"/>
        <v>653794</v>
      </c>
      <c r="N20" s="593">
        <f t="shared" si="11"/>
        <v>0</v>
      </c>
      <c r="O20" s="594"/>
    </row>
    <row r="21" spans="1:15" x14ac:dyDescent="0.25">
      <c r="A21" s="630" t="s">
        <v>590</v>
      </c>
      <c r="B21" s="677" t="s">
        <v>734</v>
      </c>
      <c r="C21" s="692">
        <f t="shared" si="8"/>
        <v>941181</v>
      </c>
      <c r="D21" s="631">
        <v>876931</v>
      </c>
      <c r="E21" s="632">
        <v>64250</v>
      </c>
      <c r="F21" s="692">
        <v>237950</v>
      </c>
      <c r="G21" s="705">
        <v>49450</v>
      </c>
      <c r="H21" s="692">
        <f t="shared" si="9"/>
        <v>1228581</v>
      </c>
      <c r="I21" s="631">
        <f t="shared" si="12"/>
        <v>1114881</v>
      </c>
      <c r="J21" s="631"/>
      <c r="K21" s="632">
        <f t="shared" si="10"/>
        <v>1228581</v>
      </c>
      <c r="L21" s="712">
        <f t="shared" si="13"/>
        <v>1114881</v>
      </c>
      <c r="M21" s="593">
        <f t="shared" si="11"/>
        <v>1114881</v>
      </c>
      <c r="N21" s="593">
        <f t="shared" si="11"/>
        <v>0</v>
      </c>
      <c r="O21" s="594"/>
    </row>
    <row r="22" spans="1:15" x14ac:dyDescent="0.25">
      <c r="A22" s="630" t="s">
        <v>591</v>
      </c>
      <c r="B22" s="677" t="s">
        <v>735</v>
      </c>
      <c r="C22" s="692">
        <f t="shared" si="8"/>
        <v>685479</v>
      </c>
      <c r="D22" s="631">
        <v>635266</v>
      </c>
      <c r="E22" s="632">
        <v>50213</v>
      </c>
      <c r="F22" s="692">
        <v>95100</v>
      </c>
      <c r="G22" s="705">
        <v>35750</v>
      </c>
      <c r="H22" s="692">
        <f t="shared" si="9"/>
        <v>816329</v>
      </c>
      <c r="I22" s="631">
        <f t="shared" si="12"/>
        <v>730366</v>
      </c>
      <c r="J22" s="631"/>
      <c r="K22" s="632">
        <f t="shared" si="10"/>
        <v>816329</v>
      </c>
      <c r="L22" s="712">
        <f t="shared" si="13"/>
        <v>730366</v>
      </c>
      <c r="M22" s="593">
        <f t="shared" si="11"/>
        <v>730366</v>
      </c>
      <c r="N22" s="593">
        <f t="shared" si="11"/>
        <v>0</v>
      </c>
      <c r="O22" s="594"/>
    </row>
    <row r="23" spans="1:15" x14ac:dyDescent="0.25">
      <c r="A23" s="630" t="s">
        <v>592</v>
      </c>
      <c r="B23" s="677" t="s">
        <v>736</v>
      </c>
      <c r="C23" s="692">
        <f t="shared" si="8"/>
        <v>631175</v>
      </c>
      <c r="D23" s="631">
        <v>600785</v>
      </c>
      <c r="E23" s="632">
        <v>30390</v>
      </c>
      <c r="F23" s="692">
        <v>120000</v>
      </c>
      <c r="G23" s="705">
        <v>23050</v>
      </c>
      <c r="H23" s="692">
        <f t="shared" si="9"/>
        <v>774225</v>
      </c>
      <c r="I23" s="631">
        <f t="shared" si="12"/>
        <v>720785</v>
      </c>
      <c r="J23" s="631">
        <v>18000</v>
      </c>
      <c r="K23" s="632">
        <f t="shared" si="10"/>
        <v>792225</v>
      </c>
      <c r="L23" s="712">
        <f t="shared" si="13"/>
        <v>738785</v>
      </c>
      <c r="M23" s="593">
        <f t="shared" si="11"/>
        <v>720785</v>
      </c>
      <c r="N23" s="593">
        <f t="shared" si="11"/>
        <v>18000</v>
      </c>
      <c r="O23" s="594"/>
    </row>
    <row r="24" spans="1:15" ht="15.75" thickBot="1" x14ac:dyDescent="0.3">
      <c r="A24" s="633" t="s">
        <v>593</v>
      </c>
      <c r="B24" s="678" t="s">
        <v>737</v>
      </c>
      <c r="C24" s="693">
        <f t="shared" si="8"/>
        <v>382427</v>
      </c>
      <c r="D24" s="634">
        <v>355495</v>
      </c>
      <c r="E24" s="635">
        <v>26932</v>
      </c>
      <c r="F24" s="693">
        <v>60000</v>
      </c>
      <c r="G24" s="636">
        <v>14200</v>
      </c>
      <c r="H24" s="693">
        <f t="shared" si="9"/>
        <v>456627</v>
      </c>
      <c r="I24" s="634">
        <f t="shared" si="12"/>
        <v>415495</v>
      </c>
      <c r="J24" s="634">
        <v>13000</v>
      </c>
      <c r="K24" s="635">
        <f t="shared" si="10"/>
        <v>469627</v>
      </c>
      <c r="L24" s="713">
        <f t="shared" si="13"/>
        <v>428495</v>
      </c>
      <c r="M24" s="595">
        <f t="shared" si="11"/>
        <v>415495</v>
      </c>
      <c r="N24" s="595">
        <f t="shared" si="11"/>
        <v>13000</v>
      </c>
      <c r="O24" s="596"/>
    </row>
    <row r="25" spans="1:15" ht="15.75" thickBot="1" x14ac:dyDescent="0.3">
      <c r="A25" s="638" t="s">
        <v>594</v>
      </c>
      <c r="B25" s="680" t="s">
        <v>595</v>
      </c>
      <c r="C25" s="624">
        <f>SUM(C26:C28)</f>
        <v>886</v>
      </c>
      <c r="D25" s="625"/>
      <c r="E25" s="626">
        <f>SUM(E26:E28)</f>
        <v>886</v>
      </c>
      <c r="F25" s="624">
        <f>F26+F27</f>
        <v>575778</v>
      </c>
      <c r="G25" s="706">
        <f>G26+G27</f>
        <v>68500</v>
      </c>
      <c r="H25" s="624">
        <f>H26+H27+H28</f>
        <v>645164</v>
      </c>
      <c r="I25" s="625">
        <f>I26+I27</f>
        <v>575778</v>
      </c>
      <c r="J25" s="625">
        <f>SUM(J26:J28)</f>
        <v>19000</v>
      </c>
      <c r="K25" s="626">
        <f>K26+K27+K28</f>
        <v>664164</v>
      </c>
      <c r="L25" s="670">
        <f>L26+L27</f>
        <v>594778</v>
      </c>
      <c r="M25" s="625">
        <f>M26+M27</f>
        <v>575778</v>
      </c>
      <c r="N25" s="625">
        <f>N26+N27</f>
        <v>19000</v>
      </c>
      <c r="O25" s="626"/>
    </row>
    <row r="26" spans="1:15" x14ac:dyDescent="0.25">
      <c r="A26" s="812" t="s">
        <v>596</v>
      </c>
      <c r="B26" s="810" t="s">
        <v>597</v>
      </c>
      <c r="C26" s="691"/>
      <c r="D26" s="628"/>
      <c r="E26" s="629">
        <v>0</v>
      </c>
      <c r="F26" s="691">
        <v>415000</v>
      </c>
      <c r="G26" s="704">
        <v>29000</v>
      </c>
      <c r="H26" s="723">
        <f>F26+G26</f>
        <v>444000</v>
      </c>
      <c r="I26" s="724">
        <f>F26</f>
        <v>415000</v>
      </c>
      <c r="J26" s="827">
        <v>19000</v>
      </c>
      <c r="K26" s="725">
        <f>H26+J26</f>
        <v>463000</v>
      </c>
      <c r="L26" s="711">
        <f>M26+N26</f>
        <v>434000</v>
      </c>
      <c r="M26" s="591">
        <f>I26</f>
        <v>415000</v>
      </c>
      <c r="N26" s="591">
        <f>J26</f>
        <v>19000</v>
      </c>
      <c r="O26" s="592"/>
    </row>
    <row r="27" spans="1:15" x14ac:dyDescent="0.25">
      <c r="A27" s="630" t="s">
        <v>598</v>
      </c>
      <c r="B27" s="811" t="s">
        <v>599</v>
      </c>
      <c r="C27" s="692">
        <f>E27</f>
        <v>620</v>
      </c>
      <c r="D27" s="631"/>
      <c r="E27" s="632">
        <v>620</v>
      </c>
      <c r="F27" s="692">
        <v>160778</v>
      </c>
      <c r="G27" s="705">
        <v>39500</v>
      </c>
      <c r="H27" s="692">
        <f>C27+F27+G27</f>
        <v>200898</v>
      </c>
      <c r="I27" s="631">
        <f>F27</f>
        <v>160778</v>
      </c>
      <c r="J27" s="671">
        <v>0</v>
      </c>
      <c r="K27" s="632">
        <f>H27+J27</f>
        <v>200898</v>
      </c>
      <c r="L27" s="712">
        <f>M27+N27</f>
        <v>160778</v>
      </c>
      <c r="M27" s="593">
        <f>I27</f>
        <v>160778</v>
      </c>
      <c r="N27" s="593">
        <f>J27</f>
        <v>0</v>
      </c>
      <c r="O27" s="651"/>
    </row>
    <row r="28" spans="1:15" ht="15.75" thickBot="1" x14ac:dyDescent="0.3">
      <c r="A28" s="813"/>
      <c r="B28" s="809" t="s">
        <v>738</v>
      </c>
      <c r="C28" s="692">
        <f>E28</f>
        <v>266</v>
      </c>
      <c r="D28" s="655"/>
      <c r="E28" s="656">
        <v>266</v>
      </c>
      <c r="F28" s="698"/>
      <c r="G28" s="708"/>
      <c r="H28" s="692">
        <f>C28+F28+G28</f>
        <v>266</v>
      </c>
      <c r="I28" s="825"/>
      <c r="J28" s="826"/>
      <c r="K28" s="632">
        <f>H28+J28</f>
        <v>266</v>
      </c>
      <c r="L28" s="710"/>
      <c r="M28" s="658"/>
      <c r="N28" s="658"/>
      <c r="O28" s="659"/>
    </row>
    <row r="29" spans="1:15" ht="15.75" thickBot="1" x14ac:dyDescent="0.3">
      <c r="A29" s="814" t="s">
        <v>600</v>
      </c>
      <c r="B29" s="681" t="s">
        <v>601</v>
      </c>
      <c r="C29" s="694"/>
      <c r="D29" s="642"/>
      <c r="E29" s="643">
        <f>E30+E31+E32+E33+E34+E35+E36+E37+E38+E39+E40+E41+E42</f>
        <v>250976</v>
      </c>
      <c r="F29" s="694"/>
      <c r="G29" s="707"/>
      <c r="H29" s="694"/>
      <c r="I29" s="642"/>
      <c r="J29" s="642"/>
      <c r="K29" s="707"/>
      <c r="L29" s="624">
        <f>L30+L31+L32+L33+L34+L35+L36+L37+L38+L39+L40+L41+L42</f>
        <v>250976</v>
      </c>
      <c r="M29" s="625">
        <f>M30+M31+M32+M33+M34+M35+M36+M37+M38+M39+M40+M41+M42</f>
        <v>250976</v>
      </c>
      <c r="N29" s="644"/>
      <c r="O29" s="645"/>
    </row>
    <row r="30" spans="1:15" x14ac:dyDescent="0.25">
      <c r="A30" s="646"/>
      <c r="B30" s="682" t="s">
        <v>602</v>
      </c>
      <c r="C30" s="691"/>
      <c r="D30" s="628"/>
      <c r="E30" s="695">
        <v>19054</v>
      </c>
      <c r="F30" s="691"/>
      <c r="G30" s="704"/>
      <c r="H30" s="691"/>
      <c r="I30" s="628"/>
      <c r="J30" s="628"/>
      <c r="K30" s="629"/>
      <c r="L30" s="647">
        <f>E30</f>
        <v>19054</v>
      </c>
      <c r="M30" s="647">
        <f>E30</f>
        <v>19054</v>
      </c>
      <c r="N30" s="591"/>
      <c r="O30" s="648"/>
    </row>
    <row r="31" spans="1:15" x14ac:dyDescent="0.25">
      <c r="A31" s="649"/>
      <c r="B31" s="683" t="s">
        <v>603</v>
      </c>
      <c r="C31" s="692"/>
      <c r="D31" s="631"/>
      <c r="E31" s="696">
        <v>40852</v>
      </c>
      <c r="F31" s="692"/>
      <c r="G31" s="705"/>
      <c r="H31" s="692"/>
      <c r="I31" s="631"/>
      <c r="J31" s="631"/>
      <c r="K31" s="632"/>
      <c r="L31" s="650">
        <f t="shared" ref="L31:L42" si="14">E31</f>
        <v>40852</v>
      </c>
      <c r="M31" s="650">
        <f t="shared" ref="M31:M42" si="15">E31</f>
        <v>40852</v>
      </c>
      <c r="N31" s="593"/>
      <c r="O31" s="651"/>
    </row>
    <row r="32" spans="1:15" x14ac:dyDescent="0.25">
      <c r="A32" s="649"/>
      <c r="B32" s="683" t="s">
        <v>604</v>
      </c>
      <c r="C32" s="692"/>
      <c r="D32" s="631"/>
      <c r="E32" s="696">
        <v>51274</v>
      </c>
      <c r="F32" s="692"/>
      <c r="G32" s="705"/>
      <c r="H32" s="692"/>
      <c r="I32" s="631"/>
      <c r="J32" s="631"/>
      <c r="K32" s="632"/>
      <c r="L32" s="650">
        <f t="shared" si="14"/>
        <v>51274</v>
      </c>
      <c r="M32" s="650">
        <f t="shared" si="15"/>
        <v>51274</v>
      </c>
      <c r="N32" s="593"/>
      <c r="O32" s="651"/>
    </row>
    <row r="33" spans="1:15" x14ac:dyDescent="0.25">
      <c r="A33" s="649"/>
      <c r="B33" s="683" t="s">
        <v>605</v>
      </c>
      <c r="C33" s="692"/>
      <c r="D33" s="631"/>
      <c r="E33" s="696">
        <v>5068</v>
      </c>
      <c r="F33" s="692"/>
      <c r="G33" s="705"/>
      <c r="H33" s="692"/>
      <c r="I33" s="631"/>
      <c r="J33" s="631"/>
      <c r="K33" s="632"/>
      <c r="L33" s="650">
        <f t="shared" si="14"/>
        <v>5068</v>
      </c>
      <c r="M33" s="650">
        <f t="shared" si="15"/>
        <v>5068</v>
      </c>
      <c r="N33" s="593"/>
      <c r="O33" s="651"/>
    </row>
    <row r="34" spans="1:15" x14ac:dyDescent="0.25">
      <c r="A34" s="649"/>
      <c r="B34" s="683" t="s">
        <v>606</v>
      </c>
      <c r="C34" s="692"/>
      <c r="D34" s="631"/>
      <c r="E34" s="696">
        <v>0</v>
      </c>
      <c r="F34" s="692"/>
      <c r="G34" s="705"/>
      <c r="H34" s="692"/>
      <c r="I34" s="631"/>
      <c r="J34" s="631"/>
      <c r="K34" s="632"/>
      <c r="L34" s="650">
        <f t="shared" si="14"/>
        <v>0</v>
      </c>
      <c r="M34" s="650">
        <f t="shared" si="15"/>
        <v>0</v>
      </c>
      <c r="N34" s="593"/>
      <c r="O34" s="651"/>
    </row>
    <row r="35" spans="1:15" x14ac:dyDescent="0.25">
      <c r="A35" s="649"/>
      <c r="B35" s="683" t="s">
        <v>607</v>
      </c>
      <c r="C35" s="692"/>
      <c r="D35" s="631"/>
      <c r="E35" s="696">
        <v>19190</v>
      </c>
      <c r="F35" s="692"/>
      <c r="G35" s="705"/>
      <c r="H35" s="692"/>
      <c r="I35" s="631"/>
      <c r="J35" s="631"/>
      <c r="K35" s="632"/>
      <c r="L35" s="650">
        <f t="shared" si="14"/>
        <v>19190</v>
      </c>
      <c r="M35" s="650">
        <f t="shared" si="15"/>
        <v>19190</v>
      </c>
      <c r="N35" s="593"/>
      <c r="O35" s="651"/>
    </row>
    <row r="36" spans="1:15" x14ac:dyDescent="0.25">
      <c r="A36" s="649"/>
      <c r="B36" s="683" t="s">
        <v>608</v>
      </c>
      <c r="C36" s="692"/>
      <c r="D36" s="631"/>
      <c r="E36" s="696">
        <v>2895</v>
      </c>
      <c r="F36" s="692"/>
      <c r="G36" s="705"/>
      <c r="H36" s="692"/>
      <c r="I36" s="631"/>
      <c r="J36" s="631"/>
      <c r="K36" s="632"/>
      <c r="L36" s="650">
        <f t="shared" si="14"/>
        <v>2895</v>
      </c>
      <c r="M36" s="650">
        <f t="shared" si="15"/>
        <v>2895</v>
      </c>
      <c r="N36" s="593"/>
      <c r="O36" s="651"/>
    </row>
    <row r="37" spans="1:15" x14ac:dyDescent="0.25">
      <c r="A37" s="649"/>
      <c r="B37" s="683" t="s">
        <v>609</v>
      </c>
      <c r="C37" s="692"/>
      <c r="D37" s="631"/>
      <c r="E37" s="696">
        <v>45440</v>
      </c>
      <c r="F37" s="692"/>
      <c r="G37" s="705"/>
      <c r="H37" s="692"/>
      <c r="I37" s="631"/>
      <c r="J37" s="631"/>
      <c r="K37" s="632"/>
      <c r="L37" s="650">
        <f t="shared" si="14"/>
        <v>45440</v>
      </c>
      <c r="M37" s="650">
        <f t="shared" si="15"/>
        <v>45440</v>
      </c>
      <c r="N37" s="593"/>
      <c r="O37" s="651"/>
    </row>
    <row r="38" spans="1:15" x14ac:dyDescent="0.25">
      <c r="A38" s="649"/>
      <c r="B38" s="683" t="s">
        <v>739</v>
      </c>
      <c r="C38" s="692"/>
      <c r="D38" s="631"/>
      <c r="E38" s="696">
        <v>19500</v>
      </c>
      <c r="F38" s="692"/>
      <c r="G38" s="705"/>
      <c r="H38" s="692"/>
      <c r="I38" s="631"/>
      <c r="J38" s="631"/>
      <c r="K38" s="632"/>
      <c r="L38" s="650">
        <f t="shared" si="14"/>
        <v>19500</v>
      </c>
      <c r="M38" s="650">
        <f t="shared" si="15"/>
        <v>19500</v>
      </c>
      <c r="N38" s="593"/>
      <c r="O38" s="651"/>
    </row>
    <row r="39" spans="1:15" x14ac:dyDescent="0.25">
      <c r="A39" s="649"/>
      <c r="B39" s="683" t="s">
        <v>740</v>
      </c>
      <c r="C39" s="692"/>
      <c r="D39" s="631"/>
      <c r="E39" s="696">
        <v>34050</v>
      </c>
      <c r="F39" s="692"/>
      <c r="G39" s="705"/>
      <c r="H39" s="692"/>
      <c r="I39" s="631"/>
      <c r="J39" s="631"/>
      <c r="K39" s="632"/>
      <c r="L39" s="650">
        <f t="shared" si="14"/>
        <v>34050</v>
      </c>
      <c r="M39" s="650">
        <f t="shared" si="15"/>
        <v>34050</v>
      </c>
      <c r="N39" s="593"/>
      <c r="O39" s="651"/>
    </row>
    <row r="40" spans="1:15" x14ac:dyDescent="0.25">
      <c r="A40" s="652"/>
      <c r="B40" s="683" t="s">
        <v>610</v>
      </c>
      <c r="C40" s="693"/>
      <c r="D40" s="634"/>
      <c r="E40" s="697">
        <v>8888</v>
      </c>
      <c r="F40" s="693"/>
      <c r="G40" s="636"/>
      <c r="H40" s="693"/>
      <c r="I40" s="634"/>
      <c r="J40" s="634"/>
      <c r="K40" s="635"/>
      <c r="L40" s="650">
        <f t="shared" si="14"/>
        <v>8888</v>
      </c>
      <c r="M40" s="650">
        <f t="shared" si="15"/>
        <v>8888</v>
      </c>
      <c r="N40" s="593"/>
      <c r="O40" s="651"/>
    </row>
    <row r="41" spans="1:15" x14ac:dyDescent="0.25">
      <c r="A41" s="652"/>
      <c r="B41" s="683" t="s">
        <v>741</v>
      </c>
      <c r="C41" s="693"/>
      <c r="D41" s="634"/>
      <c r="E41" s="697">
        <v>840</v>
      </c>
      <c r="F41" s="693"/>
      <c r="G41" s="636"/>
      <c r="H41" s="693"/>
      <c r="I41" s="634"/>
      <c r="J41" s="634"/>
      <c r="K41" s="635"/>
      <c r="L41" s="650">
        <f t="shared" si="14"/>
        <v>840</v>
      </c>
      <c r="M41" s="650">
        <f t="shared" si="15"/>
        <v>840</v>
      </c>
      <c r="N41" s="593"/>
      <c r="O41" s="651"/>
    </row>
    <row r="42" spans="1:15" ht="15.75" thickBot="1" x14ac:dyDescent="0.3">
      <c r="A42" s="652"/>
      <c r="B42" s="683" t="s">
        <v>611</v>
      </c>
      <c r="C42" s="693"/>
      <c r="D42" s="634"/>
      <c r="E42" s="697">
        <v>3925</v>
      </c>
      <c r="F42" s="693"/>
      <c r="G42" s="636"/>
      <c r="H42" s="693"/>
      <c r="I42" s="634"/>
      <c r="J42" s="634"/>
      <c r="K42" s="635"/>
      <c r="L42" s="653">
        <f t="shared" si="14"/>
        <v>3925</v>
      </c>
      <c r="M42" s="653">
        <f t="shared" si="15"/>
        <v>3925</v>
      </c>
      <c r="N42" s="595"/>
      <c r="O42" s="597"/>
    </row>
    <row r="43" spans="1:15" ht="15.75" thickBot="1" x14ac:dyDescent="0.3">
      <c r="A43" s="641" t="s">
        <v>612</v>
      </c>
      <c r="B43" s="681" t="s">
        <v>567</v>
      </c>
      <c r="C43" s="694"/>
      <c r="D43" s="642"/>
      <c r="E43" s="643"/>
      <c r="F43" s="726"/>
      <c r="G43" s="727">
        <f>G10+G18+G25</f>
        <v>325145</v>
      </c>
      <c r="H43" s="694"/>
      <c r="I43" s="642"/>
      <c r="J43" s="642"/>
      <c r="K43" s="707"/>
      <c r="L43" s="624">
        <f>G43</f>
        <v>325145</v>
      </c>
      <c r="M43" s="625">
        <f>L43</f>
        <v>325145</v>
      </c>
      <c r="N43" s="625"/>
      <c r="O43" s="645"/>
    </row>
    <row r="44" spans="1:15" x14ac:dyDescent="0.25">
      <c r="A44" s="654" t="s">
        <v>613</v>
      </c>
      <c r="B44" s="684" t="s">
        <v>295</v>
      </c>
      <c r="C44" s="698"/>
      <c r="D44" s="655"/>
      <c r="E44" s="708"/>
      <c r="F44" s="723">
        <v>38000</v>
      </c>
      <c r="G44" s="725"/>
      <c r="H44" s="672">
        <f>F44</f>
        <v>38000</v>
      </c>
      <c r="I44" s="655"/>
      <c r="J44" s="655">
        <v>15000</v>
      </c>
      <c r="K44" s="656">
        <f>F44+J44</f>
        <v>53000</v>
      </c>
      <c r="L44" s="714">
        <f>M44</f>
        <v>0</v>
      </c>
      <c r="M44" s="657"/>
      <c r="N44" s="658"/>
      <c r="O44" s="659"/>
    </row>
    <row r="45" spans="1:15" x14ac:dyDescent="0.25">
      <c r="A45" s="649" t="s">
        <v>614</v>
      </c>
      <c r="B45" s="685" t="s">
        <v>615</v>
      </c>
      <c r="C45" s="692">
        <f>C10+C18+C25</f>
        <v>3518064</v>
      </c>
      <c r="D45" s="631">
        <f>D18</f>
        <v>3267088</v>
      </c>
      <c r="E45" s="705">
        <f>E30+E31+E32+E33+E34+E35+E36+E37+E38+E39+E40+E41+E42</f>
        <v>250976</v>
      </c>
      <c r="F45" s="692">
        <f t="shared" ref="F45:K45" si="16">F10+F18+F25</f>
        <v>2720778</v>
      </c>
      <c r="G45" s="632">
        <f t="shared" si="16"/>
        <v>325145</v>
      </c>
      <c r="H45" s="671">
        <f t="shared" si="16"/>
        <v>6563987</v>
      </c>
      <c r="I45" s="631">
        <f t="shared" si="16"/>
        <v>5987866</v>
      </c>
      <c r="J45" s="631">
        <f t="shared" si="16"/>
        <v>66000</v>
      </c>
      <c r="K45" s="632">
        <f t="shared" si="16"/>
        <v>6629987</v>
      </c>
      <c r="L45" s="712"/>
      <c r="M45" s="593"/>
      <c r="N45" s="593"/>
      <c r="O45" s="651"/>
    </row>
    <row r="46" spans="1:15" ht="15.75" thickBot="1" x14ac:dyDescent="0.3">
      <c r="A46" s="660" t="s">
        <v>512</v>
      </c>
      <c r="B46" s="686" t="s">
        <v>616</v>
      </c>
      <c r="C46" s="699">
        <f>C11+C12+C13+C14+C15+C16+C19+C20+C21+C22+C23+C24+C27+C28</f>
        <v>3518064</v>
      </c>
      <c r="D46" s="661">
        <f>D45</f>
        <v>3267088</v>
      </c>
      <c r="E46" s="709">
        <f>E11+E12+E13+E14+E15+E16+E17+E19+E20+E21+E22+E23+E24+E27+E28</f>
        <v>250976</v>
      </c>
      <c r="F46" s="699">
        <f>F11+F12+F13+F14+F15+F16+F17+F19+F20+F21+F22+F23+F24+F26+F27+F44+F8</f>
        <v>2764118</v>
      </c>
      <c r="G46" s="700">
        <f>G11+G12+G13+G14+G15+G16+G17+G19+G20+G21+G22+G23+G24+G26+G27</f>
        <v>325145</v>
      </c>
      <c r="H46" s="673">
        <f>H11+H12+H13+H14+H15+H16+H17+H19+H20+H21+H22+H23+H24+H26+H27+H8+H28+H44</f>
        <v>6607327</v>
      </c>
      <c r="I46" s="661">
        <f>I11+I12+I13+I14+I15+I16+I17+I19+I20+I21+I22+I23+I24+I26+I27</f>
        <v>5987866</v>
      </c>
      <c r="J46" s="661">
        <f>J11+J12+J13+J14+J15+J16+J17+J19+J20+J21+J22+J23+J24+J9+J26+J27+J28+J44</f>
        <v>181000</v>
      </c>
      <c r="K46" s="700">
        <f>K11+K12+K13+K14+K15+K16+K17+K19+K20+K21+K22+K23+K24+K26+K27+K44+K8+K28+K9</f>
        <v>6788327</v>
      </c>
      <c r="L46" s="715"/>
      <c r="M46" s="662"/>
      <c r="N46" s="662"/>
      <c r="O46" s="663"/>
    </row>
  </sheetData>
  <mergeCells count="15">
    <mergeCell ref="A1:K1"/>
    <mergeCell ref="L1:O1"/>
    <mergeCell ref="A2:A6"/>
    <mergeCell ref="B2:B6"/>
    <mergeCell ref="C2:I2"/>
    <mergeCell ref="C3:E3"/>
    <mergeCell ref="F3:G3"/>
    <mergeCell ref="C4:C6"/>
    <mergeCell ref="D4:E4"/>
    <mergeCell ref="F4:F6"/>
    <mergeCell ref="G4:G6"/>
    <mergeCell ref="I4:I6"/>
    <mergeCell ref="D5:D6"/>
    <mergeCell ref="E5:E6"/>
    <mergeCell ref="M5:O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zdroje krytia rozpočtu </vt:lpstr>
      <vt:lpstr>školstvo 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2016-11-16T12:32:54Z</cp:lastPrinted>
  <dcterms:created xsi:type="dcterms:W3CDTF">2013-01-26T12:47:58Z</dcterms:created>
  <dcterms:modified xsi:type="dcterms:W3CDTF">2016-11-16T12:44:28Z</dcterms:modified>
</cp:coreProperties>
</file>