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AppData\Local\Microsoft\Windows\Temporary Internet Files\Content.Outlook\AX7WV1AJ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investície" sheetId="9" r:id="rId4"/>
    <sheet name="školstvo" sheetId="10" r:id="rId5"/>
    <sheet name="pomocná tabuľka - príjmy 2013" sheetId="1" state="hidden" r:id="rId6"/>
    <sheet name="pomocná tabuľka - výdavky 2013" sheetId="2" state="hidden" r:id="rId7"/>
    <sheet name="pomocná tabuľka - sumár 2013" sheetId="3" state="hidden" r:id="rId8"/>
  </sheets>
  <externalReferences>
    <externalReference r:id="rId9"/>
    <externalReference r:id="rId10"/>
  </externalReferences>
  <definedNames>
    <definedName name="_xlnm.Print_Titles" localSheetId="5">'pomocná tabuľka - príjmy 2013'!$2:$2</definedName>
    <definedName name="_xlnm.Print_Titles" localSheetId="6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I22" i="9" l="1"/>
  <c r="H53" i="9"/>
  <c r="M25" i="10" l="1"/>
  <c r="M7" i="10"/>
  <c r="M26" i="10"/>
  <c r="M27" i="10"/>
  <c r="M28" i="10"/>
  <c r="M29" i="10"/>
  <c r="M30" i="10"/>
  <c r="M43" i="10"/>
  <c r="L43" i="10" s="1"/>
  <c r="L35" i="10" s="1"/>
  <c r="L49" i="10"/>
  <c r="L36" i="10"/>
  <c r="L37" i="10"/>
  <c r="L38" i="10"/>
  <c r="L39" i="10"/>
  <c r="L40" i="10"/>
  <c r="L41" i="10"/>
  <c r="L42" i="10"/>
  <c r="L44" i="10"/>
  <c r="L45" i="10"/>
  <c r="L46" i="10"/>
  <c r="L47" i="10"/>
  <c r="L48" i="10"/>
  <c r="M35" i="10"/>
  <c r="E35" i="10"/>
  <c r="M36" i="10"/>
  <c r="K10" i="10"/>
  <c r="J24" i="10"/>
  <c r="I42" i="9" l="1"/>
  <c r="I6" i="9" l="1"/>
  <c r="H86" i="5" l="1"/>
  <c r="H87" i="5"/>
  <c r="H88" i="5"/>
  <c r="H89" i="5"/>
  <c r="H90" i="5"/>
  <c r="H91" i="5"/>
  <c r="H92" i="5"/>
  <c r="G93" i="5"/>
  <c r="G94" i="5"/>
  <c r="H95" i="5"/>
  <c r="H94" i="5" s="1"/>
  <c r="H93" i="5" s="1"/>
  <c r="H96" i="5"/>
  <c r="H97" i="5"/>
  <c r="G98" i="5"/>
  <c r="H99" i="5"/>
  <c r="H100" i="5"/>
  <c r="H101" i="5"/>
  <c r="H102" i="5"/>
  <c r="H98" i="5" s="1"/>
  <c r="H103" i="5"/>
  <c r="H104" i="5"/>
  <c r="H105" i="5"/>
  <c r="H106" i="5"/>
  <c r="H107" i="5"/>
  <c r="G108" i="5"/>
  <c r="H109" i="5"/>
  <c r="H110" i="5"/>
  <c r="H111" i="5"/>
  <c r="H112" i="5"/>
  <c r="H108" i="5" s="1"/>
  <c r="H68" i="5" l="1"/>
  <c r="H67" i="5"/>
  <c r="H71" i="5" l="1"/>
  <c r="H70" i="5"/>
  <c r="H69" i="5"/>
  <c r="H64" i="5"/>
  <c r="H65" i="5"/>
  <c r="H66" i="5"/>
  <c r="H62" i="5"/>
  <c r="H63" i="5"/>
  <c r="H61" i="5"/>
  <c r="H60" i="5"/>
  <c r="H59" i="5"/>
  <c r="M46" i="10" l="1"/>
  <c r="I35" i="9" l="1"/>
  <c r="I5" i="9" l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3" i="9"/>
  <c r="I24" i="9"/>
  <c r="I25" i="9"/>
  <c r="I26" i="9"/>
  <c r="I27" i="9"/>
  <c r="I28" i="9"/>
  <c r="I29" i="9"/>
  <c r="I30" i="9"/>
  <c r="I32" i="9"/>
  <c r="I33" i="9"/>
  <c r="I34" i="9"/>
  <c r="I36" i="9"/>
  <c r="I37" i="9"/>
  <c r="I38" i="9"/>
  <c r="I39" i="9"/>
  <c r="I40" i="9"/>
  <c r="I41" i="9"/>
  <c r="I43" i="9"/>
  <c r="I44" i="9"/>
  <c r="I45" i="9"/>
  <c r="I46" i="9"/>
  <c r="I47" i="9"/>
  <c r="I48" i="9"/>
  <c r="I49" i="9"/>
  <c r="I50" i="9"/>
  <c r="I51" i="9"/>
  <c r="I52" i="9"/>
  <c r="I4" i="9"/>
  <c r="G53" i="9"/>
  <c r="S31" i="7"/>
  <c r="Q30" i="7" l="1"/>
  <c r="W181" i="6"/>
  <c r="W180" i="6"/>
  <c r="W179" i="6"/>
  <c r="V181" i="6"/>
  <c r="V180" i="6"/>
  <c r="U181" i="6"/>
  <c r="U180" i="6"/>
  <c r="W177" i="6"/>
  <c r="V177" i="6"/>
  <c r="W176" i="6"/>
  <c r="V176" i="6"/>
  <c r="U176" i="6"/>
  <c r="W175" i="6"/>
  <c r="V175" i="6"/>
  <c r="U175" i="6"/>
  <c r="W174" i="6"/>
  <c r="W173" i="6" s="1"/>
  <c r="V174" i="6"/>
  <c r="V173" i="6" s="1"/>
  <c r="U174" i="6"/>
  <c r="W172" i="6"/>
  <c r="V172" i="6"/>
  <c r="U172" i="6"/>
  <c r="W171" i="6"/>
  <c r="V171" i="6"/>
  <c r="U171" i="6"/>
  <c r="W170" i="6"/>
  <c r="V170" i="6"/>
  <c r="U170" i="6"/>
  <c r="W169" i="6"/>
  <c r="V169" i="6"/>
  <c r="U169" i="6"/>
  <c r="W168" i="6"/>
  <c r="V168" i="6"/>
  <c r="U168" i="6"/>
  <c r="W166" i="6"/>
  <c r="V166" i="6"/>
  <c r="U166" i="6"/>
  <c r="W165" i="6"/>
  <c r="V165" i="6"/>
  <c r="U165" i="6"/>
  <c r="W164" i="6"/>
  <c r="V164" i="6"/>
  <c r="U164" i="6"/>
  <c r="W163" i="6"/>
  <c r="V163" i="6"/>
  <c r="U163" i="6"/>
  <c r="W161" i="6"/>
  <c r="V161" i="6"/>
  <c r="U161" i="6"/>
  <c r="W160" i="6"/>
  <c r="V160" i="6"/>
  <c r="U160" i="6"/>
  <c r="W159" i="6"/>
  <c r="V159" i="6"/>
  <c r="U159" i="6"/>
  <c r="W158" i="6"/>
  <c r="V158" i="6"/>
  <c r="U158" i="6"/>
  <c r="W156" i="6"/>
  <c r="V156" i="6"/>
  <c r="U156" i="6"/>
  <c r="W155" i="6"/>
  <c r="V155" i="6"/>
  <c r="U155" i="6"/>
  <c r="W154" i="6"/>
  <c r="V154" i="6"/>
  <c r="U154" i="6"/>
  <c r="W151" i="6"/>
  <c r="W150" i="6"/>
  <c r="W149" i="6"/>
  <c r="W148" i="6"/>
  <c r="W147" i="6"/>
  <c r="W146" i="6"/>
  <c r="W145" i="6"/>
  <c r="W144" i="6"/>
  <c r="W143" i="6"/>
  <c r="W142" i="6"/>
  <c r="V151" i="6"/>
  <c r="V149" i="6"/>
  <c r="V148" i="6"/>
  <c r="V146" i="6"/>
  <c r="V145" i="6"/>
  <c r="V144" i="6"/>
  <c r="V143" i="6"/>
  <c r="V142" i="6"/>
  <c r="U151" i="6"/>
  <c r="U150" i="6"/>
  <c r="U149" i="6"/>
  <c r="U148" i="6"/>
  <c r="U145" i="6"/>
  <c r="U144" i="6"/>
  <c r="T144" i="6" s="1"/>
  <c r="U143" i="6"/>
  <c r="T143" i="6" s="1"/>
  <c r="W139" i="6"/>
  <c r="W138" i="6"/>
  <c r="W137" i="6"/>
  <c r="W136" i="6"/>
  <c r="W135" i="6"/>
  <c r="W134" i="6"/>
  <c r="W132" i="6"/>
  <c r="V139" i="6"/>
  <c r="V138" i="6"/>
  <c r="V137" i="6"/>
  <c r="V135" i="6"/>
  <c r="V134" i="6"/>
  <c r="V132" i="6"/>
  <c r="U139" i="6"/>
  <c r="U137" i="6"/>
  <c r="U134" i="6"/>
  <c r="W130" i="6"/>
  <c r="W129" i="6"/>
  <c r="W128" i="6"/>
  <c r="W127" i="6"/>
  <c r="W126" i="6"/>
  <c r="W125" i="6"/>
  <c r="W124" i="6"/>
  <c r="W122" i="6"/>
  <c r="V130" i="6"/>
  <c r="V129" i="6"/>
  <c r="V128" i="6"/>
  <c r="V127" i="6"/>
  <c r="V126" i="6"/>
  <c r="V125" i="6"/>
  <c r="V124" i="6"/>
  <c r="V122" i="6"/>
  <c r="U130" i="6"/>
  <c r="U128" i="6"/>
  <c r="U126" i="6"/>
  <c r="U124" i="6"/>
  <c r="U122" i="6"/>
  <c r="W120" i="6"/>
  <c r="W119" i="6"/>
  <c r="W118" i="6"/>
  <c r="W117" i="6"/>
  <c r="W116" i="6"/>
  <c r="W114" i="6"/>
  <c r="W113" i="6"/>
  <c r="W112" i="6"/>
  <c r="W111" i="6"/>
  <c r="W110" i="6"/>
  <c r="W109" i="6"/>
  <c r="W107" i="6"/>
  <c r="W106" i="6"/>
  <c r="W105" i="6"/>
  <c r="W104" i="6"/>
  <c r="W103" i="6"/>
  <c r="W102" i="6"/>
  <c r="W101" i="6"/>
  <c r="W100" i="6"/>
  <c r="W98" i="6"/>
  <c r="V120" i="6"/>
  <c r="V119" i="6"/>
  <c r="V118" i="6"/>
  <c r="V117" i="6"/>
  <c r="V116" i="6"/>
  <c r="V114" i="6"/>
  <c r="V113" i="6"/>
  <c r="V112" i="6"/>
  <c r="V111" i="6"/>
  <c r="V109" i="6"/>
  <c r="V107" i="6"/>
  <c r="V106" i="6"/>
  <c r="V105" i="6"/>
  <c r="V104" i="6"/>
  <c r="V103" i="6"/>
  <c r="V102" i="6"/>
  <c r="V101" i="6"/>
  <c r="V100" i="6"/>
  <c r="V98" i="6"/>
  <c r="U120" i="6"/>
  <c r="U119" i="6"/>
  <c r="U118" i="6"/>
  <c r="U117" i="6"/>
  <c r="U116" i="6"/>
  <c r="U114" i="6"/>
  <c r="U111" i="6"/>
  <c r="U109" i="6"/>
  <c r="U107" i="6"/>
  <c r="U106" i="6"/>
  <c r="U105" i="6"/>
  <c r="U104" i="6"/>
  <c r="U103" i="6"/>
  <c r="U102" i="6"/>
  <c r="U101" i="6"/>
  <c r="U100" i="6"/>
  <c r="W96" i="6"/>
  <c r="W95" i="6" s="1"/>
  <c r="V96" i="6"/>
  <c r="V95" i="6" s="1"/>
  <c r="W94" i="6"/>
  <c r="V94" i="6"/>
  <c r="U96" i="6"/>
  <c r="U95" i="6" s="1"/>
  <c r="U94" i="6"/>
  <c r="W92" i="6"/>
  <c r="W91" i="6"/>
  <c r="W89" i="6"/>
  <c r="W88" i="6"/>
  <c r="W86" i="6"/>
  <c r="W85" i="6"/>
  <c r="W84" i="6"/>
  <c r="W83" i="6"/>
  <c r="W82" i="6"/>
  <c r="W81" i="6"/>
  <c r="W80" i="6"/>
  <c r="V92" i="6"/>
  <c r="V91" i="6"/>
  <c r="V89" i="6"/>
  <c r="V88" i="6"/>
  <c r="V86" i="6"/>
  <c r="V85" i="6"/>
  <c r="V84" i="6"/>
  <c r="V83" i="6"/>
  <c r="V82" i="6"/>
  <c r="V81" i="6"/>
  <c r="V80" i="6"/>
  <c r="U92" i="6"/>
  <c r="U91" i="6"/>
  <c r="U88" i="6"/>
  <c r="U86" i="6"/>
  <c r="U85" i="6"/>
  <c r="U82" i="6"/>
  <c r="U81" i="6"/>
  <c r="U80" i="6"/>
  <c r="W77" i="6"/>
  <c r="W76" i="6"/>
  <c r="W75" i="6"/>
  <c r="W73" i="6"/>
  <c r="W72" i="6"/>
  <c r="V77" i="6"/>
  <c r="V76" i="6"/>
  <c r="V75" i="6"/>
  <c r="V73" i="6"/>
  <c r="V72" i="6"/>
  <c r="U76" i="6"/>
  <c r="U75" i="6"/>
  <c r="U72" i="6"/>
  <c r="W69" i="6"/>
  <c r="W68" i="6"/>
  <c r="W66" i="6"/>
  <c r="W65" i="6"/>
  <c r="W64" i="6"/>
  <c r="W63" i="6"/>
  <c r="W61" i="6"/>
  <c r="W60" i="6"/>
  <c r="W59" i="6"/>
  <c r="W58" i="6"/>
  <c r="W57" i="6"/>
  <c r="W56" i="6"/>
  <c r="V69" i="6"/>
  <c r="V68" i="6"/>
  <c r="V66" i="6"/>
  <c r="V65" i="6"/>
  <c r="V64" i="6"/>
  <c r="V63" i="6"/>
  <c r="V61" i="6"/>
  <c r="V60" i="6"/>
  <c r="V59" i="6"/>
  <c r="V58" i="6"/>
  <c r="V57" i="6"/>
  <c r="V56" i="6"/>
  <c r="U69" i="6"/>
  <c r="U68" i="6"/>
  <c r="T68" i="6" s="1"/>
  <c r="U66" i="6"/>
  <c r="T66" i="6" s="1"/>
  <c r="U60" i="6"/>
  <c r="T60" i="6" s="1"/>
  <c r="U58" i="6"/>
  <c r="W53" i="6"/>
  <c r="W52" i="6"/>
  <c r="W51" i="6"/>
  <c r="W49" i="6"/>
  <c r="V53" i="6"/>
  <c r="V52" i="6"/>
  <c r="V51" i="6"/>
  <c r="V49" i="6"/>
  <c r="U53" i="6"/>
  <c r="T53" i="6" s="1"/>
  <c r="U52" i="6"/>
  <c r="T52" i="6" s="1"/>
  <c r="U51" i="6"/>
  <c r="W47" i="6"/>
  <c r="W46" i="6"/>
  <c r="W45" i="6"/>
  <c r="W44" i="6"/>
  <c r="W43" i="6"/>
  <c r="W42" i="6"/>
  <c r="W40" i="6"/>
  <c r="W39" i="6"/>
  <c r="V47" i="6"/>
  <c r="V46" i="6"/>
  <c r="V45" i="6"/>
  <c r="V43" i="6"/>
  <c r="V42" i="6"/>
  <c r="V40" i="6"/>
  <c r="V39" i="6"/>
  <c r="U47" i="6"/>
  <c r="U43" i="6"/>
  <c r="U40" i="6"/>
  <c r="W37" i="6"/>
  <c r="W36" i="6"/>
  <c r="W35" i="6"/>
  <c r="W33" i="6"/>
  <c r="W32" i="6"/>
  <c r="W31" i="6"/>
  <c r="W30" i="6"/>
  <c r="W29" i="6"/>
  <c r="W28" i="6"/>
  <c r="W27" i="6"/>
  <c r="W26" i="6"/>
  <c r="V37" i="6"/>
  <c r="V36" i="6"/>
  <c r="V35" i="6"/>
  <c r="V33" i="6"/>
  <c r="V32" i="6"/>
  <c r="V31" i="6"/>
  <c r="V30" i="6"/>
  <c r="V29" i="6"/>
  <c r="V28" i="6"/>
  <c r="V27" i="6"/>
  <c r="V26" i="6"/>
  <c r="U36" i="6"/>
  <c r="U35" i="6"/>
  <c r="U33" i="6"/>
  <c r="U32" i="6"/>
  <c r="U31" i="6"/>
  <c r="U30" i="6"/>
  <c r="U29" i="6"/>
  <c r="U26" i="6"/>
  <c r="T40" i="6" l="1"/>
  <c r="T101" i="6"/>
  <c r="T105" i="6"/>
  <c r="T134" i="6"/>
  <c r="W71" i="6"/>
  <c r="T126" i="6"/>
  <c r="T80" i="6"/>
  <c r="V71" i="6"/>
  <c r="T76" i="6"/>
  <c r="V90" i="6"/>
  <c r="T124" i="6"/>
  <c r="T148" i="6"/>
  <c r="T156" i="6"/>
  <c r="V157" i="6"/>
  <c r="T158" i="6"/>
  <c r="T58" i="6"/>
  <c r="V67" i="6"/>
  <c r="W50" i="6"/>
  <c r="W48" i="6" s="1"/>
  <c r="T102" i="6"/>
  <c r="T106" i="6"/>
  <c r="T120" i="6"/>
  <c r="W167" i="6"/>
  <c r="U67" i="6"/>
  <c r="W93" i="6"/>
  <c r="T103" i="6"/>
  <c r="V153" i="6"/>
  <c r="T169" i="6"/>
  <c r="T86" i="6"/>
  <c r="T128" i="6"/>
  <c r="T149" i="6"/>
  <c r="V50" i="6"/>
  <c r="V48" i="6" s="1"/>
  <c r="T81" i="6"/>
  <c r="W90" i="6"/>
  <c r="T119" i="6"/>
  <c r="W153" i="6"/>
  <c r="T29" i="6"/>
  <c r="V87" i="6"/>
  <c r="T100" i="6"/>
  <c r="T104" i="6"/>
  <c r="T145" i="6"/>
  <c r="T154" i="6"/>
  <c r="W157" i="6"/>
  <c r="T160" i="6"/>
  <c r="V167" i="6"/>
  <c r="T180" i="6"/>
  <c r="T155" i="6"/>
  <c r="T159" i="6"/>
  <c r="U162" i="6"/>
  <c r="U153" i="6"/>
  <c r="U157" i="6"/>
  <c r="T161" i="6"/>
  <c r="V162" i="6"/>
  <c r="W162" i="6"/>
  <c r="T166" i="6"/>
  <c r="T30" i="6"/>
  <c r="T35" i="6"/>
  <c r="T31" i="6"/>
  <c r="V34" i="6"/>
  <c r="W25" i="6"/>
  <c r="U50" i="6"/>
  <c r="T51" i="6"/>
  <c r="T50" i="6" s="1"/>
  <c r="W67" i="6"/>
  <c r="T75" i="6"/>
  <c r="V74" i="6"/>
  <c r="V70" i="6" s="1"/>
  <c r="W74" i="6"/>
  <c r="W70" i="6" s="1"/>
  <c r="T85" i="6"/>
  <c r="U90" i="6"/>
  <c r="W87" i="6"/>
  <c r="T137" i="6"/>
  <c r="T165" i="6"/>
  <c r="T168" i="6"/>
  <c r="T172" i="6"/>
  <c r="T174" i="6"/>
  <c r="T173" i="6" s="1"/>
  <c r="V62" i="6"/>
  <c r="W62" i="6"/>
  <c r="T82" i="6"/>
  <c r="W79" i="6"/>
  <c r="T94" i="6"/>
  <c r="V93" i="6"/>
  <c r="T164" i="6"/>
  <c r="T33" i="6"/>
  <c r="W34" i="6"/>
  <c r="V55" i="6"/>
  <c r="U115" i="6"/>
  <c r="T170" i="6"/>
  <c r="T176" i="6"/>
  <c r="V99" i="6"/>
  <c r="T117" i="6"/>
  <c r="V115" i="6"/>
  <c r="T36" i="6"/>
  <c r="T26" i="6"/>
  <c r="W55" i="6"/>
  <c r="T69" i="6"/>
  <c r="T67" i="6" s="1"/>
  <c r="U99" i="6"/>
  <c r="T109" i="6"/>
  <c r="T118" i="6"/>
  <c r="W123" i="6"/>
  <c r="W121" i="6" s="1"/>
  <c r="U173" i="6"/>
  <c r="T32" i="6"/>
  <c r="V25" i="6"/>
  <c r="T92" i="6"/>
  <c r="T91" i="6"/>
  <c r="U93" i="6"/>
  <c r="T96" i="6"/>
  <c r="T95" i="6" s="1"/>
  <c r="T139" i="6"/>
  <c r="U34" i="6"/>
  <c r="U74" i="6"/>
  <c r="T88" i="6"/>
  <c r="V79" i="6"/>
  <c r="V141" i="6"/>
  <c r="T163" i="6"/>
  <c r="U167" i="6"/>
  <c r="T171" i="6"/>
  <c r="T175" i="6"/>
  <c r="W108" i="6"/>
  <c r="T114" i="6"/>
  <c r="T43" i="6"/>
  <c r="T47" i="6"/>
  <c r="W41" i="6"/>
  <c r="W38" i="6" s="1"/>
  <c r="T116" i="6"/>
  <c r="T115" i="6" s="1"/>
  <c r="T130" i="6"/>
  <c r="W178" i="6"/>
  <c r="T181" i="6"/>
  <c r="W141" i="6"/>
  <c r="W140" i="6" s="1"/>
  <c r="T151" i="6"/>
  <c r="W133" i="6"/>
  <c r="W131" i="6" s="1"/>
  <c r="V123" i="6"/>
  <c r="V121" i="6" s="1"/>
  <c r="T122" i="6"/>
  <c r="W115" i="6"/>
  <c r="W99" i="6"/>
  <c r="T111" i="6"/>
  <c r="T107" i="6"/>
  <c r="T72" i="6"/>
  <c r="W23" i="6"/>
  <c r="W22" i="6"/>
  <c r="W21" i="6"/>
  <c r="W20" i="6"/>
  <c r="W19" i="6"/>
  <c r="W18" i="6"/>
  <c r="W17" i="6"/>
  <c r="W15" i="6"/>
  <c r="W14" i="6"/>
  <c r="W13" i="6"/>
  <c r="W12" i="6"/>
  <c r="V23" i="6"/>
  <c r="V22" i="6"/>
  <c r="V21" i="6"/>
  <c r="V20" i="6"/>
  <c r="V18" i="6"/>
  <c r="V15" i="6"/>
  <c r="V14" i="6"/>
  <c r="V13" i="6"/>
  <c r="V12" i="6"/>
  <c r="U23" i="6"/>
  <c r="U22" i="6"/>
  <c r="U21" i="6"/>
  <c r="U19" i="6"/>
  <c r="U18" i="6"/>
  <c r="U14" i="6"/>
  <c r="U12" i="6"/>
  <c r="V54" i="6" l="1"/>
  <c r="T74" i="6"/>
  <c r="T34" i="6"/>
  <c r="V152" i="6"/>
  <c r="T93" i="6"/>
  <c r="W152" i="6"/>
  <c r="T99" i="6"/>
  <c r="T153" i="6"/>
  <c r="T157" i="6"/>
  <c r="V78" i="6"/>
  <c r="T167" i="6"/>
  <c r="W78" i="6"/>
  <c r="T23" i="6"/>
  <c r="W11" i="6"/>
  <c r="T162" i="6"/>
  <c r="W54" i="6"/>
  <c r="U152" i="6"/>
  <c r="V24" i="6"/>
  <c r="W24" i="6"/>
  <c r="T12" i="6"/>
  <c r="T21" i="6"/>
  <c r="V11" i="6"/>
  <c r="T22" i="6"/>
  <c r="T14" i="6"/>
  <c r="W16" i="6"/>
  <c r="W97" i="6"/>
  <c r="T90" i="6"/>
  <c r="T18" i="6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58" i="5"/>
  <c r="H53" i="5"/>
  <c r="H54" i="5"/>
  <c r="H55" i="5"/>
  <c r="H56" i="5"/>
  <c r="H52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30" i="5"/>
  <c r="H19" i="5"/>
  <c r="H20" i="5"/>
  <c r="H21" i="5"/>
  <c r="H22" i="5"/>
  <c r="H23" i="5"/>
  <c r="H24" i="5"/>
  <c r="H25" i="5"/>
  <c r="H26" i="5"/>
  <c r="H27" i="5"/>
  <c r="H28" i="5"/>
  <c r="H18" i="5"/>
  <c r="H11" i="5"/>
  <c r="H12" i="5"/>
  <c r="H13" i="5"/>
  <c r="H14" i="5"/>
  <c r="H15" i="5"/>
  <c r="H10" i="5"/>
  <c r="H8" i="5"/>
  <c r="H6" i="5"/>
  <c r="F5" i="5"/>
  <c r="F51" i="5"/>
  <c r="F108" i="5"/>
  <c r="F12" i="7" s="1"/>
  <c r="F98" i="5"/>
  <c r="F93" i="5" s="1"/>
  <c r="F8" i="7" s="1"/>
  <c r="F94" i="5"/>
  <c r="F57" i="5"/>
  <c r="F29" i="5"/>
  <c r="F17" i="5"/>
  <c r="F9" i="5"/>
  <c r="F7" i="5"/>
  <c r="F4" i="5"/>
  <c r="Q27" i="7" s="1"/>
  <c r="E108" i="5"/>
  <c r="E98" i="5"/>
  <c r="E94" i="5"/>
  <c r="E93" i="5" s="1"/>
  <c r="E57" i="5"/>
  <c r="E51" i="5"/>
  <c r="E29" i="5"/>
  <c r="E17" i="5"/>
  <c r="E9" i="5"/>
  <c r="E7" i="5"/>
  <c r="E5" i="5"/>
  <c r="E16" i="5" l="1"/>
  <c r="E4" i="5"/>
  <c r="E3" i="5"/>
  <c r="E113" i="5" s="1"/>
  <c r="Q29" i="7"/>
  <c r="F16" i="5"/>
  <c r="Q28" i="7"/>
  <c r="W10" i="6"/>
  <c r="W8" i="6" s="1"/>
  <c r="Q34" i="7" s="1"/>
  <c r="T152" i="6"/>
  <c r="F3" i="5"/>
  <c r="Q37" i="7" l="1"/>
  <c r="F113" i="5"/>
  <c r="F4" i="7"/>
  <c r="F13" i="7"/>
  <c r="F14" i="7" s="1"/>
  <c r="F53" i="9"/>
  <c r="F21" i="7" l="1"/>
  <c r="F16" i="7"/>
  <c r="P30" i="7"/>
  <c r="P29" i="7"/>
  <c r="P28" i="7"/>
  <c r="P27" i="7"/>
  <c r="E12" i="7"/>
  <c r="E8" i="7"/>
  <c r="E4" i="7"/>
  <c r="R113" i="6"/>
  <c r="N113" i="6"/>
  <c r="S103" i="6"/>
  <c r="O103" i="6"/>
  <c r="P37" i="7" l="1"/>
  <c r="I53" i="9"/>
  <c r="E21" i="7"/>
  <c r="E16" i="7"/>
  <c r="Y91" i="6"/>
  <c r="S181" i="6"/>
  <c r="S180" i="6"/>
  <c r="S179" i="6"/>
  <c r="S177" i="6"/>
  <c r="S176" i="6"/>
  <c r="S175" i="6"/>
  <c r="S174" i="6"/>
  <c r="S173" i="6" s="1"/>
  <c r="S172" i="6"/>
  <c r="S171" i="6"/>
  <c r="S170" i="6"/>
  <c r="S169" i="6"/>
  <c r="S168" i="6"/>
  <c r="S166" i="6"/>
  <c r="S165" i="6"/>
  <c r="S164" i="6"/>
  <c r="S163" i="6"/>
  <c r="S161" i="6"/>
  <c r="S160" i="6"/>
  <c r="S159" i="6"/>
  <c r="S158" i="6"/>
  <c r="S156" i="6"/>
  <c r="S155" i="6"/>
  <c r="S154" i="6"/>
  <c r="S151" i="6"/>
  <c r="S150" i="6"/>
  <c r="S149" i="6"/>
  <c r="S148" i="6"/>
  <c r="S147" i="6"/>
  <c r="S146" i="6"/>
  <c r="S145" i="6"/>
  <c r="S144" i="6"/>
  <c r="S143" i="6"/>
  <c r="S142" i="6"/>
  <c r="S139" i="6"/>
  <c r="S138" i="6"/>
  <c r="S137" i="6"/>
  <c r="S136" i="6"/>
  <c r="S135" i="6"/>
  <c r="S134" i="6"/>
  <c r="S132" i="6"/>
  <c r="S130" i="6"/>
  <c r="S129" i="6"/>
  <c r="S128" i="6"/>
  <c r="S127" i="6"/>
  <c r="S126" i="6"/>
  <c r="S125" i="6"/>
  <c r="S124" i="6"/>
  <c r="S122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0" i="6"/>
  <c r="S102" i="6"/>
  <c r="S101" i="6"/>
  <c r="S98" i="6"/>
  <c r="S96" i="6"/>
  <c r="S95" i="6" s="1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O53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1" i="6"/>
  <c r="R180" i="6"/>
  <c r="R179" i="6"/>
  <c r="R177" i="6"/>
  <c r="R176" i="6"/>
  <c r="R175" i="6"/>
  <c r="R174" i="6"/>
  <c r="R173" i="6" s="1"/>
  <c r="R172" i="6"/>
  <c r="R171" i="6"/>
  <c r="R170" i="6"/>
  <c r="R169" i="6"/>
  <c r="R168" i="6"/>
  <c r="R166" i="6"/>
  <c r="R165" i="6"/>
  <c r="R164" i="6"/>
  <c r="R163" i="6"/>
  <c r="R161" i="6"/>
  <c r="R160" i="6"/>
  <c r="R159" i="6"/>
  <c r="R158" i="6"/>
  <c r="R156" i="6"/>
  <c r="R155" i="6"/>
  <c r="R154" i="6"/>
  <c r="R151" i="6"/>
  <c r="R150" i="6"/>
  <c r="R149" i="6"/>
  <c r="R148" i="6"/>
  <c r="R147" i="6"/>
  <c r="R146" i="6"/>
  <c r="R145" i="6"/>
  <c r="R144" i="6"/>
  <c r="R143" i="6"/>
  <c r="R142" i="6"/>
  <c r="R139" i="6"/>
  <c r="R138" i="6"/>
  <c r="R137" i="6"/>
  <c r="R136" i="6"/>
  <c r="R135" i="6"/>
  <c r="R134" i="6"/>
  <c r="R132" i="6"/>
  <c r="R130" i="6"/>
  <c r="R129" i="6"/>
  <c r="R128" i="6"/>
  <c r="R127" i="6"/>
  <c r="R126" i="6"/>
  <c r="R125" i="6"/>
  <c r="R124" i="6"/>
  <c r="R122" i="6"/>
  <c r="R120" i="6"/>
  <c r="R119" i="6"/>
  <c r="R118" i="6"/>
  <c r="R117" i="6"/>
  <c r="R116" i="6"/>
  <c r="R114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R96" i="6"/>
  <c r="R95" i="6" s="1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9" i="6"/>
  <c r="R18" i="6"/>
  <c r="R17" i="6"/>
  <c r="R15" i="6"/>
  <c r="R14" i="6"/>
  <c r="R13" i="6"/>
  <c r="R12" i="6"/>
  <c r="Q181" i="6"/>
  <c r="Q180" i="6"/>
  <c r="Q179" i="6"/>
  <c r="Q177" i="6"/>
  <c r="Q176" i="6"/>
  <c r="Q175" i="6"/>
  <c r="Q174" i="6"/>
  <c r="Q173" i="6" s="1"/>
  <c r="Q172" i="6"/>
  <c r="Q171" i="6"/>
  <c r="Q170" i="6"/>
  <c r="Q169" i="6"/>
  <c r="Q168" i="6"/>
  <c r="Q166" i="6"/>
  <c r="Q165" i="6"/>
  <c r="Q164" i="6"/>
  <c r="Q163" i="6"/>
  <c r="Q161" i="6"/>
  <c r="Q160" i="6"/>
  <c r="Q159" i="6"/>
  <c r="Q158" i="6"/>
  <c r="Q156" i="6"/>
  <c r="Q155" i="6"/>
  <c r="Q154" i="6"/>
  <c r="Q151" i="6"/>
  <c r="Q150" i="6"/>
  <c r="Q149" i="6"/>
  <c r="Q148" i="6"/>
  <c r="Q147" i="6"/>
  <c r="Q146" i="6"/>
  <c r="Q145" i="6"/>
  <c r="Q144" i="6"/>
  <c r="Q143" i="6"/>
  <c r="Q142" i="6"/>
  <c r="Q139" i="6"/>
  <c r="Q138" i="6"/>
  <c r="Q137" i="6"/>
  <c r="Q136" i="6"/>
  <c r="Q135" i="6"/>
  <c r="Q134" i="6"/>
  <c r="Q132" i="6"/>
  <c r="Q130" i="6"/>
  <c r="Q129" i="6"/>
  <c r="Q128" i="6"/>
  <c r="Q127" i="6"/>
  <c r="Q126" i="6"/>
  <c r="Q125" i="6"/>
  <c r="Q124" i="6"/>
  <c r="Q122" i="6"/>
  <c r="Q120" i="6"/>
  <c r="Q119" i="6"/>
  <c r="Q118" i="6"/>
  <c r="Q117" i="6"/>
  <c r="Q116" i="6"/>
  <c r="Q114" i="6"/>
  <c r="Q113" i="6"/>
  <c r="Q112" i="6"/>
  <c r="Q111" i="6"/>
  <c r="Q110" i="6"/>
  <c r="Q109" i="6"/>
  <c r="Q107" i="6"/>
  <c r="Q106" i="6"/>
  <c r="Q105" i="6"/>
  <c r="Q104" i="6"/>
  <c r="Q103" i="6"/>
  <c r="P103" i="6" s="1"/>
  <c r="Q102" i="6"/>
  <c r="Q101" i="6"/>
  <c r="Q100" i="6"/>
  <c r="Q98" i="6"/>
  <c r="Q96" i="6"/>
  <c r="Q95" i="6" s="1"/>
  <c r="Q94" i="6"/>
  <c r="Q92" i="6"/>
  <c r="Q91" i="6"/>
  <c r="Q89" i="6"/>
  <c r="Q88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4" i="6"/>
  <c r="Q63" i="6"/>
  <c r="Q61" i="6"/>
  <c r="Q60" i="6"/>
  <c r="Q59" i="6"/>
  <c r="Q57" i="6"/>
  <c r="Q58" i="6"/>
  <c r="Q56" i="6"/>
  <c r="Q53" i="6"/>
  <c r="Q52" i="6"/>
  <c r="Q51" i="6"/>
  <c r="Q49" i="6"/>
  <c r="Q47" i="6"/>
  <c r="Q46" i="6"/>
  <c r="Q45" i="6"/>
  <c r="Q44" i="6"/>
  <c r="Q43" i="6"/>
  <c r="Q42" i="6"/>
  <c r="Q40" i="6"/>
  <c r="Q39" i="6"/>
  <c r="Q37" i="6"/>
  <c r="Q36" i="6"/>
  <c r="Q35" i="6"/>
  <c r="Q33" i="6"/>
  <c r="Q32" i="6"/>
  <c r="Q31" i="6"/>
  <c r="Q30" i="6"/>
  <c r="Q29" i="6"/>
  <c r="Q28" i="6"/>
  <c r="Q27" i="6"/>
  <c r="Q26" i="6"/>
  <c r="Q23" i="6"/>
  <c r="Q22" i="6"/>
  <c r="Q21" i="6"/>
  <c r="Q20" i="6"/>
  <c r="Q19" i="6"/>
  <c r="Q18" i="6"/>
  <c r="Q17" i="6"/>
  <c r="Q15" i="6"/>
  <c r="Q14" i="6"/>
  <c r="Q13" i="6"/>
  <c r="Q12" i="6"/>
  <c r="Q11" i="6" l="1"/>
  <c r="R16" i="6"/>
  <c r="P107" i="6"/>
  <c r="P112" i="6"/>
  <c r="S115" i="6"/>
  <c r="S71" i="6"/>
  <c r="P35" i="6"/>
  <c r="P45" i="6"/>
  <c r="P51" i="6"/>
  <c r="P33" i="6"/>
  <c r="Q178" i="6"/>
  <c r="Q87" i="6"/>
  <c r="Q93" i="6"/>
  <c r="P116" i="6"/>
  <c r="P130" i="6"/>
  <c r="P142" i="6"/>
  <c r="Q153" i="6"/>
  <c r="P161" i="6"/>
  <c r="R50" i="6"/>
  <c r="R48" i="6" s="1"/>
  <c r="R99" i="6"/>
  <c r="P168" i="6"/>
  <c r="S34" i="6"/>
  <c r="S50" i="6"/>
  <c r="S48" i="6" s="1"/>
  <c r="P68" i="6"/>
  <c r="S108" i="6"/>
  <c r="S93" i="6"/>
  <c r="P28" i="6"/>
  <c r="P113" i="6"/>
  <c r="P31" i="6"/>
  <c r="P81" i="6"/>
  <c r="P158" i="6"/>
  <c r="P172" i="6"/>
  <c r="P155" i="6"/>
  <c r="P12" i="6"/>
  <c r="P27" i="6"/>
  <c r="P42" i="6"/>
  <c r="P46" i="6"/>
  <c r="P52" i="6"/>
  <c r="P75" i="6"/>
  <c r="P85" i="6"/>
  <c r="P117" i="6"/>
  <c r="P122" i="6"/>
  <c r="P132" i="6"/>
  <c r="P137" i="6"/>
  <c r="P147" i="6"/>
  <c r="P151" i="6"/>
  <c r="P163" i="6"/>
  <c r="P177" i="6"/>
  <c r="R34" i="6"/>
  <c r="R123" i="6"/>
  <c r="R121" i="6" s="1"/>
  <c r="R133" i="6"/>
  <c r="R131" i="6" s="1"/>
  <c r="R162" i="6"/>
  <c r="S11" i="6"/>
  <c r="S16" i="6"/>
  <c r="S41" i="6"/>
  <c r="S38" i="6" s="1"/>
  <c r="S74" i="6"/>
  <c r="S79" i="6"/>
  <c r="S90" i="6"/>
  <c r="S133" i="6"/>
  <c r="S131" i="6" s="1"/>
  <c r="Q74" i="6"/>
  <c r="P124" i="6"/>
  <c r="P13" i="6"/>
  <c r="P22" i="6"/>
  <c r="P148" i="6"/>
  <c r="R25" i="6"/>
  <c r="R24" i="6" s="1"/>
  <c r="P180" i="6"/>
  <c r="P120" i="6"/>
  <c r="P156" i="6"/>
  <c r="Q41" i="6"/>
  <c r="Q38" i="6" s="1"/>
  <c r="Q71" i="6"/>
  <c r="P83" i="6"/>
  <c r="R71" i="6"/>
  <c r="R87" i="6"/>
  <c r="R115" i="6"/>
  <c r="P181" i="6"/>
  <c r="P73" i="6"/>
  <c r="P80" i="6"/>
  <c r="P84" i="6"/>
  <c r="S87" i="6"/>
  <c r="S157" i="6"/>
  <c r="P65" i="6"/>
  <c r="P57" i="6"/>
  <c r="P66" i="6"/>
  <c r="S67" i="6"/>
  <c r="P63" i="6"/>
  <c r="R55" i="6"/>
  <c r="R62" i="6"/>
  <c r="S55" i="6"/>
  <c r="S62" i="6"/>
  <c r="P59" i="6"/>
  <c r="P36" i="6"/>
  <c r="P34" i="6" s="1"/>
  <c r="Q34" i="6"/>
  <c r="Q67" i="6"/>
  <c r="P91" i="6"/>
  <c r="Q90" i="6"/>
  <c r="Q167" i="6"/>
  <c r="P118" i="6"/>
  <c r="P128" i="6"/>
  <c r="P138" i="6"/>
  <c r="P144" i="6"/>
  <c r="P154" i="6"/>
  <c r="P159" i="6"/>
  <c r="P169" i="6"/>
  <c r="P179" i="6"/>
  <c r="P18" i="6"/>
  <c r="P32" i="6"/>
  <c r="P43" i="6"/>
  <c r="P47" i="6"/>
  <c r="P53" i="6"/>
  <c r="P64" i="6"/>
  <c r="R67" i="6"/>
  <c r="P86" i="6"/>
  <c r="P76" i="6"/>
  <c r="P82" i="6"/>
  <c r="R90" i="6"/>
  <c r="P100" i="6"/>
  <c r="P104" i="6"/>
  <c r="P109" i="6"/>
  <c r="P72" i="6"/>
  <c r="P19" i="6"/>
  <c r="P29" i="6"/>
  <c r="P39" i="6"/>
  <c r="Q55" i="6"/>
  <c r="P60" i="6"/>
  <c r="Q62" i="6"/>
  <c r="P77" i="6"/>
  <c r="P88" i="6"/>
  <c r="P94" i="6"/>
  <c r="P105" i="6"/>
  <c r="P110" i="6"/>
  <c r="P114" i="6"/>
  <c r="P119" i="6"/>
  <c r="P125" i="6"/>
  <c r="Q123" i="6"/>
  <c r="Q121" i="6" s="1"/>
  <c r="P135" i="6"/>
  <c r="P139" i="6"/>
  <c r="P149" i="6"/>
  <c r="Q157" i="6"/>
  <c r="P165" i="6"/>
  <c r="P170" i="6"/>
  <c r="P175" i="6"/>
  <c r="Q50" i="6"/>
  <c r="Q48" i="6" s="1"/>
  <c r="P61" i="6"/>
  <c r="Q79" i="6"/>
  <c r="P89" i="6"/>
  <c r="P96" i="6"/>
  <c r="P95" i="6" s="1"/>
  <c r="P111" i="6"/>
  <c r="Q115" i="6"/>
  <c r="P126" i="6"/>
  <c r="Q141" i="6"/>
  <c r="Q140" i="6" s="1"/>
  <c r="P146" i="6"/>
  <c r="P150" i="6"/>
  <c r="P166" i="6"/>
  <c r="P171" i="6"/>
  <c r="S141" i="6"/>
  <c r="S140" i="6" s="1"/>
  <c r="S153" i="6"/>
  <c r="S162" i="6"/>
  <c r="S167" i="6"/>
  <c r="S178" i="6"/>
  <c r="P37" i="6"/>
  <c r="P101" i="6"/>
  <c r="Q25" i="6"/>
  <c r="R41" i="6"/>
  <c r="R38" i="6" s="1"/>
  <c r="P49" i="6"/>
  <c r="S99" i="6"/>
  <c r="R153" i="6"/>
  <c r="P174" i="6"/>
  <c r="P173" i="6" s="1"/>
  <c r="R178" i="6"/>
  <c r="Q99" i="6"/>
  <c r="P23" i="6"/>
  <c r="P44" i="6"/>
  <c r="Q16" i="6"/>
  <c r="R79" i="6"/>
  <c r="P102" i="6"/>
  <c r="P129" i="6"/>
  <c r="R157" i="6"/>
  <c r="P160" i="6"/>
  <c r="P69" i="6"/>
  <c r="P92" i="6"/>
  <c r="P17" i="6"/>
  <c r="P21" i="6"/>
  <c r="P58" i="6"/>
  <c r="P143" i="6"/>
  <c r="P127" i="6"/>
  <c r="Q162" i="6"/>
  <c r="P164" i="6"/>
  <c r="R93" i="6"/>
  <c r="P145" i="6"/>
  <c r="S25" i="6"/>
  <c r="P56" i="6"/>
  <c r="P15" i="6"/>
  <c r="P26" i="6"/>
  <c r="P30" i="6"/>
  <c r="P40" i="6"/>
  <c r="R108" i="6"/>
  <c r="P176" i="6"/>
  <c r="P20" i="6"/>
  <c r="P106" i="6"/>
  <c r="S123" i="6"/>
  <c r="S121" i="6" s="1"/>
  <c r="R167" i="6"/>
  <c r="R141" i="6"/>
  <c r="R140" i="6" s="1"/>
  <c r="P136" i="6"/>
  <c r="R74" i="6"/>
  <c r="R11" i="6"/>
  <c r="Q133" i="6"/>
  <c r="Q131" i="6" s="1"/>
  <c r="P134" i="6"/>
  <c r="Q108" i="6"/>
  <c r="P98" i="6"/>
  <c r="P14" i="6"/>
  <c r="P93" i="6" l="1"/>
  <c r="P11" i="6"/>
  <c r="Q10" i="6"/>
  <c r="R10" i="6"/>
  <c r="S70" i="6"/>
  <c r="P50" i="6"/>
  <c r="P48" i="6" s="1"/>
  <c r="P67" i="6"/>
  <c r="P115" i="6"/>
  <c r="S97" i="6"/>
  <c r="S24" i="6"/>
  <c r="R152" i="6"/>
  <c r="Q78" i="6"/>
  <c r="P16" i="6"/>
  <c r="Q70" i="6"/>
  <c r="S78" i="6"/>
  <c r="S10" i="6"/>
  <c r="P178" i="6"/>
  <c r="P153" i="6"/>
  <c r="R78" i="6"/>
  <c r="P62" i="6"/>
  <c r="R97" i="6"/>
  <c r="Q24" i="6"/>
  <c r="S152" i="6"/>
  <c r="P167" i="6"/>
  <c r="P74" i="6"/>
  <c r="P133" i="6"/>
  <c r="P131" i="6" s="1"/>
  <c r="R70" i="6"/>
  <c r="P25" i="6"/>
  <c r="P24" i="6" s="1"/>
  <c r="Q152" i="6"/>
  <c r="P79" i="6"/>
  <c r="P141" i="6"/>
  <c r="P140" i="6" s="1"/>
  <c r="P41" i="6"/>
  <c r="P38" i="6" s="1"/>
  <c r="P71" i="6"/>
  <c r="R54" i="6"/>
  <c r="Q54" i="6"/>
  <c r="S54" i="6"/>
  <c r="P87" i="6"/>
  <c r="P90" i="6"/>
  <c r="P108" i="6"/>
  <c r="P55" i="6"/>
  <c r="P162" i="6"/>
  <c r="P123" i="6"/>
  <c r="P121" i="6" s="1"/>
  <c r="P99" i="6"/>
  <c r="P157" i="6"/>
  <c r="Q97" i="6"/>
  <c r="F24" i="10"/>
  <c r="F15" i="10"/>
  <c r="P97" i="6" l="1"/>
  <c r="S8" i="6"/>
  <c r="P34" i="7" s="1"/>
  <c r="Q8" i="6"/>
  <c r="P10" i="6"/>
  <c r="P70" i="6"/>
  <c r="P54" i="6"/>
  <c r="P78" i="6"/>
  <c r="R8" i="6"/>
  <c r="E9" i="7" s="1"/>
  <c r="E10" i="7" s="1"/>
  <c r="P152" i="6"/>
  <c r="P8" i="6" l="1"/>
  <c r="P32" i="7"/>
  <c r="E13" i="7"/>
  <c r="E14" i="7" s="1"/>
  <c r="E5" i="7"/>
  <c r="E22" i="7" s="1"/>
  <c r="E23" i="7" s="1"/>
  <c r="P33" i="7"/>
  <c r="F54" i="9"/>
  <c r="P38" i="7" l="1"/>
  <c r="P39" i="7" s="1"/>
  <c r="E17" i="7"/>
  <c r="E18" i="7" s="1"/>
  <c r="E6" i="7"/>
  <c r="L51" i="10"/>
  <c r="K51" i="10"/>
  <c r="N50" i="10"/>
  <c r="L9" i="10"/>
  <c r="L10" i="10"/>
  <c r="L11" i="10"/>
  <c r="L12" i="10"/>
  <c r="L13" i="10"/>
  <c r="L14" i="10"/>
  <c r="H35" i="10"/>
  <c r="K9" i="10"/>
  <c r="K12" i="10"/>
  <c r="K13" i="10"/>
  <c r="K14" i="10"/>
  <c r="K8" i="10"/>
  <c r="H8" i="10"/>
  <c r="H10" i="10"/>
  <c r="H11" i="10"/>
  <c r="K11" i="10" s="1"/>
  <c r="H12" i="10"/>
  <c r="H13" i="10"/>
  <c r="H14" i="10"/>
  <c r="H9" i="10"/>
  <c r="G57" i="5"/>
  <c r="G29" i="5"/>
  <c r="R29" i="7" l="1"/>
  <c r="S29" i="7" s="1"/>
  <c r="R30" i="7"/>
  <c r="S30" i="7" s="1"/>
  <c r="D108" i="5"/>
  <c r="D12" i="7" s="1"/>
  <c r="C53" i="9"/>
  <c r="M31" i="7"/>
  <c r="M30" i="7"/>
  <c r="G181" i="6"/>
  <c r="F181" i="6"/>
  <c r="E181" i="6"/>
  <c r="G180" i="6"/>
  <c r="F180" i="6"/>
  <c r="E180" i="6"/>
  <c r="D177" i="6"/>
  <c r="E175" i="6"/>
  <c r="E174" i="6"/>
  <c r="E173" i="6" s="1"/>
  <c r="E172" i="6"/>
  <c r="E171" i="6"/>
  <c r="E170" i="6"/>
  <c r="E169" i="6"/>
  <c r="E168" i="6"/>
  <c r="G166" i="6"/>
  <c r="F166" i="6"/>
  <c r="E166" i="6"/>
  <c r="E164" i="6"/>
  <c r="E163" i="6"/>
  <c r="E161" i="6"/>
  <c r="E160" i="6"/>
  <c r="E159" i="6"/>
  <c r="E158" i="6"/>
  <c r="E156" i="6"/>
  <c r="G155" i="6"/>
  <c r="F155" i="6"/>
  <c r="E155" i="6"/>
  <c r="E154" i="6"/>
  <c r="E151" i="6"/>
  <c r="E148" i="6"/>
  <c r="G146" i="6"/>
  <c r="F146" i="6"/>
  <c r="E146" i="6"/>
  <c r="E143" i="6"/>
  <c r="E139" i="6"/>
  <c r="E138" i="6"/>
  <c r="E134" i="6"/>
  <c r="E130" i="6"/>
  <c r="E129" i="6"/>
  <c r="E128" i="6"/>
  <c r="E120" i="6"/>
  <c r="G119" i="6"/>
  <c r="F119" i="6"/>
  <c r="E119" i="6"/>
  <c r="E118" i="6"/>
  <c r="G117" i="6"/>
  <c r="F117" i="6"/>
  <c r="E117" i="6"/>
  <c r="G116" i="6"/>
  <c r="F116" i="6"/>
  <c r="E116" i="6"/>
  <c r="G114" i="6"/>
  <c r="F114" i="6"/>
  <c r="E114" i="6"/>
  <c r="G113" i="6"/>
  <c r="F113" i="6"/>
  <c r="E113" i="6"/>
  <c r="G112" i="6"/>
  <c r="F112" i="6"/>
  <c r="E112" i="6"/>
  <c r="G111" i="6"/>
  <c r="F111" i="6"/>
  <c r="E111" i="6"/>
  <c r="G110" i="6"/>
  <c r="F110" i="6"/>
  <c r="E110" i="6"/>
  <c r="G109" i="6"/>
  <c r="F109" i="6"/>
  <c r="E109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101" i="6"/>
  <c r="F101" i="6"/>
  <c r="E101" i="6"/>
  <c r="G100" i="6"/>
  <c r="F100" i="6"/>
  <c r="E100" i="6"/>
  <c r="E96" i="6"/>
  <c r="E95" i="6" s="1"/>
  <c r="E94" i="6"/>
  <c r="E92" i="6"/>
  <c r="E91" i="6"/>
  <c r="E89" i="6"/>
  <c r="E88" i="6"/>
  <c r="E84" i="6"/>
  <c r="E80" i="6"/>
  <c r="E76" i="6"/>
  <c r="E75" i="6"/>
  <c r="E73" i="6"/>
  <c r="E72" i="6"/>
  <c r="E69" i="6"/>
  <c r="E68" i="6"/>
  <c r="E66" i="6"/>
  <c r="E65" i="6"/>
  <c r="E64" i="6"/>
  <c r="E63" i="6"/>
  <c r="E60" i="6"/>
  <c r="E58" i="6"/>
  <c r="G53" i="6"/>
  <c r="F53" i="6"/>
  <c r="E53" i="6"/>
  <c r="E47" i="6"/>
  <c r="E46" i="6"/>
  <c r="E45" i="6"/>
  <c r="F33" i="6"/>
  <c r="E33" i="6"/>
  <c r="F32" i="6"/>
  <c r="E32" i="6"/>
  <c r="F31" i="6"/>
  <c r="E31" i="6"/>
  <c r="F30" i="6"/>
  <c r="E30" i="6"/>
  <c r="F29" i="6"/>
  <c r="E29" i="6"/>
  <c r="E27" i="6"/>
  <c r="F26" i="6"/>
  <c r="E26" i="6"/>
  <c r="G23" i="6"/>
  <c r="F23" i="6"/>
  <c r="E23" i="6"/>
  <c r="E21" i="6"/>
  <c r="E18" i="6"/>
  <c r="E15" i="6"/>
  <c r="E14" i="6"/>
  <c r="B108" i="5"/>
  <c r="B12" i="7" s="1"/>
  <c r="B98" i="5"/>
  <c r="B94" i="5"/>
  <c r="B93" i="5" s="1"/>
  <c r="B57" i="5"/>
  <c r="B51" i="5"/>
  <c r="B29" i="5"/>
  <c r="B17" i="5"/>
  <c r="C9" i="5"/>
  <c r="B9" i="5"/>
  <c r="B7" i="5"/>
  <c r="B5" i="5"/>
  <c r="E53" i="9"/>
  <c r="O30" i="7"/>
  <c r="H57" i="5"/>
  <c r="H29" i="5"/>
  <c r="O181" i="6"/>
  <c r="O180" i="6"/>
  <c r="N181" i="6"/>
  <c r="N180" i="6"/>
  <c r="M181" i="6"/>
  <c r="M180" i="6"/>
  <c r="O177" i="6"/>
  <c r="N177" i="6"/>
  <c r="M177" i="6"/>
  <c r="O155" i="6"/>
  <c r="N155" i="6"/>
  <c r="M155" i="6"/>
  <c r="O129" i="6"/>
  <c r="O119" i="6"/>
  <c r="O117" i="6"/>
  <c r="O116" i="6"/>
  <c r="O114" i="6"/>
  <c r="O113" i="6"/>
  <c r="O111" i="6"/>
  <c r="O107" i="6"/>
  <c r="O106" i="6"/>
  <c r="O105" i="6"/>
  <c r="O104" i="6"/>
  <c r="O102" i="6"/>
  <c r="O101" i="6"/>
  <c r="O100" i="6"/>
  <c r="N119" i="6"/>
  <c r="N117" i="6"/>
  <c r="N116" i="6"/>
  <c r="N114" i="6"/>
  <c r="N111" i="6"/>
  <c r="N107" i="6"/>
  <c r="N106" i="6"/>
  <c r="N105" i="6"/>
  <c r="N104" i="6"/>
  <c r="N103" i="6"/>
  <c r="N102" i="6"/>
  <c r="N101" i="6"/>
  <c r="N100" i="6"/>
  <c r="M120" i="6"/>
  <c r="M119" i="6"/>
  <c r="M117" i="6"/>
  <c r="M116" i="6"/>
  <c r="M114" i="6"/>
  <c r="M113" i="6"/>
  <c r="M112" i="6"/>
  <c r="M111" i="6"/>
  <c r="M110" i="6"/>
  <c r="M109" i="6"/>
  <c r="M107" i="6"/>
  <c r="M106" i="6"/>
  <c r="M105" i="6"/>
  <c r="M104" i="6"/>
  <c r="M103" i="6"/>
  <c r="M102" i="6"/>
  <c r="M101" i="6"/>
  <c r="M100" i="6"/>
  <c r="M94" i="6"/>
  <c r="N53" i="6"/>
  <c r="M53" i="6"/>
  <c r="M29" i="7" l="1"/>
  <c r="B4" i="5"/>
  <c r="M27" i="7" s="1"/>
  <c r="M37" i="7" s="1"/>
  <c r="M28" i="7"/>
  <c r="B8" i="7"/>
  <c r="B16" i="5"/>
  <c r="B3" i="5" s="1"/>
  <c r="L53" i="6"/>
  <c r="E93" i="6"/>
  <c r="E90" i="6"/>
  <c r="E87" i="6"/>
  <c r="F178" i="6"/>
  <c r="D181" i="6"/>
  <c r="E67" i="6"/>
  <c r="L102" i="6"/>
  <c r="L106" i="6"/>
  <c r="L111" i="6"/>
  <c r="E157" i="6"/>
  <c r="L103" i="6"/>
  <c r="L107" i="6"/>
  <c r="L117" i="6"/>
  <c r="L100" i="6"/>
  <c r="L104" i="6"/>
  <c r="D23" i="6"/>
  <c r="D155" i="6"/>
  <c r="D166" i="6"/>
  <c r="L101" i="6"/>
  <c r="L105" i="6"/>
  <c r="L114" i="6"/>
  <c r="L119" i="6"/>
  <c r="E153" i="6"/>
  <c r="E167" i="6"/>
  <c r="E115" i="6"/>
  <c r="D180" i="6"/>
  <c r="L181" i="6"/>
  <c r="E62" i="6"/>
  <c r="D146" i="6"/>
  <c r="E71" i="6"/>
  <c r="E74" i="6"/>
  <c r="D53" i="6"/>
  <c r="M115" i="6"/>
  <c r="N115" i="6"/>
  <c r="O115" i="6"/>
  <c r="F115" i="6"/>
  <c r="D109" i="6"/>
  <c r="E108" i="6"/>
  <c r="F108" i="6"/>
  <c r="D113" i="6"/>
  <c r="D116" i="6"/>
  <c r="E99" i="6"/>
  <c r="D106" i="6"/>
  <c r="F99" i="6"/>
  <c r="D102" i="6"/>
  <c r="D101" i="6"/>
  <c r="D105" i="6"/>
  <c r="D112" i="6"/>
  <c r="D119" i="6"/>
  <c r="D100" i="6"/>
  <c r="D104" i="6"/>
  <c r="D111" i="6"/>
  <c r="N99" i="6"/>
  <c r="D103" i="6"/>
  <c r="D107" i="6"/>
  <c r="D110" i="6"/>
  <c r="D114" i="6"/>
  <c r="D117" i="6"/>
  <c r="G108" i="6"/>
  <c r="G99" i="6"/>
  <c r="G115" i="6"/>
  <c r="L155" i="6"/>
  <c r="L177" i="6"/>
  <c r="L180" i="6"/>
  <c r="M99" i="6"/>
  <c r="M108" i="6"/>
  <c r="O99" i="6"/>
  <c r="L116" i="6"/>
  <c r="O23" i="6"/>
  <c r="N23" i="6"/>
  <c r="M23" i="6"/>
  <c r="B4" i="7" l="1"/>
  <c r="B113" i="5"/>
  <c r="L115" i="6"/>
  <c r="L99" i="6"/>
  <c r="D115" i="6"/>
  <c r="D108" i="6"/>
  <c r="D99" i="6"/>
  <c r="L23" i="6"/>
  <c r="D98" i="5"/>
  <c r="D94" i="5"/>
  <c r="D93" i="5"/>
  <c r="D8" i="7" s="1"/>
  <c r="D57" i="5"/>
  <c r="O29" i="7" s="1"/>
  <c r="D51" i="5"/>
  <c r="D29" i="5"/>
  <c r="D17" i="5"/>
  <c r="D9" i="5"/>
  <c r="D7" i="5"/>
  <c r="D5" i="5"/>
  <c r="O28" i="7" l="1"/>
  <c r="B21" i="7"/>
  <c r="B16" i="7"/>
  <c r="D4" i="5"/>
  <c r="O27" i="7" s="1"/>
  <c r="O37" i="7" s="1"/>
  <c r="D16" i="5"/>
  <c r="D53" i="9"/>
  <c r="H16" i="10"/>
  <c r="K16" i="10" s="1"/>
  <c r="C16" i="10"/>
  <c r="L8" i="10"/>
  <c r="E52" i="10"/>
  <c r="H51" i="10"/>
  <c r="M49" i="10"/>
  <c r="M48" i="10"/>
  <c r="M47" i="10"/>
  <c r="M45" i="10"/>
  <c r="M44" i="10"/>
  <c r="M42" i="10"/>
  <c r="M41" i="10"/>
  <c r="M40" i="10"/>
  <c r="M39" i="10"/>
  <c r="M38" i="10"/>
  <c r="M37" i="10"/>
  <c r="C34" i="10"/>
  <c r="H34" i="10" s="1"/>
  <c r="K34" i="10" s="1"/>
  <c r="N33" i="10"/>
  <c r="I33" i="10"/>
  <c r="M33" i="10" s="1"/>
  <c r="L33" i="10" s="1"/>
  <c r="C33" i="10"/>
  <c r="H33" i="10" s="1"/>
  <c r="N32" i="10"/>
  <c r="N31" i="10" s="1"/>
  <c r="I32" i="10"/>
  <c r="M32" i="10" s="1"/>
  <c r="H32" i="10"/>
  <c r="K32" i="10" s="1"/>
  <c r="G31" i="10"/>
  <c r="F31" i="10"/>
  <c r="F7" i="10" s="1"/>
  <c r="E31" i="10"/>
  <c r="N30" i="10"/>
  <c r="I30" i="10"/>
  <c r="L30" i="10" s="1"/>
  <c r="C30" i="10"/>
  <c r="H30" i="10" s="1"/>
  <c r="K30" i="10" s="1"/>
  <c r="N29" i="10"/>
  <c r="I29" i="10"/>
  <c r="C29" i="10"/>
  <c r="H29" i="10" s="1"/>
  <c r="K29" i="10" s="1"/>
  <c r="I28" i="10"/>
  <c r="C28" i="10"/>
  <c r="H28" i="10" s="1"/>
  <c r="K28" i="10" s="1"/>
  <c r="I27" i="10"/>
  <c r="C27" i="10"/>
  <c r="H27" i="10" s="1"/>
  <c r="K27" i="10" s="1"/>
  <c r="N26" i="10"/>
  <c r="I26" i="10"/>
  <c r="L26" i="10" s="1"/>
  <c r="C26" i="10"/>
  <c r="H26" i="10" s="1"/>
  <c r="K26" i="10" s="1"/>
  <c r="N25" i="10"/>
  <c r="I25" i="10"/>
  <c r="C25" i="10"/>
  <c r="H25" i="10" s="1"/>
  <c r="J7" i="10"/>
  <c r="G24" i="10"/>
  <c r="E24" i="10"/>
  <c r="E7" i="10" s="1"/>
  <c r="D24" i="10"/>
  <c r="D52" i="10" s="1"/>
  <c r="N23" i="10"/>
  <c r="I23" i="10"/>
  <c r="M23" i="10" s="1"/>
  <c r="C23" i="10"/>
  <c r="H23" i="10" s="1"/>
  <c r="K23" i="10" s="1"/>
  <c r="N22" i="10"/>
  <c r="M22" i="10"/>
  <c r="I22" i="10"/>
  <c r="C22" i="10"/>
  <c r="H22" i="10" s="1"/>
  <c r="K22" i="10" s="1"/>
  <c r="N21" i="10"/>
  <c r="I21" i="10"/>
  <c r="M21" i="10" s="1"/>
  <c r="C21" i="10"/>
  <c r="H21" i="10" s="1"/>
  <c r="K21" i="10" s="1"/>
  <c r="N20" i="10"/>
  <c r="I20" i="10"/>
  <c r="M20" i="10" s="1"/>
  <c r="C20" i="10"/>
  <c r="H20" i="10" s="1"/>
  <c r="K20" i="10" s="1"/>
  <c r="N19" i="10"/>
  <c r="I19" i="10"/>
  <c r="M19" i="10" s="1"/>
  <c r="L19" i="10" s="1"/>
  <c r="C19" i="10"/>
  <c r="H19" i="10" s="1"/>
  <c r="K19" i="10" s="1"/>
  <c r="N18" i="10"/>
  <c r="I18" i="10"/>
  <c r="M18" i="10" s="1"/>
  <c r="C18" i="10"/>
  <c r="H18" i="10" s="1"/>
  <c r="K18" i="10" s="1"/>
  <c r="N17" i="10"/>
  <c r="I17" i="10"/>
  <c r="M17" i="10" s="1"/>
  <c r="C17" i="10"/>
  <c r="H17" i="10" s="1"/>
  <c r="K17" i="10" s="1"/>
  <c r="N16" i="10"/>
  <c r="I16" i="10"/>
  <c r="M16" i="10" s="1"/>
  <c r="J15" i="10"/>
  <c r="G15" i="10"/>
  <c r="E15" i="10"/>
  <c r="L18" i="10" l="1"/>
  <c r="L17" i="10"/>
  <c r="L21" i="10"/>
  <c r="L22" i="10"/>
  <c r="L23" i="10"/>
  <c r="D3" i="5"/>
  <c r="D113" i="5" s="1"/>
  <c r="G52" i="10"/>
  <c r="D7" i="10"/>
  <c r="D4" i="7"/>
  <c r="L29" i="10"/>
  <c r="L27" i="10"/>
  <c r="G7" i="10"/>
  <c r="F52" i="10"/>
  <c r="I24" i="10"/>
  <c r="N24" i="10"/>
  <c r="N7" i="10" s="1"/>
  <c r="L7" i="10" s="1"/>
  <c r="L28" i="10"/>
  <c r="C31" i="10"/>
  <c r="I31" i="10"/>
  <c r="L32" i="10"/>
  <c r="L31" i="10" s="1"/>
  <c r="M31" i="10"/>
  <c r="I15" i="10"/>
  <c r="N15" i="10"/>
  <c r="J52" i="10"/>
  <c r="L20" i="10"/>
  <c r="H15" i="10"/>
  <c r="H24" i="10"/>
  <c r="K25" i="10"/>
  <c r="K24" i="10" s="1"/>
  <c r="L25" i="10"/>
  <c r="M24" i="10"/>
  <c r="L16" i="10"/>
  <c r="M15" i="10"/>
  <c r="K33" i="10"/>
  <c r="K31" i="10" s="1"/>
  <c r="H31" i="10"/>
  <c r="C24" i="10"/>
  <c r="C15" i="10"/>
  <c r="G50" i="10"/>
  <c r="H7" i="10" l="1"/>
  <c r="K7" i="10" s="1"/>
  <c r="M50" i="10"/>
  <c r="L50" i="10"/>
  <c r="I7" i="10"/>
  <c r="I52" i="10"/>
  <c r="D21" i="7"/>
  <c r="D16" i="7"/>
  <c r="L24" i="10"/>
  <c r="L15" i="10"/>
  <c r="K15" i="10"/>
  <c r="K52" i="10" s="1"/>
  <c r="C52" i="10"/>
  <c r="C7" i="10"/>
  <c r="H52" i="10"/>
  <c r="C108" i="5" l="1"/>
  <c r="H7" i="5" l="1"/>
  <c r="C5" i="5" l="1"/>
  <c r="C7" i="5"/>
  <c r="C17" i="5"/>
  <c r="C29" i="5"/>
  <c r="C51" i="5"/>
  <c r="C57" i="5"/>
  <c r="C94" i="5"/>
  <c r="C98" i="5"/>
  <c r="C93" i="5" l="1"/>
  <c r="C16" i="5"/>
  <c r="C4" i="5"/>
  <c r="C3" i="5" l="1"/>
  <c r="C113" i="5" s="1"/>
  <c r="N30" i="7" l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AA181" i="6" l="1"/>
  <c r="Z181" i="6"/>
  <c r="Y181" i="6"/>
  <c r="K181" i="6"/>
  <c r="J181" i="6"/>
  <c r="I181" i="6"/>
  <c r="AC180" i="6"/>
  <c r="AA180" i="6"/>
  <c r="Z180" i="6"/>
  <c r="Y180" i="6"/>
  <c r="K180" i="6"/>
  <c r="J180" i="6"/>
  <c r="I180" i="6"/>
  <c r="AE155" i="6"/>
  <c r="AD155" i="6"/>
  <c r="AC155" i="6"/>
  <c r="AA155" i="6"/>
  <c r="Z155" i="6"/>
  <c r="Y155" i="6"/>
  <c r="K155" i="6"/>
  <c r="J155" i="6"/>
  <c r="I155" i="6"/>
  <c r="AA119" i="6"/>
  <c r="Z119" i="6"/>
  <c r="Y119" i="6"/>
  <c r="K119" i="6"/>
  <c r="J119" i="6"/>
  <c r="I119" i="6"/>
  <c r="AA117" i="6"/>
  <c r="Z117" i="6"/>
  <c r="Y117" i="6"/>
  <c r="K117" i="6"/>
  <c r="J117" i="6"/>
  <c r="I117" i="6"/>
  <c r="AA116" i="6"/>
  <c r="Z116" i="6"/>
  <c r="Y116" i="6"/>
  <c r="K116" i="6"/>
  <c r="J116" i="6"/>
  <c r="I116" i="6"/>
  <c r="AE113" i="6"/>
  <c r="AA113" i="6"/>
  <c r="K113" i="6"/>
  <c r="J113" i="6"/>
  <c r="I113" i="6"/>
  <c r="K112" i="6"/>
  <c r="J112" i="6"/>
  <c r="I112" i="6"/>
  <c r="K110" i="6"/>
  <c r="J110" i="6"/>
  <c r="I110" i="6"/>
  <c r="K109" i="6"/>
  <c r="J109" i="6"/>
  <c r="I109" i="6"/>
  <c r="AA107" i="6"/>
  <c r="Z107" i="6"/>
  <c r="Y107" i="6"/>
  <c r="K107" i="6"/>
  <c r="J107" i="6"/>
  <c r="I107" i="6"/>
  <c r="AA106" i="6"/>
  <c r="Z106" i="6"/>
  <c r="Y106" i="6"/>
  <c r="K106" i="6"/>
  <c r="J106" i="6"/>
  <c r="I106" i="6"/>
  <c r="AA104" i="6"/>
  <c r="Z104" i="6"/>
  <c r="Y104" i="6"/>
  <c r="K104" i="6"/>
  <c r="J104" i="6"/>
  <c r="I104" i="6"/>
  <c r="AA103" i="6"/>
  <c r="Z103" i="6"/>
  <c r="Y103" i="6"/>
  <c r="K103" i="6"/>
  <c r="J103" i="6"/>
  <c r="I103" i="6"/>
  <c r="AA101" i="6"/>
  <c r="Z101" i="6"/>
  <c r="Y101" i="6"/>
  <c r="K101" i="6"/>
  <c r="J101" i="6"/>
  <c r="I101" i="6"/>
  <c r="AA100" i="6"/>
  <c r="Z100" i="6"/>
  <c r="Y100" i="6"/>
  <c r="K100" i="6"/>
  <c r="J100" i="6"/>
  <c r="I100" i="6"/>
  <c r="AE92" i="6"/>
  <c r="AD92" i="6"/>
  <c r="AC92" i="6"/>
  <c r="AA92" i="6"/>
  <c r="Z92" i="6"/>
  <c r="Y92" i="6"/>
  <c r="AD59" i="6"/>
  <c r="Z59" i="6"/>
  <c r="AE53" i="6"/>
  <c r="AD53" i="6"/>
  <c r="AC53" i="6"/>
  <c r="AA53" i="6"/>
  <c r="Z53" i="6"/>
  <c r="Y53" i="6"/>
  <c r="K53" i="6"/>
  <c r="J53" i="6"/>
  <c r="I53" i="6"/>
  <c r="H155" i="6" l="1"/>
  <c r="J115" i="6"/>
  <c r="H113" i="6"/>
  <c r="H112" i="6"/>
  <c r="H107" i="6"/>
  <c r="H106" i="6"/>
  <c r="H103" i="6"/>
  <c r="H101" i="6"/>
  <c r="H100" i="6"/>
  <c r="H180" i="6"/>
  <c r="H181" i="6"/>
  <c r="H104" i="6"/>
  <c r="C12" i="7"/>
  <c r="N29" i="7" l="1"/>
  <c r="N28" i="7"/>
  <c r="H53" i="6"/>
  <c r="I115" i="6"/>
  <c r="H109" i="6"/>
  <c r="H116" i="6"/>
  <c r="K115" i="6"/>
  <c r="H110" i="6"/>
  <c r="H119" i="6"/>
  <c r="H117" i="6"/>
  <c r="X155" i="6"/>
  <c r="C8" i="7"/>
  <c r="N27" i="7"/>
  <c r="Y90" i="6"/>
  <c r="X53" i="6"/>
  <c r="X180" i="6"/>
  <c r="X181" i="6"/>
  <c r="AA115" i="6"/>
  <c r="Y115" i="6"/>
  <c r="AB155" i="6"/>
  <c r="X103" i="6"/>
  <c r="X101" i="6"/>
  <c r="AB92" i="6"/>
  <c r="X119" i="6"/>
  <c r="X117" i="6"/>
  <c r="Z115" i="6"/>
  <c r="X107" i="6"/>
  <c r="X106" i="6"/>
  <c r="X104" i="6"/>
  <c r="X92" i="6"/>
  <c r="AB53" i="6"/>
  <c r="X116" i="6"/>
  <c r="X100" i="6"/>
  <c r="N37" i="7" l="1"/>
  <c r="H115" i="6"/>
  <c r="X115" i="6"/>
  <c r="C4" i="7" l="1"/>
  <c r="C21" i="7" l="1"/>
  <c r="C16" i="7"/>
  <c r="H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H12" i="7" l="1"/>
  <c r="H51" i="5"/>
  <c r="H17" i="5"/>
  <c r="H9" i="5"/>
  <c r="H4" i="5" s="1"/>
  <c r="H16" i="5" l="1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U54" i="2" s="1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G5" i="5"/>
  <c r="G7" i="5"/>
  <c r="G9" i="5"/>
  <c r="G17" i="5"/>
  <c r="G51" i="5"/>
  <c r="G12" i="7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R28" i="7" l="1"/>
  <c r="S28" i="7" s="1"/>
  <c r="H8" i="7"/>
  <c r="K10" i="2"/>
  <c r="M70" i="2"/>
  <c r="W78" i="2"/>
  <c r="E10" i="2"/>
  <c r="E6" i="3"/>
  <c r="H114" i="2"/>
  <c r="G10" i="2"/>
  <c r="I151" i="2"/>
  <c r="J97" i="2"/>
  <c r="D16" i="2"/>
  <c r="D10" i="2" s="1"/>
  <c r="G4" i="5"/>
  <c r="R27" i="7" s="1"/>
  <c r="S27" i="7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G8" i="7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H3" i="5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G16" i="5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4" i="7" l="1"/>
  <c r="H21" i="7" s="1"/>
  <c r="H113" i="5"/>
  <c r="S37" i="7"/>
  <c r="R37" i="7"/>
  <c r="H97" i="2"/>
  <c r="G3" i="5"/>
  <c r="G113" i="5" s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G4" i="7" l="1"/>
  <c r="H16" i="7"/>
  <c r="H24" i="2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G16" i="7" l="1"/>
  <c r="G21" i="7"/>
  <c r="L8" i="2"/>
  <c r="D9" i="3"/>
  <c r="D10" i="3" s="1"/>
  <c r="D17" i="3"/>
  <c r="D18" i="3" s="1"/>
  <c r="C17" i="3"/>
  <c r="C18" i="3" s="1"/>
  <c r="C14" i="3"/>
  <c r="I92" i="6" l="1"/>
  <c r="I91" i="6"/>
  <c r="I89" i="6"/>
  <c r="I88" i="6"/>
  <c r="I84" i="6"/>
  <c r="I80" i="6"/>
  <c r="I90" i="6" l="1"/>
  <c r="I87" i="6"/>
  <c r="I72" i="6" l="1"/>
  <c r="I151" i="6" l="1"/>
  <c r="I148" i="6"/>
  <c r="K146" i="6"/>
  <c r="J146" i="6"/>
  <c r="I146" i="6"/>
  <c r="I143" i="6"/>
  <c r="I139" i="6"/>
  <c r="I138" i="6"/>
  <c r="I134" i="6"/>
  <c r="I130" i="6"/>
  <c r="I129" i="6"/>
  <c r="I128" i="6"/>
  <c r="I102" i="6"/>
  <c r="I94" i="6"/>
  <c r="I76" i="6"/>
  <c r="I75" i="6"/>
  <c r="H146" i="6" l="1"/>
  <c r="I96" i="6"/>
  <c r="I74" i="6"/>
  <c r="I95" i="6" l="1"/>
  <c r="I93" i="6" s="1"/>
  <c r="Z84" i="6" l="1"/>
  <c r="AA84" i="6"/>
  <c r="Z129" i="6" l="1"/>
  <c r="AA129" i="6"/>
  <c r="AA128" i="6"/>
  <c r="Z146" i="6"/>
  <c r="AA146" i="6"/>
  <c r="Z76" i="6"/>
  <c r="Z143" i="6"/>
  <c r="Z148" i="6"/>
  <c r="Y151" i="6"/>
  <c r="AA143" i="6"/>
  <c r="AA148" i="6"/>
  <c r="AA151" i="6"/>
  <c r="AA132" i="6"/>
  <c r="Z134" i="6"/>
  <c r="AA134" i="6"/>
  <c r="Z138" i="6"/>
  <c r="AA138" i="6"/>
  <c r="Z139" i="6"/>
  <c r="AA139" i="6"/>
  <c r="Z130" i="6"/>
  <c r="AA130" i="6"/>
  <c r="Z94" i="6"/>
  <c r="AA94" i="6"/>
  <c r="Z96" i="6"/>
  <c r="Z95" i="6" s="1"/>
  <c r="AA96" i="6"/>
  <c r="AA95" i="6" s="1"/>
  <c r="Y80" i="6"/>
  <c r="Z80" i="6"/>
  <c r="AA80" i="6"/>
  <c r="Y88" i="6"/>
  <c r="AA88" i="6"/>
  <c r="AA89" i="6"/>
  <c r="AA91" i="6"/>
  <c r="AA90" i="6" s="1"/>
  <c r="Z72" i="6"/>
  <c r="AA72" i="6"/>
  <c r="Z75" i="6"/>
  <c r="AA75" i="6"/>
  <c r="AA76" i="6"/>
  <c r="Z93" i="6" l="1"/>
  <c r="AA93" i="6"/>
  <c r="X80" i="6"/>
  <c r="AA87" i="6"/>
  <c r="AA74" i="6"/>
  <c r="Z74" i="6"/>
  <c r="Z27" i="6" l="1"/>
  <c r="AA27" i="6"/>
  <c r="Y27" i="6"/>
  <c r="I27" i="6"/>
  <c r="X27" i="6" l="1"/>
  <c r="Y84" i="6" l="1"/>
  <c r="X84" i="6" s="1"/>
  <c r="Y75" i="6"/>
  <c r="Y65" i="6"/>
  <c r="Y63" i="6"/>
  <c r="Y58" i="6"/>
  <c r="Y30" i="6"/>
  <c r="Y29" i="6"/>
  <c r="X75" i="6" l="1"/>
  <c r="I69" i="6" l="1"/>
  <c r="I68" i="6"/>
  <c r="I66" i="6"/>
  <c r="I65" i="6"/>
  <c r="I64" i="6"/>
  <c r="I63" i="6"/>
  <c r="I60" i="6"/>
  <c r="I58" i="6"/>
  <c r="I45" i="6"/>
  <c r="I47" i="6"/>
  <c r="I46" i="6"/>
  <c r="I62" i="6" l="1"/>
  <c r="I67" i="6"/>
  <c r="I33" i="6" l="1"/>
  <c r="J33" i="6"/>
  <c r="Y33" i="6"/>
  <c r="Z33" i="6"/>
  <c r="AA33" i="6"/>
  <c r="I32" i="6"/>
  <c r="J32" i="6"/>
  <c r="Y32" i="6"/>
  <c r="Z32" i="6"/>
  <c r="AA32" i="6"/>
  <c r="I31" i="6"/>
  <c r="J31" i="6"/>
  <c r="Y31" i="6"/>
  <c r="Z31" i="6"/>
  <c r="AA31" i="6"/>
  <c r="I30" i="6"/>
  <c r="J30" i="6"/>
  <c r="Z30" i="6"/>
  <c r="AA30" i="6"/>
  <c r="I29" i="6"/>
  <c r="J29" i="6"/>
  <c r="Z29" i="6"/>
  <c r="AA29" i="6"/>
  <c r="I26" i="6"/>
  <c r="J26" i="6"/>
  <c r="Y26" i="6"/>
  <c r="Z26" i="6"/>
  <c r="AA26" i="6"/>
  <c r="X31" i="6" l="1"/>
  <c r="X32" i="6"/>
  <c r="X33" i="6"/>
  <c r="X26" i="6"/>
  <c r="X29" i="6"/>
  <c r="X30" i="6"/>
  <c r="AE60" i="6" l="1"/>
  <c r="AD60" i="6"/>
  <c r="Z63" i="6"/>
  <c r="Z65" i="6"/>
  <c r="AA65" i="6"/>
  <c r="Y60" i="6"/>
  <c r="Y66" i="6"/>
  <c r="Y68" i="6"/>
  <c r="Y69" i="6"/>
  <c r="Z58" i="6"/>
  <c r="Z60" i="6"/>
  <c r="Z64" i="6"/>
  <c r="Z66" i="6"/>
  <c r="Z68" i="6"/>
  <c r="Z69" i="6"/>
  <c r="AA58" i="6"/>
  <c r="AA59" i="6"/>
  <c r="AA60" i="6"/>
  <c r="AA64" i="6"/>
  <c r="AA66" i="6"/>
  <c r="AA68" i="6"/>
  <c r="AA69" i="6"/>
  <c r="Y47" i="6"/>
  <c r="Z47" i="6"/>
  <c r="AA47" i="6"/>
  <c r="Y46" i="6"/>
  <c r="Z46" i="6"/>
  <c r="Y45" i="6"/>
  <c r="Z45" i="6"/>
  <c r="AA45" i="6"/>
  <c r="Z89" i="6"/>
  <c r="AA46" i="6"/>
  <c r="X60" i="6" l="1"/>
  <c r="X47" i="6"/>
  <c r="Z67" i="6"/>
  <c r="X65" i="6"/>
  <c r="X58" i="6"/>
  <c r="X68" i="6"/>
  <c r="AA67" i="6"/>
  <c r="X66" i="6"/>
  <c r="Y67" i="6"/>
  <c r="X69" i="6"/>
  <c r="Z62" i="6"/>
  <c r="X46" i="6"/>
  <c r="X45" i="6"/>
  <c r="X67" i="6" l="1"/>
  <c r="Y146" i="6" l="1"/>
  <c r="X146" i="6" s="1"/>
  <c r="Y129" i="6"/>
  <c r="X129" i="6" s="1"/>
  <c r="J177" i="6" l="1"/>
  <c r="K177" i="6"/>
  <c r="I177" i="6"/>
  <c r="J114" i="6"/>
  <c r="K114" i="6"/>
  <c r="I114" i="6"/>
  <c r="J111" i="6"/>
  <c r="K111" i="6"/>
  <c r="I111" i="6"/>
  <c r="J105" i="6"/>
  <c r="K105" i="6"/>
  <c r="I105" i="6"/>
  <c r="J102" i="6"/>
  <c r="K102" i="6"/>
  <c r="H177" i="6" l="1"/>
  <c r="H114" i="6"/>
  <c r="K99" i="6"/>
  <c r="J108" i="6"/>
  <c r="J99" i="6"/>
  <c r="H102" i="6"/>
  <c r="I108" i="6"/>
  <c r="H111" i="6"/>
  <c r="I99" i="6"/>
  <c r="H105" i="6"/>
  <c r="K108" i="6"/>
  <c r="H108" i="6" l="1"/>
  <c r="H99" i="6"/>
  <c r="Y148" i="6" l="1"/>
  <c r="X148" i="6" s="1"/>
  <c r="Z114" i="6"/>
  <c r="AA114" i="6"/>
  <c r="Y105" i="6"/>
  <c r="Z105" i="6"/>
  <c r="AA105" i="6"/>
  <c r="Y102" i="6"/>
  <c r="Z102" i="6"/>
  <c r="AA102" i="6"/>
  <c r="AA177" i="6"/>
  <c r="Z151" i="6"/>
  <c r="X151" i="6" s="1"/>
  <c r="Y143" i="6"/>
  <c r="Z132" i="6"/>
  <c r="Y139" i="6"/>
  <c r="X139" i="6" s="1"/>
  <c r="Y111" i="6"/>
  <c r="Z111" i="6"/>
  <c r="AA111" i="6"/>
  <c r="Z99" i="6" l="1"/>
  <c r="X143" i="6"/>
  <c r="AA99" i="6"/>
  <c r="U115" i="2"/>
  <c r="Y114" i="6"/>
  <c r="X114" i="6" s="1"/>
  <c r="X111" i="6"/>
  <c r="X105" i="6"/>
  <c r="X102" i="6"/>
  <c r="Y99" i="6"/>
  <c r="U114" i="2" l="1"/>
  <c r="T115" i="2"/>
  <c r="T114" i="2" s="1"/>
  <c r="T97" i="2" s="1"/>
  <c r="X99" i="6"/>
  <c r="I166" i="6" l="1"/>
  <c r="Z166" i="6" l="1"/>
  <c r="AA166" i="6"/>
  <c r="Y171" i="6" l="1"/>
  <c r="I171" i="6" l="1"/>
  <c r="Z171" i="6"/>
  <c r="AA171" i="6"/>
  <c r="Z170" i="6"/>
  <c r="AA170" i="6"/>
  <c r="I170" i="6"/>
  <c r="I161" i="6"/>
  <c r="Z163" i="6"/>
  <c r="AA163" i="6"/>
  <c r="I163" i="6"/>
  <c r="Z161" i="6"/>
  <c r="AA161" i="6"/>
  <c r="Z154" i="6"/>
  <c r="AA154" i="6"/>
  <c r="Y154" i="6"/>
  <c r="X171" i="6" l="1"/>
  <c r="X154" i="6"/>
  <c r="Z164" i="6"/>
  <c r="AA164" i="6"/>
  <c r="I164" i="6"/>
  <c r="I159" i="6"/>
  <c r="Z159" i="6"/>
  <c r="AA159" i="6"/>
  <c r="Y172" i="6" l="1"/>
  <c r="I175" i="6" l="1"/>
  <c r="I174" i="6"/>
  <c r="I172" i="6"/>
  <c r="I169" i="6"/>
  <c r="I168" i="6"/>
  <c r="I160" i="6"/>
  <c r="I156" i="6"/>
  <c r="I154" i="6"/>
  <c r="I73" i="6"/>
  <c r="I71" i="6" l="1"/>
  <c r="I153" i="6"/>
  <c r="I167" i="6"/>
  <c r="I158" i="6"/>
  <c r="I173" i="6"/>
  <c r="I157" i="6" l="1"/>
  <c r="Z174" i="6" l="1"/>
  <c r="AA174" i="6"/>
  <c r="AA173" i="6" s="1"/>
  <c r="Y175" i="6"/>
  <c r="Z175" i="6"/>
  <c r="AA175" i="6"/>
  <c r="Z73" i="6"/>
  <c r="Y156" i="6"/>
  <c r="Z156" i="6"/>
  <c r="Z153" i="6" s="1"/>
  <c r="AA156" i="6"/>
  <c r="AA153" i="6" s="1"/>
  <c r="Z158" i="6"/>
  <c r="AA158" i="6"/>
  <c r="Y160" i="6"/>
  <c r="Z160" i="6"/>
  <c r="AA160" i="6"/>
  <c r="Z168" i="6"/>
  <c r="AA168" i="6"/>
  <c r="Y169" i="6"/>
  <c r="Z169" i="6"/>
  <c r="AA169" i="6"/>
  <c r="Z172" i="6"/>
  <c r="AA172" i="6"/>
  <c r="AA73" i="6"/>
  <c r="AA71" i="6" s="1"/>
  <c r="AA157" i="6" l="1"/>
  <c r="Z157" i="6"/>
  <c r="AA167" i="6"/>
  <c r="Z71" i="6"/>
  <c r="X169" i="6"/>
  <c r="X156" i="6"/>
  <c r="X153" i="6" s="1"/>
  <c r="Y153" i="6"/>
  <c r="X172" i="6"/>
  <c r="X175" i="6"/>
  <c r="Z173" i="6"/>
  <c r="Z167" i="6"/>
  <c r="X160" i="6"/>
  <c r="I15" i="6" l="1"/>
  <c r="Z14" i="6" l="1"/>
  <c r="AA14" i="6"/>
  <c r="Y14" i="6"/>
  <c r="I14" i="6"/>
  <c r="X14" i="6" l="1"/>
  <c r="Y23" i="6" l="1"/>
  <c r="Y21" i="6"/>
  <c r="Y18" i="6"/>
  <c r="Y15" i="6"/>
  <c r="J23" i="6" l="1"/>
  <c r="K23" i="6"/>
  <c r="I23" i="6"/>
  <c r="I21" i="6"/>
  <c r="I18" i="6"/>
  <c r="H23" i="6" l="1"/>
  <c r="Z21" i="6"/>
  <c r="AA21" i="6"/>
  <c r="X21" i="6" l="1"/>
  <c r="Z15" i="6" l="1"/>
  <c r="AA15" i="6"/>
  <c r="Z18" i="6"/>
  <c r="AA18" i="6"/>
  <c r="Z23" i="6"/>
  <c r="AA23" i="6"/>
  <c r="AD23" i="6"/>
  <c r="X23" i="6" l="1"/>
  <c r="X18" i="6"/>
  <c r="X15" i="6"/>
  <c r="Y130" i="6" l="1"/>
  <c r="X130" i="6" s="1"/>
  <c r="J166" i="6" l="1"/>
  <c r="K166" i="6"/>
  <c r="H166" i="6" l="1"/>
  <c r="Y12" i="6"/>
  <c r="I120" i="6" l="1"/>
  <c r="I118" i="6"/>
  <c r="AA63" i="6" l="1"/>
  <c r="Z128" i="6"/>
  <c r="Z118" i="6"/>
  <c r="AA118" i="6"/>
  <c r="Z120" i="6"/>
  <c r="AA120" i="6"/>
  <c r="Z88" i="6"/>
  <c r="X88" i="6" l="1"/>
  <c r="Z87" i="6"/>
  <c r="AA62" i="6"/>
  <c r="X63" i="6"/>
  <c r="L113" i="6" l="1"/>
  <c r="Y120" i="6" l="1"/>
  <c r="X120" i="6" s="1"/>
  <c r="Z113" i="6" l="1"/>
  <c r="Y128" i="6" l="1"/>
  <c r="X128" i="6" s="1"/>
  <c r="E52" i="6" l="1"/>
  <c r="I52" i="6"/>
  <c r="AC175" i="6" l="1"/>
  <c r="Y52" i="6"/>
  <c r="Z177" i="6"/>
  <c r="Z52" i="6"/>
  <c r="AA52" i="6"/>
  <c r="X52" i="6" l="1"/>
  <c r="AE119" i="6" l="1"/>
  <c r="AD116" i="6"/>
  <c r="AE116" i="6"/>
  <c r="AD117" i="6"/>
  <c r="AE117" i="6"/>
  <c r="AC117" i="6"/>
  <c r="AE114" i="6"/>
  <c r="AE111" i="6"/>
  <c r="AD100" i="6"/>
  <c r="AE100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C101" i="6"/>
  <c r="AC105" i="6"/>
  <c r="AC106" i="6"/>
  <c r="AC107" i="6"/>
  <c r="AC100" i="6"/>
  <c r="AE115" i="6" l="1"/>
  <c r="AB117" i="6"/>
  <c r="AB106" i="6"/>
  <c r="AB107" i="6"/>
  <c r="AB105" i="6"/>
  <c r="AE99" i="6"/>
  <c r="AD115" i="6"/>
  <c r="AB100" i="6"/>
  <c r="AD120" i="6" l="1"/>
  <c r="AE120" i="6"/>
  <c r="AC120" i="6"/>
  <c r="N120" i="6"/>
  <c r="O120" i="6"/>
  <c r="N110" i="6"/>
  <c r="O110" i="6"/>
  <c r="Z110" i="6"/>
  <c r="AA110" i="6"/>
  <c r="AE110" i="6"/>
  <c r="L110" i="6" l="1"/>
  <c r="AB120" i="6"/>
  <c r="L120" i="6"/>
  <c r="N112" i="6"/>
  <c r="O112" i="6"/>
  <c r="Z112" i="6"/>
  <c r="AA112" i="6"/>
  <c r="AD112" i="6"/>
  <c r="AE112" i="6"/>
  <c r="N109" i="6"/>
  <c r="O109" i="6"/>
  <c r="Z109" i="6"/>
  <c r="AA109" i="6"/>
  <c r="AD109" i="6"/>
  <c r="AE109" i="6"/>
  <c r="AA108" i="6" l="1"/>
  <c r="Z108" i="6"/>
  <c r="AE108" i="6"/>
  <c r="L109" i="6"/>
  <c r="N108" i="6"/>
  <c r="L112" i="6"/>
  <c r="O108" i="6"/>
  <c r="AD113" i="6"/>
  <c r="L108" i="6" l="1"/>
  <c r="M52" i="6"/>
  <c r="N52" i="6"/>
  <c r="O52" i="6"/>
  <c r="M51" i="6"/>
  <c r="N51" i="6"/>
  <c r="O51" i="6"/>
  <c r="M49" i="6"/>
  <c r="N49" i="6"/>
  <c r="O49" i="6"/>
  <c r="M132" i="6"/>
  <c r="N132" i="6"/>
  <c r="O132" i="6"/>
  <c r="M139" i="6"/>
  <c r="N139" i="6"/>
  <c r="O139" i="6"/>
  <c r="M138" i="6"/>
  <c r="N138" i="6"/>
  <c r="O138" i="6"/>
  <c r="M137" i="6"/>
  <c r="N137" i="6"/>
  <c r="O137" i="6"/>
  <c r="M136" i="6"/>
  <c r="N136" i="6"/>
  <c r="O136" i="6"/>
  <c r="M135" i="6"/>
  <c r="N135" i="6"/>
  <c r="O135" i="6"/>
  <c r="M134" i="6"/>
  <c r="N134" i="6"/>
  <c r="O134" i="6"/>
  <c r="M130" i="6"/>
  <c r="N130" i="6"/>
  <c r="O130" i="6"/>
  <c r="M129" i="6"/>
  <c r="N129" i="6"/>
  <c r="M128" i="6"/>
  <c r="N128" i="6"/>
  <c r="O128" i="6"/>
  <c r="M127" i="6"/>
  <c r="N127" i="6"/>
  <c r="O127" i="6"/>
  <c r="M126" i="6"/>
  <c r="N126" i="6"/>
  <c r="O126" i="6"/>
  <c r="M125" i="6"/>
  <c r="N125" i="6"/>
  <c r="O125" i="6"/>
  <c r="M124" i="6"/>
  <c r="N124" i="6"/>
  <c r="O124" i="6"/>
  <c r="M122" i="6"/>
  <c r="N122" i="6"/>
  <c r="O122" i="6"/>
  <c r="M118" i="6"/>
  <c r="N118" i="6"/>
  <c r="O118" i="6"/>
  <c r="M98" i="6"/>
  <c r="N98" i="6"/>
  <c r="O98" i="6"/>
  <c r="M96" i="6"/>
  <c r="N96" i="6"/>
  <c r="N95" i="6" s="1"/>
  <c r="N94" i="6"/>
  <c r="O94" i="6"/>
  <c r="O97" i="6" l="1"/>
  <c r="L135" i="6"/>
  <c r="N50" i="6"/>
  <c r="N48" i="6" s="1"/>
  <c r="N97" i="6"/>
  <c r="N133" i="6"/>
  <c r="N131" i="6" s="1"/>
  <c r="L139" i="6"/>
  <c r="L52" i="6"/>
  <c r="L122" i="6"/>
  <c r="L127" i="6"/>
  <c r="L134" i="6"/>
  <c r="M133" i="6"/>
  <c r="M131" i="6" s="1"/>
  <c r="L138" i="6"/>
  <c r="L137" i="6"/>
  <c r="O133" i="6"/>
  <c r="O131" i="6" s="1"/>
  <c r="L136" i="6"/>
  <c r="L132" i="6"/>
  <c r="O123" i="6"/>
  <c r="O121" i="6" s="1"/>
  <c r="L126" i="6"/>
  <c r="L129" i="6"/>
  <c r="N123" i="6"/>
  <c r="N121" i="6" s="1"/>
  <c r="L125" i="6"/>
  <c r="L130" i="6"/>
  <c r="M123" i="6"/>
  <c r="M121" i="6" s="1"/>
  <c r="L124" i="6"/>
  <c r="L128" i="6"/>
  <c r="M97" i="6"/>
  <c r="L98" i="6"/>
  <c r="L118" i="6"/>
  <c r="O96" i="6"/>
  <c r="O95" i="6" s="1"/>
  <c r="O93" i="6" s="1"/>
  <c r="L94" i="6"/>
  <c r="N93" i="6"/>
  <c r="M95" i="6"/>
  <c r="M93" i="6" s="1"/>
  <c r="O50" i="6"/>
  <c r="O48" i="6" s="1"/>
  <c r="L49" i="6"/>
  <c r="M50" i="6"/>
  <c r="M48" i="6" s="1"/>
  <c r="L51" i="6"/>
  <c r="N92" i="6"/>
  <c r="O92" i="6"/>
  <c r="M91" i="6"/>
  <c r="O91" i="6"/>
  <c r="M89" i="6"/>
  <c r="N89" i="6"/>
  <c r="O89" i="6"/>
  <c r="M88" i="6"/>
  <c r="N88" i="6"/>
  <c r="O88" i="6"/>
  <c r="M86" i="6"/>
  <c r="N86" i="6"/>
  <c r="O86" i="6"/>
  <c r="M85" i="6"/>
  <c r="N85" i="6"/>
  <c r="O85" i="6"/>
  <c r="M84" i="6"/>
  <c r="N84" i="6"/>
  <c r="O84" i="6"/>
  <c r="M83" i="6"/>
  <c r="N83" i="6"/>
  <c r="O83" i="6"/>
  <c r="M82" i="6"/>
  <c r="N82" i="6"/>
  <c r="O82" i="6"/>
  <c r="M81" i="6"/>
  <c r="N81" i="6"/>
  <c r="O81" i="6"/>
  <c r="M80" i="6"/>
  <c r="N80" i="6"/>
  <c r="O80" i="6"/>
  <c r="M77" i="6"/>
  <c r="N77" i="6"/>
  <c r="O77" i="6"/>
  <c r="M76" i="6"/>
  <c r="N76" i="6"/>
  <c r="O76" i="6"/>
  <c r="M75" i="6"/>
  <c r="N75" i="6"/>
  <c r="O75" i="6"/>
  <c r="M73" i="6"/>
  <c r="N73" i="6"/>
  <c r="O73" i="6"/>
  <c r="M72" i="6"/>
  <c r="N72" i="6"/>
  <c r="O72" i="6"/>
  <c r="M69" i="6"/>
  <c r="N69" i="6"/>
  <c r="O69" i="6"/>
  <c r="M68" i="6"/>
  <c r="N68" i="6"/>
  <c r="O68" i="6"/>
  <c r="M66" i="6"/>
  <c r="N66" i="6"/>
  <c r="O66" i="6"/>
  <c r="M65" i="6"/>
  <c r="N65" i="6"/>
  <c r="O65" i="6"/>
  <c r="M64" i="6"/>
  <c r="N64" i="6"/>
  <c r="O64" i="6"/>
  <c r="M63" i="6"/>
  <c r="N63" i="6"/>
  <c r="O63" i="6"/>
  <c r="M61" i="6"/>
  <c r="N61" i="6"/>
  <c r="O61" i="6"/>
  <c r="M60" i="6"/>
  <c r="N60" i="6"/>
  <c r="O60" i="6"/>
  <c r="M59" i="6"/>
  <c r="N59" i="6"/>
  <c r="O59" i="6"/>
  <c r="M58" i="6"/>
  <c r="N58" i="6"/>
  <c r="O58" i="6"/>
  <c r="M57" i="6"/>
  <c r="N57" i="6"/>
  <c r="O57" i="6"/>
  <c r="M56" i="6"/>
  <c r="N56" i="6"/>
  <c r="O56" i="6"/>
  <c r="M47" i="6"/>
  <c r="N47" i="6"/>
  <c r="O47" i="6"/>
  <c r="M46" i="6"/>
  <c r="N46" i="6"/>
  <c r="O46" i="6"/>
  <c r="M45" i="6"/>
  <c r="N45" i="6"/>
  <c r="O45" i="6"/>
  <c r="M44" i="6"/>
  <c r="N44" i="6"/>
  <c r="O44" i="6"/>
  <c r="M43" i="6"/>
  <c r="N43" i="6"/>
  <c r="O43" i="6"/>
  <c r="M42" i="6"/>
  <c r="N42" i="6"/>
  <c r="O42" i="6"/>
  <c r="M40" i="6"/>
  <c r="N40" i="6"/>
  <c r="O40" i="6"/>
  <c r="M39" i="6"/>
  <c r="N39" i="6"/>
  <c r="O39" i="6"/>
  <c r="M37" i="6"/>
  <c r="N37" i="6"/>
  <c r="O37" i="6"/>
  <c r="M36" i="6"/>
  <c r="N36" i="6"/>
  <c r="O36" i="6"/>
  <c r="M35" i="6"/>
  <c r="N35" i="6"/>
  <c r="O35" i="6"/>
  <c r="M33" i="6"/>
  <c r="N33" i="6"/>
  <c r="O33" i="6"/>
  <c r="M32" i="6"/>
  <c r="N32" i="6"/>
  <c r="O32" i="6"/>
  <c r="M31" i="6"/>
  <c r="N31" i="6"/>
  <c r="O31" i="6"/>
  <c r="M30" i="6"/>
  <c r="N30" i="6"/>
  <c r="O30" i="6"/>
  <c r="M29" i="6"/>
  <c r="N29" i="6"/>
  <c r="O29" i="6"/>
  <c r="M28" i="6"/>
  <c r="N28" i="6"/>
  <c r="O28" i="6"/>
  <c r="M27" i="6"/>
  <c r="N27" i="6"/>
  <c r="O27" i="6"/>
  <c r="M26" i="6"/>
  <c r="N26" i="6"/>
  <c r="O26" i="6"/>
  <c r="M22" i="6"/>
  <c r="N22" i="6"/>
  <c r="O22" i="6"/>
  <c r="M21" i="6"/>
  <c r="N21" i="6"/>
  <c r="O21" i="6"/>
  <c r="M20" i="6"/>
  <c r="N20" i="6"/>
  <c r="O20" i="6"/>
  <c r="M19" i="6"/>
  <c r="N19" i="6"/>
  <c r="O19" i="6"/>
  <c r="M18" i="6"/>
  <c r="N18" i="6"/>
  <c r="O18" i="6"/>
  <c r="M17" i="6"/>
  <c r="N17" i="6"/>
  <c r="O17" i="6"/>
  <c r="M15" i="6"/>
  <c r="N15" i="6"/>
  <c r="O15" i="6"/>
  <c r="M14" i="6"/>
  <c r="N14" i="6"/>
  <c r="O14" i="6"/>
  <c r="M13" i="6"/>
  <c r="N13" i="6"/>
  <c r="O13" i="6"/>
  <c r="M12" i="6"/>
  <c r="N12" i="6"/>
  <c r="O12" i="6"/>
  <c r="L50" i="6" l="1"/>
  <c r="L48" i="6" s="1"/>
  <c r="O87" i="6"/>
  <c r="L97" i="6"/>
  <c r="N55" i="6"/>
  <c r="L57" i="6"/>
  <c r="L61" i="6"/>
  <c r="N71" i="6"/>
  <c r="L84" i="6"/>
  <c r="L123" i="6"/>
  <c r="L121" i="6" s="1"/>
  <c r="N16" i="6"/>
  <c r="L22" i="6"/>
  <c r="L33" i="6"/>
  <c r="L15" i="6"/>
  <c r="N67" i="6"/>
  <c r="L69" i="6"/>
  <c r="N74" i="6"/>
  <c r="L76" i="6"/>
  <c r="L18" i="6"/>
  <c r="L29" i="6"/>
  <c r="L46" i="6"/>
  <c r="L133" i="6"/>
  <c r="L131" i="6" s="1"/>
  <c r="L96" i="6"/>
  <c r="L95" i="6" s="1"/>
  <c r="L93" i="6" s="1"/>
  <c r="L83" i="6"/>
  <c r="N87" i="6"/>
  <c r="O79" i="6"/>
  <c r="L82" i="6"/>
  <c r="L86" i="6"/>
  <c r="L88" i="6"/>
  <c r="M87" i="6"/>
  <c r="O90" i="6"/>
  <c r="L80" i="6"/>
  <c r="M79" i="6"/>
  <c r="L89" i="6"/>
  <c r="N79" i="6"/>
  <c r="L81" i="6"/>
  <c r="L85" i="6"/>
  <c r="N91" i="6"/>
  <c r="N90" i="6" s="1"/>
  <c r="M92" i="6"/>
  <c r="L92" i="6" s="1"/>
  <c r="L73" i="6"/>
  <c r="M71" i="6"/>
  <c r="L72" i="6"/>
  <c r="O74" i="6"/>
  <c r="L77" i="6"/>
  <c r="O71" i="6"/>
  <c r="M74" i="6"/>
  <c r="L75" i="6"/>
  <c r="L59" i="6"/>
  <c r="O62" i="6"/>
  <c r="L65" i="6"/>
  <c r="O55" i="6"/>
  <c r="L58" i="6"/>
  <c r="N62" i="6"/>
  <c r="L64" i="6"/>
  <c r="O67" i="6"/>
  <c r="M62" i="6"/>
  <c r="L63" i="6"/>
  <c r="M55" i="6"/>
  <c r="L56" i="6"/>
  <c r="L60" i="6"/>
  <c r="L66" i="6"/>
  <c r="L68" i="6"/>
  <c r="M67" i="6"/>
  <c r="L42" i="6"/>
  <c r="M41" i="6"/>
  <c r="M38" i="6" s="1"/>
  <c r="L40" i="6"/>
  <c r="L39" i="6"/>
  <c r="O41" i="6"/>
  <c r="O38" i="6" s="1"/>
  <c r="L44" i="6"/>
  <c r="L45" i="6"/>
  <c r="N41" i="6"/>
  <c r="N38" i="6" s="1"/>
  <c r="L43" i="6"/>
  <c r="L47" i="6"/>
  <c r="L35" i="6"/>
  <c r="M34" i="6"/>
  <c r="O25" i="6"/>
  <c r="L28" i="6"/>
  <c r="L32" i="6"/>
  <c r="N25" i="6"/>
  <c r="L27" i="6"/>
  <c r="L31" i="6"/>
  <c r="O34" i="6"/>
  <c r="L37" i="6"/>
  <c r="M25" i="6"/>
  <c r="L26" i="6"/>
  <c r="L30" i="6"/>
  <c r="N34" i="6"/>
  <c r="L36" i="6"/>
  <c r="M11" i="6"/>
  <c r="L12" i="6"/>
  <c r="L17" i="6"/>
  <c r="M16" i="6"/>
  <c r="L21" i="6"/>
  <c r="O11" i="6"/>
  <c r="L14" i="6"/>
  <c r="L20" i="6"/>
  <c r="N11" i="6"/>
  <c r="L13" i="6"/>
  <c r="O16" i="6"/>
  <c r="L19" i="6"/>
  <c r="L74" i="6" l="1"/>
  <c r="N10" i="6"/>
  <c r="N54" i="6"/>
  <c r="N70" i="6"/>
  <c r="L16" i="6"/>
  <c r="L55" i="6"/>
  <c r="L67" i="6"/>
  <c r="M54" i="6"/>
  <c r="L25" i="6"/>
  <c r="L62" i="6"/>
  <c r="M70" i="6"/>
  <c r="L91" i="6"/>
  <c r="L90" i="6" s="1"/>
  <c r="O24" i="6"/>
  <c r="M90" i="6"/>
  <c r="M78" i="6" s="1"/>
  <c r="O78" i="6"/>
  <c r="N78" i="6"/>
  <c r="L87" i="6"/>
  <c r="L79" i="6"/>
  <c r="L71" i="6"/>
  <c r="O70" i="6"/>
  <c r="O54" i="6"/>
  <c r="L41" i="6"/>
  <c r="L38" i="6" s="1"/>
  <c r="N24" i="6"/>
  <c r="M24" i="6"/>
  <c r="L34" i="6"/>
  <c r="O10" i="6"/>
  <c r="L11" i="6"/>
  <c r="M10" i="6"/>
  <c r="L70" i="6" l="1"/>
  <c r="L10" i="6"/>
  <c r="L54" i="6"/>
  <c r="L24" i="6"/>
  <c r="L78" i="6"/>
  <c r="AD64" i="6"/>
  <c r="AE64" i="6"/>
  <c r="F64" i="6" l="1"/>
  <c r="J64" i="6"/>
  <c r="G64" i="6"/>
  <c r="K64" i="6"/>
  <c r="H64" i="6" l="1"/>
  <c r="D64" i="6"/>
  <c r="Y28" i="6" l="1"/>
  <c r="Y25" i="6" l="1"/>
  <c r="G89" i="6" l="1"/>
  <c r="K89" i="6"/>
  <c r="E86" i="6"/>
  <c r="I86" i="6"/>
  <c r="F83" i="6"/>
  <c r="J83" i="6"/>
  <c r="G80" i="6"/>
  <c r="K80" i="6"/>
  <c r="F89" i="6"/>
  <c r="D89" i="6" s="1"/>
  <c r="J89" i="6"/>
  <c r="H89" i="6" s="1"/>
  <c r="G85" i="6"/>
  <c r="K85" i="6"/>
  <c r="F84" i="6"/>
  <c r="J84" i="6"/>
  <c r="G81" i="6"/>
  <c r="K81" i="6"/>
  <c r="G92" i="6"/>
  <c r="K92" i="6"/>
  <c r="F91" i="6"/>
  <c r="J91" i="6"/>
  <c r="G86" i="6"/>
  <c r="K86" i="6"/>
  <c r="F85" i="6"/>
  <c r="J85" i="6"/>
  <c r="G82" i="6"/>
  <c r="K82" i="6"/>
  <c r="F81" i="6"/>
  <c r="J81" i="6"/>
  <c r="F88" i="6"/>
  <c r="J88" i="6"/>
  <c r="G84" i="6"/>
  <c r="K84" i="6"/>
  <c r="E82" i="6"/>
  <c r="I82" i="6"/>
  <c r="G91" i="6"/>
  <c r="K91" i="6"/>
  <c r="E83" i="6"/>
  <c r="I83" i="6"/>
  <c r="F80" i="6"/>
  <c r="J80" i="6"/>
  <c r="F92" i="6"/>
  <c r="D92" i="6" s="1"/>
  <c r="J92" i="6"/>
  <c r="H92" i="6" s="1"/>
  <c r="G88" i="6"/>
  <c r="K88" i="6"/>
  <c r="F86" i="6"/>
  <c r="J86" i="6"/>
  <c r="E85" i="6"/>
  <c r="I85" i="6"/>
  <c r="G83" i="6"/>
  <c r="K83" i="6"/>
  <c r="J82" i="6"/>
  <c r="F82" i="6"/>
  <c r="E81" i="6"/>
  <c r="I81" i="6"/>
  <c r="K90" i="6" l="1"/>
  <c r="K87" i="6"/>
  <c r="H86" i="6"/>
  <c r="G87" i="6"/>
  <c r="G90" i="6"/>
  <c r="H82" i="6"/>
  <c r="D91" i="6"/>
  <c r="D90" i="6" s="1"/>
  <c r="F90" i="6"/>
  <c r="D82" i="6"/>
  <c r="D86" i="6"/>
  <c r="D85" i="6"/>
  <c r="D80" i="6"/>
  <c r="F79" i="6"/>
  <c r="H84" i="6"/>
  <c r="E79" i="6"/>
  <c r="E78" i="6" s="1"/>
  <c r="D81" i="6"/>
  <c r="D83" i="6"/>
  <c r="J87" i="6"/>
  <c r="H88" i="6"/>
  <c r="H87" i="6" s="1"/>
  <c r="K79" i="6"/>
  <c r="H85" i="6"/>
  <c r="J79" i="6"/>
  <c r="H80" i="6"/>
  <c r="F87" i="6"/>
  <c r="D88" i="6"/>
  <c r="D87" i="6" s="1"/>
  <c r="G79" i="6"/>
  <c r="I79" i="6"/>
  <c r="I78" i="6" s="1"/>
  <c r="H81" i="6"/>
  <c r="H83" i="6"/>
  <c r="H91" i="6"/>
  <c r="H90" i="6" s="1"/>
  <c r="J90" i="6"/>
  <c r="D84" i="6"/>
  <c r="K78" i="6" l="1"/>
  <c r="F78" i="6"/>
  <c r="G78" i="6"/>
  <c r="D79" i="6"/>
  <c r="D78" i="6" s="1"/>
  <c r="H79" i="6"/>
  <c r="H78" i="6" s="1"/>
  <c r="J78" i="6"/>
  <c r="AA44" i="6" l="1"/>
  <c r="Y43" i="6"/>
  <c r="Z43" i="6"/>
  <c r="AA43" i="6"/>
  <c r="AC43" i="6"/>
  <c r="Y40" i="6"/>
  <c r="Z40" i="6"/>
  <c r="AA40" i="6"/>
  <c r="Z37" i="6"/>
  <c r="AA37" i="6"/>
  <c r="AA12" i="6"/>
  <c r="Z12" i="6"/>
  <c r="X43" i="6" l="1"/>
  <c r="F43" i="6"/>
  <c r="J43" i="6"/>
  <c r="G44" i="6"/>
  <c r="K44" i="6"/>
  <c r="K40" i="6"/>
  <c r="G40" i="6"/>
  <c r="E44" i="6"/>
  <c r="I44" i="6"/>
  <c r="F40" i="6"/>
  <c r="J40" i="6"/>
  <c r="K43" i="6"/>
  <c r="G43" i="6"/>
  <c r="I40" i="6"/>
  <c r="E40" i="6"/>
  <c r="X40" i="6"/>
  <c r="E43" i="6"/>
  <c r="I43" i="6"/>
  <c r="J44" i="6"/>
  <c r="F44" i="6"/>
  <c r="F27" i="6"/>
  <c r="J27" i="6"/>
  <c r="G37" i="6"/>
  <c r="K37" i="6"/>
  <c r="F37" i="6"/>
  <c r="J37" i="6"/>
  <c r="G27" i="6"/>
  <c r="K27" i="6"/>
  <c r="E37" i="6"/>
  <c r="I37" i="6"/>
  <c r="K12" i="6"/>
  <c r="G12" i="6"/>
  <c r="X12" i="6"/>
  <c r="E12" i="6"/>
  <c r="I12" i="6"/>
  <c r="G14" i="6"/>
  <c r="K14" i="6"/>
  <c r="F12" i="6"/>
  <c r="J12" i="6"/>
  <c r="F14" i="6"/>
  <c r="D14" i="6" s="1"/>
  <c r="J14" i="6"/>
  <c r="H14" i="6" s="1"/>
  <c r="H37" i="6" l="1"/>
  <c r="D40" i="6"/>
  <c r="H40" i="6"/>
  <c r="D44" i="6"/>
  <c r="H44" i="6"/>
  <c r="H43" i="6"/>
  <c r="D43" i="6"/>
  <c r="D37" i="6"/>
  <c r="H27" i="6"/>
  <c r="D27" i="6"/>
  <c r="H12" i="6"/>
  <c r="D12" i="6"/>
  <c r="Z137" i="6" l="1"/>
  <c r="Y137" i="6"/>
  <c r="Y135" i="6"/>
  <c r="Y127" i="6"/>
  <c r="Y125" i="6"/>
  <c r="Y124" i="6"/>
  <c r="Y98" i="6"/>
  <c r="Y86" i="6"/>
  <c r="Y85" i="6"/>
  <c r="Y82" i="6"/>
  <c r="Y77" i="6"/>
  <c r="Y59" i="6"/>
  <c r="X59" i="6" s="1"/>
  <c r="Y56" i="6"/>
  <c r="Y49" i="6"/>
  <c r="Y42" i="6"/>
  <c r="Y39" i="6"/>
  <c r="Y36" i="6"/>
  <c r="Y35" i="6"/>
  <c r="Y22" i="6"/>
  <c r="Y20" i="6"/>
  <c r="Y19" i="6"/>
  <c r="Y13" i="6"/>
  <c r="AA122" i="6"/>
  <c r="Z122" i="6"/>
  <c r="U126" i="2" l="1"/>
  <c r="Y126" i="6"/>
  <c r="Y34" i="6"/>
  <c r="Y11" i="6"/>
  <c r="Y123" i="6" l="1"/>
  <c r="U122" i="2"/>
  <c r="U120" i="2" s="1"/>
  <c r="T126" i="2"/>
  <c r="T122" i="2" s="1"/>
  <c r="T120" i="2" s="1"/>
  <c r="J125" i="6"/>
  <c r="E132" i="6" l="1"/>
  <c r="I132" i="6"/>
  <c r="G134" i="6"/>
  <c r="K134" i="6"/>
  <c r="J135" i="6"/>
  <c r="F135" i="6"/>
  <c r="E137" i="6"/>
  <c r="I137" i="6"/>
  <c r="G138" i="6"/>
  <c r="K138" i="6"/>
  <c r="F139" i="6"/>
  <c r="J139" i="6"/>
  <c r="G132" i="6"/>
  <c r="K132" i="6"/>
  <c r="F134" i="6"/>
  <c r="J134" i="6"/>
  <c r="E136" i="6"/>
  <c r="I136" i="6"/>
  <c r="K137" i="6"/>
  <c r="G137" i="6"/>
  <c r="F138" i="6"/>
  <c r="D138" i="6" s="1"/>
  <c r="J138" i="6"/>
  <c r="H138" i="6" s="1"/>
  <c r="F132" i="6"/>
  <c r="J132" i="6"/>
  <c r="E135" i="6"/>
  <c r="I135" i="6"/>
  <c r="G136" i="6"/>
  <c r="K136" i="6"/>
  <c r="F137" i="6"/>
  <c r="J137" i="6"/>
  <c r="G135" i="6"/>
  <c r="K135" i="6"/>
  <c r="F136" i="6"/>
  <c r="J136" i="6"/>
  <c r="G139" i="6"/>
  <c r="K139" i="6"/>
  <c r="G122" i="6"/>
  <c r="K122" i="6"/>
  <c r="G124" i="6"/>
  <c r="K124" i="6"/>
  <c r="E126" i="6"/>
  <c r="I126" i="6"/>
  <c r="G127" i="6"/>
  <c r="K127" i="6"/>
  <c r="F128" i="6"/>
  <c r="J128" i="6"/>
  <c r="F122" i="6"/>
  <c r="J122" i="6"/>
  <c r="E125" i="6"/>
  <c r="I125" i="6"/>
  <c r="G126" i="6"/>
  <c r="K126" i="6"/>
  <c r="F127" i="6"/>
  <c r="J127" i="6"/>
  <c r="G130" i="6"/>
  <c r="K130" i="6"/>
  <c r="E124" i="6"/>
  <c r="I124" i="6"/>
  <c r="G125" i="6"/>
  <c r="K125" i="6"/>
  <c r="F126" i="6"/>
  <c r="J126" i="6"/>
  <c r="G129" i="6"/>
  <c r="K129" i="6"/>
  <c r="F130" i="6"/>
  <c r="J130" i="6"/>
  <c r="E122" i="6"/>
  <c r="I122" i="6"/>
  <c r="F124" i="6"/>
  <c r="J124" i="6"/>
  <c r="E127" i="6"/>
  <c r="I127" i="6"/>
  <c r="G128" i="6"/>
  <c r="K128" i="6"/>
  <c r="F129" i="6"/>
  <c r="D129" i="6" s="1"/>
  <c r="J129" i="6"/>
  <c r="H129" i="6" s="1"/>
  <c r="I98" i="6"/>
  <c r="E98" i="6"/>
  <c r="K98" i="6"/>
  <c r="G98" i="6"/>
  <c r="F98" i="6"/>
  <c r="J98" i="6"/>
  <c r="G120" i="6"/>
  <c r="K120" i="6"/>
  <c r="J118" i="6"/>
  <c r="F118" i="6"/>
  <c r="K118" i="6"/>
  <c r="G118" i="6"/>
  <c r="F120" i="6"/>
  <c r="J120" i="6"/>
  <c r="G96" i="6"/>
  <c r="G95" i="6" s="1"/>
  <c r="K96" i="6"/>
  <c r="K95" i="6" s="1"/>
  <c r="G94" i="6"/>
  <c r="K94" i="6"/>
  <c r="F96" i="6"/>
  <c r="J96" i="6"/>
  <c r="F94" i="6"/>
  <c r="J94" i="6"/>
  <c r="G73" i="6"/>
  <c r="K73" i="6"/>
  <c r="F72" i="6"/>
  <c r="J72" i="6"/>
  <c r="G76" i="6"/>
  <c r="K76" i="6"/>
  <c r="F77" i="6"/>
  <c r="J77" i="6"/>
  <c r="G75" i="6"/>
  <c r="G74" i="6" s="1"/>
  <c r="K75" i="6"/>
  <c r="K74" i="6" s="1"/>
  <c r="F76" i="6"/>
  <c r="J76" i="6"/>
  <c r="F75" i="6"/>
  <c r="J75" i="6"/>
  <c r="E77" i="6"/>
  <c r="I77" i="6"/>
  <c r="G72" i="6"/>
  <c r="G71" i="6" s="1"/>
  <c r="K72" i="6"/>
  <c r="K71" i="6" s="1"/>
  <c r="F73" i="6"/>
  <c r="J73" i="6"/>
  <c r="K77" i="6"/>
  <c r="G77" i="6"/>
  <c r="E56" i="6"/>
  <c r="I56" i="6"/>
  <c r="F56" i="6"/>
  <c r="J56" i="6"/>
  <c r="G59" i="6"/>
  <c r="K59" i="6"/>
  <c r="F60" i="6"/>
  <c r="J60" i="6"/>
  <c r="G65" i="6"/>
  <c r="K65" i="6"/>
  <c r="F66" i="6"/>
  <c r="J66" i="6"/>
  <c r="E57" i="6"/>
  <c r="I57" i="6"/>
  <c r="G58" i="6"/>
  <c r="K58" i="6"/>
  <c r="F59" i="6"/>
  <c r="J59" i="6"/>
  <c r="I61" i="6"/>
  <c r="E61" i="6"/>
  <c r="G63" i="6"/>
  <c r="K63" i="6"/>
  <c r="F65" i="6"/>
  <c r="J65" i="6"/>
  <c r="G69" i="6"/>
  <c r="K69" i="6"/>
  <c r="G57" i="6"/>
  <c r="K57" i="6"/>
  <c r="J58" i="6"/>
  <c r="F58" i="6"/>
  <c r="G61" i="6"/>
  <c r="K61" i="6"/>
  <c r="F63" i="6"/>
  <c r="J63" i="6"/>
  <c r="G68" i="6"/>
  <c r="K68" i="6"/>
  <c r="F69" i="6"/>
  <c r="D69" i="6" s="1"/>
  <c r="J69" i="6"/>
  <c r="H69" i="6" s="1"/>
  <c r="K56" i="6"/>
  <c r="G56" i="6"/>
  <c r="F57" i="6"/>
  <c r="J57" i="6"/>
  <c r="E59" i="6"/>
  <c r="I59" i="6"/>
  <c r="G60" i="6"/>
  <c r="K60" i="6"/>
  <c r="J61" i="6"/>
  <c r="F61" i="6"/>
  <c r="G66" i="6"/>
  <c r="K66" i="6"/>
  <c r="F68" i="6"/>
  <c r="J68" i="6"/>
  <c r="F49" i="6"/>
  <c r="J49" i="6"/>
  <c r="G51" i="6"/>
  <c r="K51" i="6"/>
  <c r="F52" i="6"/>
  <c r="J52" i="6"/>
  <c r="E49" i="6"/>
  <c r="I49" i="6"/>
  <c r="F51" i="6"/>
  <c r="F50" i="6" s="1"/>
  <c r="F48" i="6" s="1"/>
  <c r="J51" i="6"/>
  <c r="J50" i="6" s="1"/>
  <c r="E51" i="6"/>
  <c r="I51" i="6"/>
  <c r="G49" i="6"/>
  <c r="K49" i="6"/>
  <c r="G52" i="6"/>
  <c r="K52" i="6"/>
  <c r="J46" i="6"/>
  <c r="F46" i="6"/>
  <c r="K45" i="6"/>
  <c r="G45" i="6"/>
  <c r="F39" i="6"/>
  <c r="J39" i="6"/>
  <c r="K42" i="6"/>
  <c r="K41" i="6" s="1"/>
  <c r="G42" i="6"/>
  <c r="G41" i="6" s="1"/>
  <c r="F45" i="6"/>
  <c r="J45" i="6"/>
  <c r="G47" i="6"/>
  <c r="K47" i="6"/>
  <c r="J42" i="6"/>
  <c r="F42" i="6"/>
  <c r="G39" i="6"/>
  <c r="K39" i="6"/>
  <c r="I42" i="6"/>
  <c r="E42" i="6"/>
  <c r="E39" i="6"/>
  <c r="I39" i="6"/>
  <c r="K46" i="6"/>
  <c r="G46" i="6"/>
  <c r="F47" i="6"/>
  <c r="D47" i="6" s="1"/>
  <c r="J47" i="6"/>
  <c r="H47" i="6" s="1"/>
  <c r="J48" i="6" l="1"/>
  <c r="F41" i="6"/>
  <c r="F38" i="6" s="1"/>
  <c r="K70" i="6"/>
  <c r="H59" i="6"/>
  <c r="G55" i="6"/>
  <c r="K67" i="6"/>
  <c r="H65" i="6"/>
  <c r="H127" i="6"/>
  <c r="H122" i="6"/>
  <c r="H137" i="6"/>
  <c r="D59" i="6"/>
  <c r="G67" i="6"/>
  <c r="D65" i="6"/>
  <c r="D127" i="6"/>
  <c r="D122" i="6"/>
  <c r="H45" i="6"/>
  <c r="D58" i="6"/>
  <c r="H73" i="6"/>
  <c r="H76" i="6"/>
  <c r="K93" i="6"/>
  <c r="H120" i="6"/>
  <c r="D118" i="6"/>
  <c r="J97" i="6"/>
  <c r="D45" i="6"/>
  <c r="D73" i="6"/>
  <c r="D76" i="6"/>
  <c r="D120" i="6"/>
  <c r="H118" i="6"/>
  <c r="H134" i="6"/>
  <c r="J133" i="6"/>
  <c r="J131" i="6" s="1"/>
  <c r="H139" i="6"/>
  <c r="K133" i="6"/>
  <c r="K131" i="6" s="1"/>
  <c r="F133" i="6"/>
  <c r="F131" i="6" s="1"/>
  <c r="D134" i="6"/>
  <c r="D139" i="6"/>
  <c r="D137" i="6"/>
  <c r="G133" i="6"/>
  <c r="G131" i="6" s="1"/>
  <c r="H135" i="6"/>
  <c r="I133" i="6"/>
  <c r="I131" i="6" s="1"/>
  <c r="H136" i="6"/>
  <c r="H132" i="6"/>
  <c r="E133" i="6"/>
  <c r="E131" i="6" s="1"/>
  <c r="D135" i="6"/>
  <c r="D136" i="6"/>
  <c r="D132" i="6"/>
  <c r="K123" i="6"/>
  <c r="K121" i="6" s="1"/>
  <c r="G123" i="6"/>
  <c r="G121" i="6" s="1"/>
  <c r="J123" i="6"/>
  <c r="J121" i="6" s="1"/>
  <c r="H130" i="6"/>
  <c r="H124" i="6"/>
  <c r="I123" i="6"/>
  <c r="I121" i="6" s="1"/>
  <c r="H125" i="6"/>
  <c r="H128" i="6"/>
  <c r="H126" i="6"/>
  <c r="F123" i="6"/>
  <c r="F121" i="6" s="1"/>
  <c r="D130" i="6"/>
  <c r="E123" i="6"/>
  <c r="E121" i="6" s="1"/>
  <c r="D124" i="6"/>
  <c r="D125" i="6"/>
  <c r="D128" i="6"/>
  <c r="D126" i="6"/>
  <c r="I97" i="6"/>
  <c r="H98" i="6"/>
  <c r="G97" i="6"/>
  <c r="E97" i="6"/>
  <c r="D98" i="6"/>
  <c r="F97" i="6"/>
  <c r="K97" i="6"/>
  <c r="H94" i="6"/>
  <c r="D94" i="6"/>
  <c r="J95" i="6"/>
  <c r="J93" i="6" s="1"/>
  <c r="H96" i="6"/>
  <c r="H95" i="6" s="1"/>
  <c r="F95" i="6"/>
  <c r="F93" i="6" s="1"/>
  <c r="D96" i="6"/>
  <c r="D95" i="6" s="1"/>
  <c r="G93" i="6"/>
  <c r="I70" i="6"/>
  <c r="H77" i="6"/>
  <c r="J71" i="6"/>
  <c r="H72" i="6"/>
  <c r="D77" i="6"/>
  <c r="E70" i="6"/>
  <c r="F71" i="6"/>
  <c r="D72" i="6"/>
  <c r="H75" i="6"/>
  <c r="J74" i="6"/>
  <c r="G70" i="6"/>
  <c r="F74" i="6"/>
  <c r="D75" i="6"/>
  <c r="J67" i="6"/>
  <c r="H68" i="6"/>
  <c r="H67" i="6" s="1"/>
  <c r="D61" i="6"/>
  <c r="H66" i="6"/>
  <c r="H60" i="6"/>
  <c r="J55" i="6"/>
  <c r="F67" i="6"/>
  <c r="D68" i="6"/>
  <c r="D67" i="6" s="1"/>
  <c r="K55" i="6"/>
  <c r="H61" i="6"/>
  <c r="D66" i="6"/>
  <c r="D60" i="6"/>
  <c r="F55" i="6"/>
  <c r="J62" i="6"/>
  <c r="H63" i="6"/>
  <c r="K62" i="6"/>
  <c r="H57" i="6"/>
  <c r="H56" i="6"/>
  <c r="I55" i="6"/>
  <c r="I54" i="6" s="1"/>
  <c r="F62" i="6"/>
  <c r="D63" i="6"/>
  <c r="H58" i="6"/>
  <c r="G62" i="6"/>
  <c r="D57" i="6"/>
  <c r="E55" i="6"/>
  <c r="E54" i="6" s="1"/>
  <c r="D56" i="6"/>
  <c r="H51" i="6"/>
  <c r="I50" i="6"/>
  <c r="I48" i="6" s="1"/>
  <c r="H49" i="6"/>
  <c r="K50" i="6"/>
  <c r="K48" i="6" s="1"/>
  <c r="E50" i="6"/>
  <c r="E48" i="6" s="1"/>
  <c r="D51" i="6"/>
  <c r="D49" i="6"/>
  <c r="G50" i="6"/>
  <c r="G48" i="6" s="1"/>
  <c r="H52" i="6"/>
  <c r="D52" i="6"/>
  <c r="E41" i="6"/>
  <c r="E38" i="6" s="1"/>
  <c r="D42" i="6"/>
  <c r="J41" i="6"/>
  <c r="J38" i="6" s="1"/>
  <c r="H39" i="6"/>
  <c r="K38" i="6"/>
  <c r="D46" i="6"/>
  <c r="I41" i="6"/>
  <c r="I38" i="6" s="1"/>
  <c r="H42" i="6"/>
  <c r="H41" i="6" s="1"/>
  <c r="H46" i="6"/>
  <c r="D39" i="6"/>
  <c r="G38" i="6"/>
  <c r="H93" i="6" l="1"/>
  <c r="D41" i="6"/>
  <c r="D38" i="6" s="1"/>
  <c r="D62" i="6"/>
  <c r="F54" i="6"/>
  <c r="K54" i="6"/>
  <c r="D97" i="6"/>
  <c r="D50" i="6"/>
  <c r="D48" i="6" s="1"/>
  <c r="H74" i="6"/>
  <c r="G54" i="6"/>
  <c r="D74" i="6"/>
  <c r="H62" i="6"/>
  <c r="D71" i="6"/>
  <c r="H71" i="6"/>
  <c r="D55" i="6"/>
  <c r="H97" i="6"/>
  <c r="D133" i="6"/>
  <c r="D131" i="6" s="1"/>
  <c r="H133" i="6"/>
  <c r="H131" i="6" s="1"/>
  <c r="D123" i="6"/>
  <c r="D121" i="6" s="1"/>
  <c r="H123" i="6"/>
  <c r="H121" i="6" s="1"/>
  <c r="D93" i="6"/>
  <c r="F70" i="6"/>
  <c r="J70" i="6"/>
  <c r="H55" i="6"/>
  <c r="H54" i="6" s="1"/>
  <c r="J54" i="6"/>
  <c r="H50" i="6"/>
  <c r="H48" i="6" s="1"/>
  <c r="H38" i="6"/>
  <c r="H70" i="6" l="1"/>
  <c r="D54" i="6"/>
  <c r="D70" i="6"/>
  <c r="Z36" i="6"/>
  <c r="AA36" i="6"/>
  <c r="Z35" i="6"/>
  <c r="AA35" i="6"/>
  <c r="AC33" i="6"/>
  <c r="AC32" i="6"/>
  <c r="AD32" i="6"/>
  <c r="AE32" i="6"/>
  <c r="AC31" i="6"/>
  <c r="AD31" i="6"/>
  <c r="AE31" i="6"/>
  <c r="AC30" i="6"/>
  <c r="AC29" i="6"/>
  <c r="AD29" i="6"/>
  <c r="AE29" i="6"/>
  <c r="Z28" i="6"/>
  <c r="AA28" i="6"/>
  <c r="AA25" i="6" s="1"/>
  <c r="AC26" i="6"/>
  <c r="AD26" i="6"/>
  <c r="AE26" i="6"/>
  <c r="AA34" i="6" l="1"/>
  <c r="AA24" i="6" s="1"/>
  <c r="AB31" i="6"/>
  <c r="AB29" i="6"/>
  <c r="G26" i="6"/>
  <c r="K26" i="6"/>
  <c r="K28" i="6"/>
  <c r="G28" i="6"/>
  <c r="G29" i="6"/>
  <c r="D29" i="6" s="1"/>
  <c r="K29" i="6"/>
  <c r="H29" i="6" s="1"/>
  <c r="G30" i="6"/>
  <c r="D30" i="6" s="1"/>
  <c r="K30" i="6"/>
  <c r="H30" i="6" s="1"/>
  <c r="F35" i="6"/>
  <c r="J35" i="6"/>
  <c r="F36" i="6"/>
  <c r="J36" i="6"/>
  <c r="F28" i="6"/>
  <c r="F25" i="6" s="1"/>
  <c r="J28" i="6"/>
  <c r="J25" i="6" s="1"/>
  <c r="G31" i="6"/>
  <c r="D31" i="6" s="1"/>
  <c r="K31" i="6"/>
  <c r="H31" i="6" s="1"/>
  <c r="AB32" i="6"/>
  <c r="I35" i="6"/>
  <c r="E35" i="6"/>
  <c r="E36" i="6"/>
  <c r="I36" i="6"/>
  <c r="E28" i="6"/>
  <c r="I28" i="6"/>
  <c r="G32" i="6"/>
  <c r="D32" i="6" s="1"/>
  <c r="K32" i="6"/>
  <c r="H32" i="6" s="1"/>
  <c r="Z34" i="6"/>
  <c r="X35" i="6"/>
  <c r="X36" i="6"/>
  <c r="AB26" i="6"/>
  <c r="Z25" i="6"/>
  <c r="X28" i="6"/>
  <c r="X25" i="6" s="1"/>
  <c r="G33" i="6"/>
  <c r="D33" i="6" s="1"/>
  <c r="K33" i="6"/>
  <c r="H33" i="6" s="1"/>
  <c r="K35" i="6"/>
  <c r="G35" i="6"/>
  <c r="G36" i="6"/>
  <c r="K36" i="6"/>
  <c r="J19" i="6"/>
  <c r="J34" i="6" l="1"/>
  <c r="J24" i="6" s="1"/>
  <c r="D36" i="6"/>
  <c r="F34" i="6"/>
  <c r="F24" i="6" s="1"/>
  <c r="H28" i="6"/>
  <c r="I25" i="6"/>
  <c r="D28" i="6"/>
  <c r="E25" i="6"/>
  <c r="E34" i="6"/>
  <c r="D35" i="6"/>
  <c r="G34" i="6"/>
  <c r="H35" i="6"/>
  <c r="I34" i="6"/>
  <c r="H26" i="6"/>
  <c r="K25" i="6"/>
  <c r="K34" i="6"/>
  <c r="Z24" i="6"/>
  <c r="X34" i="6"/>
  <c r="H36" i="6"/>
  <c r="D26" i="6"/>
  <c r="G25" i="6"/>
  <c r="E13" i="6"/>
  <c r="I13" i="6"/>
  <c r="J15" i="6"/>
  <c r="F15" i="6"/>
  <c r="G19" i="6"/>
  <c r="K19" i="6"/>
  <c r="F20" i="6"/>
  <c r="J20" i="6"/>
  <c r="E22" i="6"/>
  <c r="I22" i="6"/>
  <c r="K13" i="6"/>
  <c r="G13" i="6"/>
  <c r="E17" i="6"/>
  <c r="I17" i="6"/>
  <c r="K18" i="6"/>
  <c r="G18" i="6"/>
  <c r="G22" i="6"/>
  <c r="K22" i="6"/>
  <c r="F13" i="6"/>
  <c r="J13" i="6"/>
  <c r="K17" i="6"/>
  <c r="G17" i="6"/>
  <c r="F18" i="6"/>
  <c r="J18" i="6"/>
  <c r="I20" i="6"/>
  <c r="E20" i="6"/>
  <c r="G21" i="6"/>
  <c r="K21" i="6"/>
  <c r="F22" i="6"/>
  <c r="J22" i="6"/>
  <c r="G15" i="6"/>
  <c r="K15" i="6"/>
  <c r="J17" i="6"/>
  <c r="F17" i="6"/>
  <c r="E19" i="6"/>
  <c r="I19" i="6"/>
  <c r="K20" i="6"/>
  <c r="G20" i="6"/>
  <c r="F21" i="6"/>
  <c r="D21" i="6" s="1"/>
  <c r="J21" i="6"/>
  <c r="H21" i="6" s="1"/>
  <c r="AD21" i="6"/>
  <c r="AE21" i="6"/>
  <c r="AC21" i="6"/>
  <c r="D34" i="6" l="1"/>
  <c r="I24" i="6"/>
  <c r="E24" i="6"/>
  <c r="H18" i="6"/>
  <c r="J11" i="6"/>
  <c r="H19" i="6"/>
  <c r="G11" i="6"/>
  <c r="D15" i="6"/>
  <c r="D19" i="6"/>
  <c r="D25" i="6"/>
  <c r="H34" i="6"/>
  <c r="K24" i="6"/>
  <c r="G24" i="6"/>
  <c r="H25" i="6"/>
  <c r="AB21" i="6"/>
  <c r="D18" i="6"/>
  <c r="F11" i="6"/>
  <c r="K11" i="6"/>
  <c r="H15" i="6"/>
  <c r="F16" i="6"/>
  <c r="D20" i="6"/>
  <c r="G16" i="6"/>
  <c r="I16" i="6"/>
  <c r="H17" i="6"/>
  <c r="H22" i="6"/>
  <c r="H13" i="6"/>
  <c r="I11" i="6"/>
  <c r="I10" i="6" s="1"/>
  <c r="J16" i="6"/>
  <c r="H20" i="6"/>
  <c r="K16" i="6"/>
  <c r="D17" i="6"/>
  <c r="E16" i="6"/>
  <c r="D22" i="6"/>
  <c r="D13" i="6"/>
  <c r="E11" i="6"/>
  <c r="D24" i="6" l="1"/>
  <c r="F10" i="6"/>
  <c r="H16" i="6"/>
  <c r="J10" i="6"/>
  <c r="D11" i="6"/>
  <c r="H11" i="6"/>
  <c r="G10" i="6"/>
  <c r="H24" i="6"/>
  <c r="K10" i="6"/>
  <c r="E10" i="6"/>
  <c r="D16" i="6"/>
  <c r="D10" i="6" l="1"/>
  <c r="H10" i="6"/>
  <c r="Z13" i="6" l="1"/>
  <c r="AA13" i="6"/>
  <c r="AA11" i="6" s="1"/>
  <c r="Z17" i="6"/>
  <c r="AA17" i="6"/>
  <c r="AC18" i="6"/>
  <c r="AD18" i="6"/>
  <c r="AE18" i="6"/>
  <c r="AA19" i="6"/>
  <c r="AE19" i="6"/>
  <c r="Z20" i="6"/>
  <c r="AA20" i="6"/>
  <c r="AD20" i="6"/>
  <c r="AE20" i="6"/>
  <c r="Z22" i="6"/>
  <c r="AA22" i="6"/>
  <c r="AC22" i="6"/>
  <c r="AD22" i="6"/>
  <c r="AE22" i="6"/>
  <c r="AC23" i="6"/>
  <c r="AE23" i="6"/>
  <c r="AE139" i="6"/>
  <c r="AD139" i="6"/>
  <c r="AC139" i="6"/>
  <c r="AE138" i="6"/>
  <c r="AD138" i="6"/>
  <c r="AE137" i="6"/>
  <c r="AD137" i="6"/>
  <c r="AC137" i="6"/>
  <c r="AE130" i="6"/>
  <c r="AD130" i="6"/>
  <c r="AC130" i="6"/>
  <c r="AE129" i="6"/>
  <c r="AD129" i="6"/>
  <c r="AE128" i="6"/>
  <c r="AD128" i="6"/>
  <c r="AC128" i="6"/>
  <c r="AE127" i="6"/>
  <c r="AD127" i="6"/>
  <c r="AE126" i="6"/>
  <c r="AD126" i="6"/>
  <c r="AC126" i="6"/>
  <c r="AE125" i="6"/>
  <c r="AD125" i="6"/>
  <c r="AE124" i="6"/>
  <c r="AD124" i="6"/>
  <c r="AC124" i="6"/>
  <c r="AE118" i="6"/>
  <c r="AD118" i="6"/>
  <c r="AE98" i="6"/>
  <c r="AD98" i="6"/>
  <c r="AE96" i="6"/>
  <c r="AE95" i="6" s="1"/>
  <c r="AD96" i="6"/>
  <c r="AE94" i="6"/>
  <c r="AD94" i="6"/>
  <c r="AE91" i="6"/>
  <c r="AE90" i="6" s="1"/>
  <c r="AC91" i="6"/>
  <c r="AC90" i="6" s="1"/>
  <c r="AE89" i="6"/>
  <c r="AD89" i="6"/>
  <c r="AE88" i="6"/>
  <c r="AD88" i="6"/>
  <c r="AC88" i="6"/>
  <c r="AE86" i="6"/>
  <c r="AD86" i="6"/>
  <c r="AC86" i="6"/>
  <c r="AE85" i="6"/>
  <c r="AD85" i="6"/>
  <c r="AC85" i="6"/>
  <c r="AE83" i="6"/>
  <c r="AD83" i="6"/>
  <c r="AE82" i="6"/>
  <c r="AD82" i="6"/>
  <c r="AC82" i="6"/>
  <c r="AE80" i="6"/>
  <c r="AD80" i="6"/>
  <c r="AC80" i="6"/>
  <c r="AE77" i="6"/>
  <c r="AD77" i="6"/>
  <c r="AE76" i="6"/>
  <c r="AD76" i="6"/>
  <c r="AE75" i="6"/>
  <c r="AD75" i="6"/>
  <c r="AC75" i="6"/>
  <c r="AE73" i="6"/>
  <c r="AD73" i="6"/>
  <c r="AE72" i="6"/>
  <c r="AD72" i="6"/>
  <c r="AE69" i="6"/>
  <c r="AD69" i="6"/>
  <c r="AC69" i="6"/>
  <c r="AE68" i="6"/>
  <c r="AD68" i="6"/>
  <c r="AC68" i="6"/>
  <c r="AE66" i="6"/>
  <c r="AD66" i="6"/>
  <c r="AC66" i="6"/>
  <c r="AE65" i="6"/>
  <c r="AD65" i="6"/>
  <c r="AE63" i="6"/>
  <c r="AD63" i="6"/>
  <c r="AE61" i="6"/>
  <c r="AD61" i="6"/>
  <c r="AC60" i="6"/>
  <c r="AB60" i="6" s="1"/>
  <c r="AE59" i="6"/>
  <c r="AE58" i="6"/>
  <c r="AD58" i="6"/>
  <c r="AC58" i="6"/>
  <c r="AE57" i="6"/>
  <c r="AD57" i="6"/>
  <c r="AE56" i="6"/>
  <c r="AD56" i="6"/>
  <c r="AE52" i="6"/>
  <c r="AD52" i="6"/>
  <c r="AC52" i="6"/>
  <c r="AE51" i="6"/>
  <c r="AD51" i="6"/>
  <c r="AE49" i="6"/>
  <c r="AD49" i="6"/>
  <c r="AE47" i="6"/>
  <c r="AD47" i="6"/>
  <c r="AC47" i="6"/>
  <c r="AE46" i="6"/>
  <c r="AD46" i="6"/>
  <c r="AE45" i="6"/>
  <c r="AD45" i="6"/>
  <c r="Z56" i="6"/>
  <c r="Z57" i="6"/>
  <c r="Z61" i="6"/>
  <c r="AA56" i="6"/>
  <c r="AA57" i="6"/>
  <c r="AA61" i="6"/>
  <c r="AA137" i="6"/>
  <c r="X137" i="6" s="1"/>
  <c r="AA136" i="6"/>
  <c r="Z127" i="6"/>
  <c r="AA127" i="6"/>
  <c r="Z126" i="6"/>
  <c r="AA126" i="6"/>
  <c r="Z125" i="6"/>
  <c r="Z124" i="6"/>
  <c r="Z42" i="6"/>
  <c r="Z39" i="6"/>
  <c r="AA39" i="6"/>
  <c r="Z86" i="6"/>
  <c r="Z85" i="6"/>
  <c r="Z77" i="6"/>
  <c r="Z135" i="6"/>
  <c r="AA135" i="6"/>
  <c r="AA124" i="6"/>
  <c r="AA125" i="6"/>
  <c r="Z98" i="6"/>
  <c r="AA98" i="6"/>
  <c r="AA97" i="6" s="1"/>
  <c r="Y81" i="6"/>
  <c r="AA81" i="6"/>
  <c r="Z82" i="6"/>
  <c r="AA82" i="6"/>
  <c r="Z83" i="6"/>
  <c r="AA83" i="6"/>
  <c r="AA85" i="6"/>
  <c r="AA86" i="6"/>
  <c r="AA77" i="6"/>
  <c r="AA70" i="6" s="1"/>
  <c r="Z49" i="6"/>
  <c r="AA49" i="6"/>
  <c r="Z51" i="6"/>
  <c r="AA51" i="6"/>
  <c r="AA50" i="6" s="1"/>
  <c r="AA42" i="6"/>
  <c r="AA41" i="6" s="1"/>
  <c r="AE50" i="6" l="1"/>
  <c r="AE48" i="6" s="1"/>
  <c r="AC67" i="6"/>
  <c r="X82" i="6"/>
  <c r="X49" i="6"/>
  <c r="AB82" i="6"/>
  <c r="X20" i="6"/>
  <c r="AE74" i="6"/>
  <c r="AE93" i="6"/>
  <c r="AA123" i="6"/>
  <c r="AA121" i="6" s="1"/>
  <c r="AB137" i="6"/>
  <c r="X135" i="6"/>
  <c r="AA133" i="6"/>
  <c r="AA131" i="6" s="1"/>
  <c r="AB139" i="6"/>
  <c r="AB128" i="6"/>
  <c r="AB124" i="6"/>
  <c r="X126" i="6"/>
  <c r="AD123" i="6"/>
  <c r="Z123" i="6"/>
  <c r="Z121" i="6" s="1"/>
  <c r="X124" i="6"/>
  <c r="AE123" i="6"/>
  <c r="AB126" i="6"/>
  <c r="X125" i="6"/>
  <c r="X127" i="6"/>
  <c r="AB130" i="6"/>
  <c r="AE97" i="6"/>
  <c r="Z97" i="6"/>
  <c r="X98" i="6"/>
  <c r="AD95" i="6"/>
  <c r="AD93" i="6" s="1"/>
  <c r="AE87" i="6"/>
  <c r="AB80" i="6"/>
  <c r="AA79" i="6"/>
  <c r="AA78" i="6" s="1"/>
  <c r="X85" i="6"/>
  <c r="AB86" i="6"/>
  <c r="AD87" i="6"/>
  <c r="AB88" i="6"/>
  <c r="X86" i="6"/>
  <c r="AB85" i="6"/>
  <c r="AE71" i="6"/>
  <c r="Z70" i="6"/>
  <c r="X77" i="6"/>
  <c r="AD71" i="6"/>
  <c r="AB75" i="6"/>
  <c r="AD74" i="6"/>
  <c r="AB66" i="6"/>
  <c r="AE62" i="6"/>
  <c r="AB58" i="6"/>
  <c r="AA55" i="6"/>
  <c r="AA54" i="6" s="1"/>
  <c r="Z55" i="6"/>
  <c r="Z54" i="6" s="1"/>
  <c r="X56" i="6"/>
  <c r="AE67" i="6"/>
  <c r="AD55" i="6"/>
  <c r="AB68" i="6"/>
  <c r="AD67" i="6"/>
  <c r="AE55" i="6"/>
  <c r="AD62" i="6"/>
  <c r="AB69" i="6"/>
  <c r="AB52" i="6"/>
  <c r="AA48" i="6"/>
  <c r="Z50" i="6"/>
  <c r="Z48" i="6" s="1"/>
  <c r="AD50" i="6"/>
  <c r="AD48" i="6" s="1"/>
  <c r="AA38" i="6"/>
  <c r="X39" i="6"/>
  <c r="X42" i="6"/>
  <c r="AB47" i="6"/>
  <c r="AB23" i="6"/>
  <c r="X22" i="6"/>
  <c r="AC19" i="6"/>
  <c r="AB18" i="6"/>
  <c r="Z11" i="6"/>
  <c r="X13" i="6"/>
  <c r="X11" i="6" s="1"/>
  <c r="AB22" i="6"/>
  <c r="AA16" i="6"/>
  <c r="AA10" i="6" s="1"/>
  <c r="AE70" i="6" l="1"/>
  <c r="AE54" i="6"/>
  <c r="X123" i="6"/>
  <c r="AD70" i="6"/>
  <c r="AD54" i="6"/>
  <c r="AB67" i="6"/>
  <c r="M166" i="6" l="1"/>
  <c r="N166" i="6"/>
  <c r="O166" i="6"/>
  <c r="M176" i="6"/>
  <c r="N176" i="6"/>
  <c r="O176" i="6"/>
  <c r="M175" i="6"/>
  <c r="N175" i="6"/>
  <c r="O175" i="6"/>
  <c r="M174" i="6"/>
  <c r="N174" i="6"/>
  <c r="N173" i="6" s="1"/>
  <c r="O174" i="6"/>
  <c r="O173" i="6" s="1"/>
  <c r="M172" i="6"/>
  <c r="N172" i="6"/>
  <c r="O172" i="6"/>
  <c r="M171" i="6"/>
  <c r="N171" i="6"/>
  <c r="O171" i="6"/>
  <c r="M170" i="6"/>
  <c r="N170" i="6"/>
  <c r="O170" i="6"/>
  <c r="M169" i="6"/>
  <c r="N169" i="6"/>
  <c r="O169" i="6"/>
  <c r="M168" i="6"/>
  <c r="N168" i="6"/>
  <c r="O168" i="6"/>
  <c r="M165" i="6"/>
  <c r="N165" i="6"/>
  <c r="O165" i="6"/>
  <c r="M164" i="6"/>
  <c r="N164" i="6"/>
  <c r="O164" i="6"/>
  <c r="M163" i="6"/>
  <c r="N163" i="6"/>
  <c r="O163" i="6"/>
  <c r="M161" i="6"/>
  <c r="N161" i="6"/>
  <c r="O161" i="6"/>
  <c r="M160" i="6"/>
  <c r="N160" i="6"/>
  <c r="O160" i="6"/>
  <c r="M159" i="6"/>
  <c r="N159" i="6"/>
  <c r="O159" i="6"/>
  <c r="M158" i="6"/>
  <c r="N158" i="6"/>
  <c r="O158" i="6"/>
  <c r="M156" i="6"/>
  <c r="N156" i="6"/>
  <c r="O156" i="6"/>
  <c r="M154" i="6"/>
  <c r="N154" i="6"/>
  <c r="O154" i="6"/>
  <c r="M151" i="6"/>
  <c r="N151" i="6"/>
  <c r="O151" i="6"/>
  <c r="M150" i="6"/>
  <c r="N150" i="6"/>
  <c r="O150" i="6"/>
  <c r="M149" i="6"/>
  <c r="N149" i="6"/>
  <c r="O149" i="6"/>
  <c r="M148" i="6"/>
  <c r="N148" i="6"/>
  <c r="O148" i="6"/>
  <c r="M147" i="6"/>
  <c r="N147" i="6"/>
  <c r="O147" i="6"/>
  <c r="M146" i="6"/>
  <c r="N146" i="6"/>
  <c r="O146" i="6"/>
  <c r="M145" i="6"/>
  <c r="N145" i="6"/>
  <c r="O145" i="6"/>
  <c r="M144" i="6"/>
  <c r="N144" i="6"/>
  <c r="O144" i="6"/>
  <c r="M143" i="6"/>
  <c r="N143" i="6"/>
  <c r="O143" i="6"/>
  <c r="M142" i="6"/>
  <c r="N142" i="6"/>
  <c r="O142" i="6"/>
  <c r="AD149" i="6"/>
  <c r="AC149" i="6"/>
  <c r="L143" i="6" l="1"/>
  <c r="L147" i="6"/>
  <c r="L151" i="6"/>
  <c r="N162" i="6"/>
  <c r="L164" i="6"/>
  <c r="O167" i="6"/>
  <c r="L170" i="6"/>
  <c r="L175" i="6"/>
  <c r="O153" i="6"/>
  <c r="L154" i="6"/>
  <c r="M153" i="6"/>
  <c r="O157" i="6"/>
  <c r="L160" i="6"/>
  <c r="L168" i="6"/>
  <c r="M167" i="6"/>
  <c r="L172" i="6"/>
  <c r="N157" i="6"/>
  <c r="L159" i="6"/>
  <c r="O162" i="6"/>
  <c r="L165" i="6"/>
  <c r="L171" i="6"/>
  <c r="L176" i="6"/>
  <c r="L166" i="6"/>
  <c r="M157" i="6"/>
  <c r="L158" i="6"/>
  <c r="N153" i="6"/>
  <c r="L156" i="6"/>
  <c r="L161" i="6"/>
  <c r="L163" i="6"/>
  <c r="M162" i="6"/>
  <c r="N167" i="6"/>
  <c r="L169" i="6"/>
  <c r="M173" i="6"/>
  <c r="L174" i="6"/>
  <c r="L173" i="6" s="1"/>
  <c r="L142" i="6"/>
  <c r="M141" i="6"/>
  <c r="M140" i="6" s="1"/>
  <c r="N141" i="6"/>
  <c r="N140" i="6" s="1"/>
  <c r="L146" i="6"/>
  <c r="L150" i="6"/>
  <c r="L145" i="6"/>
  <c r="L149" i="6"/>
  <c r="O141" i="6"/>
  <c r="O140" i="6" s="1"/>
  <c r="L144" i="6"/>
  <c r="L148" i="6"/>
  <c r="AC150" i="6"/>
  <c r="L141" i="6" l="1"/>
  <c r="O152" i="6"/>
  <c r="L153" i="6"/>
  <c r="N152" i="6"/>
  <c r="L162" i="6"/>
  <c r="L157" i="6"/>
  <c r="L167" i="6"/>
  <c r="M152" i="6"/>
  <c r="L140" i="6"/>
  <c r="L152" i="6" l="1"/>
  <c r="Z165" i="6" l="1"/>
  <c r="Z162" i="6" s="1"/>
  <c r="AA165" i="6"/>
  <c r="AA162" i="6" s="1"/>
  <c r="Y165" i="6"/>
  <c r="J163" i="6" l="1"/>
  <c r="F163" i="6"/>
  <c r="G161" i="6"/>
  <c r="K161" i="6"/>
  <c r="E165" i="6"/>
  <c r="I165" i="6"/>
  <c r="G170" i="6"/>
  <c r="K170" i="6"/>
  <c r="G165" i="6"/>
  <c r="K165" i="6"/>
  <c r="X165" i="6"/>
  <c r="J171" i="6"/>
  <c r="F171" i="6"/>
  <c r="J161" i="6"/>
  <c r="F161" i="6"/>
  <c r="F170" i="6"/>
  <c r="J170" i="6"/>
  <c r="G171" i="6"/>
  <c r="K171" i="6"/>
  <c r="G163" i="6"/>
  <c r="K163" i="6"/>
  <c r="H161" i="6" l="1"/>
  <c r="D161" i="6"/>
  <c r="D170" i="6"/>
  <c r="D171" i="6"/>
  <c r="H163" i="6"/>
  <c r="K159" i="6"/>
  <c r="G159" i="6"/>
  <c r="H171" i="6"/>
  <c r="E162" i="6"/>
  <c r="D165" i="6"/>
  <c r="J159" i="6"/>
  <c r="F159" i="6"/>
  <c r="K164" i="6"/>
  <c r="K162" i="6" s="1"/>
  <c r="G164" i="6"/>
  <c r="G162" i="6" s="1"/>
  <c r="H170" i="6"/>
  <c r="F164" i="6"/>
  <c r="J164" i="6"/>
  <c r="H164" i="6" s="1"/>
  <c r="I162" i="6"/>
  <c r="D163" i="6"/>
  <c r="D159" i="6" l="1"/>
  <c r="D164" i="6"/>
  <c r="D162" i="6" s="1"/>
  <c r="H159" i="6"/>
  <c r="F162" i="6"/>
  <c r="Y150" i="6" l="1"/>
  <c r="Y149" i="6"/>
  <c r="Y147" i="6"/>
  <c r="J165" i="6" l="1"/>
  <c r="G156" i="6" l="1"/>
  <c r="K156" i="6"/>
  <c r="J158" i="6"/>
  <c r="F158" i="6"/>
  <c r="H165" i="6"/>
  <c r="H162" i="6" s="1"/>
  <c r="J162" i="6"/>
  <c r="K172" i="6"/>
  <c r="G172" i="6"/>
  <c r="F174" i="6"/>
  <c r="J174" i="6"/>
  <c r="I176" i="6"/>
  <c r="E176" i="6"/>
  <c r="G154" i="6"/>
  <c r="G153" i="6" s="1"/>
  <c r="K154" i="6"/>
  <c r="K153" i="6" s="1"/>
  <c r="J156" i="6"/>
  <c r="F156" i="6"/>
  <c r="G169" i="6"/>
  <c r="K169" i="6"/>
  <c r="J172" i="6"/>
  <c r="H172" i="6" s="1"/>
  <c r="F172" i="6"/>
  <c r="D172" i="6" s="1"/>
  <c r="G176" i="6"/>
  <c r="K176" i="6"/>
  <c r="J154" i="6"/>
  <c r="F154" i="6"/>
  <c r="G160" i="6"/>
  <c r="K160" i="6"/>
  <c r="K168" i="6"/>
  <c r="G168" i="6"/>
  <c r="F169" i="6"/>
  <c r="D169" i="6" s="1"/>
  <c r="J169" i="6"/>
  <c r="H169" i="6" s="1"/>
  <c r="K175" i="6"/>
  <c r="G175" i="6"/>
  <c r="F176" i="6"/>
  <c r="J176" i="6"/>
  <c r="K158" i="6"/>
  <c r="G158" i="6"/>
  <c r="F160" i="6"/>
  <c r="D160" i="6" s="1"/>
  <c r="J160" i="6"/>
  <c r="H160" i="6" s="1"/>
  <c r="J168" i="6"/>
  <c r="F168" i="6"/>
  <c r="G174" i="6"/>
  <c r="G173" i="6" s="1"/>
  <c r="K174" i="6"/>
  <c r="K173" i="6" s="1"/>
  <c r="J175" i="6"/>
  <c r="H175" i="6" s="1"/>
  <c r="F175" i="6"/>
  <c r="D175" i="6" s="1"/>
  <c r="G144" i="6"/>
  <c r="K144" i="6"/>
  <c r="F145" i="6"/>
  <c r="J145" i="6"/>
  <c r="E147" i="6"/>
  <c r="I147" i="6"/>
  <c r="G148" i="6"/>
  <c r="K148" i="6"/>
  <c r="F149" i="6"/>
  <c r="J149" i="6"/>
  <c r="E142" i="6"/>
  <c r="I142" i="6"/>
  <c r="G143" i="6"/>
  <c r="K143" i="6"/>
  <c r="F144" i="6"/>
  <c r="J144" i="6"/>
  <c r="G147" i="6"/>
  <c r="K147" i="6"/>
  <c r="F148" i="6"/>
  <c r="D148" i="6" s="1"/>
  <c r="J148" i="6"/>
  <c r="H148" i="6" s="1"/>
  <c r="E150" i="6"/>
  <c r="I150" i="6"/>
  <c r="G151" i="6"/>
  <c r="K151" i="6"/>
  <c r="G142" i="6"/>
  <c r="K142" i="6"/>
  <c r="F143" i="6"/>
  <c r="J143" i="6"/>
  <c r="E145" i="6"/>
  <c r="I145" i="6"/>
  <c r="F147" i="6"/>
  <c r="J147" i="6"/>
  <c r="E149" i="6"/>
  <c r="I149" i="6"/>
  <c r="G150" i="6"/>
  <c r="K150" i="6"/>
  <c r="F151" i="6"/>
  <c r="J151" i="6"/>
  <c r="F142" i="6"/>
  <c r="F141" i="6" s="1"/>
  <c r="J142" i="6"/>
  <c r="J141" i="6" s="1"/>
  <c r="E144" i="6"/>
  <c r="I144" i="6"/>
  <c r="G145" i="6"/>
  <c r="K145" i="6"/>
  <c r="G149" i="6"/>
  <c r="K149" i="6"/>
  <c r="F150" i="6"/>
  <c r="J150" i="6"/>
  <c r="H143" i="6" l="1"/>
  <c r="K157" i="6"/>
  <c r="K167" i="6"/>
  <c r="H156" i="6"/>
  <c r="G157" i="6"/>
  <c r="G167" i="6"/>
  <c r="D156" i="6"/>
  <c r="D143" i="6"/>
  <c r="D168" i="6"/>
  <c r="D167" i="6" s="1"/>
  <c r="F167" i="6"/>
  <c r="J167" i="6"/>
  <c r="H168" i="6"/>
  <c r="H167" i="6" s="1"/>
  <c r="J157" i="6"/>
  <c r="H158" i="6"/>
  <c r="H157" i="6" s="1"/>
  <c r="H174" i="6"/>
  <c r="H173" i="6" s="1"/>
  <c r="J173" i="6"/>
  <c r="D154" i="6"/>
  <c r="F153" i="6"/>
  <c r="D176" i="6"/>
  <c r="E152" i="6"/>
  <c r="F157" i="6"/>
  <c r="D158" i="6"/>
  <c r="D157" i="6" s="1"/>
  <c r="H154" i="6"/>
  <c r="J153" i="6"/>
  <c r="H176" i="6"/>
  <c r="I152" i="6"/>
  <c r="F173" i="6"/>
  <c r="D174" i="6"/>
  <c r="D173" i="6" s="1"/>
  <c r="J140" i="6"/>
  <c r="H142" i="6"/>
  <c r="I141" i="6"/>
  <c r="I140" i="6" s="1"/>
  <c r="F140" i="6"/>
  <c r="D142" i="6"/>
  <c r="E141" i="6"/>
  <c r="E140" i="6" s="1"/>
  <c r="H144" i="6"/>
  <c r="H151" i="6"/>
  <c r="H149" i="6"/>
  <c r="H145" i="6"/>
  <c r="K141" i="6"/>
  <c r="K140" i="6" s="1"/>
  <c r="H150" i="6"/>
  <c r="H147" i="6"/>
  <c r="D144" i="6"/>
  <c r="D151" i="6"/>
  <c r="D149" i="6"/>
  <c r="D145" i="6"/>
  <c r="G141" i="6"/>
  <c r="G140" i="6" s="1"/>
  <c r="D150" i="6"/>
  <c r="D147" i="6"/>
  <c r="K152" i="6" l="1"/>
  <c r="H153" i="6"/>
  <c r="H152" i="6" s="1"/>
  <c r="D153" i="6"/>
  <c r="D152" i="6" s="1"/>
  <c r="G152" i="6"/>
  <c r="F152" i="6"/>
  <c r="F8" i="6" s="1"/>
  <c r="B9" i="7" s="1"/>
  <c r="J152" i="6"/>
  <c r="H141" i="6"/>
  <c r="H140" i="6" s="1"/>
  <c r="D141" i="6"/>
  <c r="D140" i="6" s="1"/>
  <c r="M33" i="7" l="1"/>
  <c r="B10" i="7"/>
  <c r="C54" i="9"/>
  <c r="Z176" i="6" l="1"/>
  <c r="AA176" i="6"/>
  <c r="AA152" i="6" s="1"/>
  <c r="Z152" i="6" l="1"/>
  <c r="AE175" i="6" l="1"/>
  <c r="AD175" i="6"/>
  <c r="AE151" i="6"/>
  <c r="AD151" i="6"/>
  <c r="AC151" i="6"/>
  <c r="AE150" i="6"/>
  <c r="AE149" i="6"/>
  <c r="AB149" i="6" s="1"/>
  <c r="AE148" i="6"/>
  <c r="AD148" i="6"/>
  <c r="AC148" i="6"/>
  <c r="AE147" i="6"/>
  <c r="AE146" i="6"/>
  <c r="AD146" i="6"/>
  <c r="AE145" i="6"/>
  <c r="AD145" i="6"/>
  <c r="AC145" i="6"/>
  <c r="AE144" i="6"/>
  <c r="AD144" i="6"/>
  <c r="AC144" i="6"/>
  <c r="AE143" i="6"/>
  <c r="AD143" i="6"/>
  <c r="AC143" i="6"/>
  <c r="AE142" i="6"/>
  <c r="AD142" i="6"/>
  <c r="Z150" i="6"/>
  <c r="Z149" i="6"/>
  <c r="AA147" i="6"/>
  <c r="Y145" i="6"/>
  <c r="Z145" i="6"/>
  <c r="AA145" i="6"/>
  <c r="Z142" i="6"/>
  <c r="Z144" i="6"/>
  <c r="Y144" i="6"/>
  <c r="AA142" i="6"/>
  <c r="AA144" i="6"/>
  <c r="AA149" i="6"/>
  <c r="AA150" i="6"/>
  <c r="X149" i="6" l="1"/>
  <c r="AB151" i="6"/>
  <c r="AB175" i="6"/>
  <c r="AB148" i="6"/>
  <c r="AB143" i="6"/>
  <c r="X144" i="6"/>
  <c r="AD141" i="6"/>
  <c r="AB145" i="6"/>
  <c r="AA141" i="6"/>
  <c r="AA140" i="6" s="1"/>
  <c r="Z141" i="6"/>
  <c r="X145" i="6"/>
  <c r="X150" i="6"/>
  <c r="AE141" i="6"/>
  <c r="AE140" i="6" s="1"/>
  <c r="AB144" i="6"/>
  <c r="AD181" i="6" l="1"/>
  <c r="AE181" i="6"/>
  <c r="AD180" i="6"/>
  <c r="AE180" i="6"/>
  <c r="AB180" i="6" l="1"/>
  <c r="M179" i="6"/>
  <c r="N179" i="6"/>
  <c r="N178" i="6" s="1"/>
  <c r="N8" i="6" s="1"/>
  <c r="O179" i="6"/>
  <c r="O178" i="6" s="1"/>
  <c r="O8" i="6" s="1"/>
  <c r="AC169" i="6"/>
  <c r="O33" i="7" l="1"/>
  <c r="D9" i="7"/>
  <c r="L179" i="6"/>
  <c r="L178" i="6" s="1"/>
  <c r="M178" i="6"/>
  <c r="M8" i="6" s="1"/>
  <c r="O34" i="7"/>
  <c r="D13" i="7"/>
  <c r="D14" i="7" s="1"/>
  <c r="O32" i="7" l="1"/>
  <c r="O38" i="7" s="1"/>
  <c r="O39" i="7" s="1"/>
  <c r="D5" i="7"/>
  <c r="L8" i="6"/>
  <c r="E54" i="9"/>
  <c r="D10" i="7"/>
  <c r="D6" i="7" l="1"/>
  <c r="D17" i="7"/>
  <c r="D18" i="7" s="1"/>
  <c r="D22" i="7"/>
  <c r="D23" i="7" s="1"/>
  <c r="AC154" i="6" l="1"/>
  <c r="AD171" i="6" l="1"/>
  <c r="AE171" i="6"/>
  <c r="AD163" i="6"/>
  <c r="AE163" i="6"/>
  <c r="AD154" i="6"/>
  <c r="AE154" i="6"/>
  <c r="AB154" i="6" l="1"/>
  <c r="AD164" i="6"/>
  <c r="AE164" i="6"/>
  <c r="AD159" i="6"/>
  <c r="AE159" i="6"/>
  <c r="J179" i="6" l="1"/>
  <c r="J178" i="6" s="1"/>
  <c r="J8" i="6" s="1"/>
  <c r="C9" i="7" s="1"/>
  <c r="C10" i="7" l="1"/>
  <c r="N33" i="7"/>
  <c r="D54" i="9"/>
  <c r="I179" i="6"/>
  <c r="E179" i="6"/>
  <c r="G179" i="6"/>
  <c r="G178" i="6" s="1"/>
  <c r="G8" i="6" s="1"/>
  <c r="K179" i="6"/>
  <c r="K178" i="6" s="1"/>
  <c r="K8" i="6" s="1"/>
  <c r="C13" i="7" s="1"/>
  <c r="M34" i="7" l="1"/>
  <c r="B13" i="7"/>
  <c r="B14" i="7" s="1"/>
  <c r="H179" i="6"/>
  <c r="H178" i="6" s="1"/>
  <c r="I178" i="6"/>
  <c r="I8" i="6" s="1"/>
  <c r="N34" i="7"/>
  <c r="C14" i="7"/>
  <c r="D179" i="6"/>
  <c r="D178" i="6" s="1"/>
  <c r="E178" i="6"/>
  <c r="E8" i="6" s="1"/>
  <c r="C5" i="7" l="1"/>
  <c r="H8" i="6"/>
  <c r="B5" i="7"/>
  <c r="M32" i="7"/>
  <c r="M38" i="7" s="1"/>
  <c r="M39" i="7" s="1"/>
  <c r="D8" i="6"/>
  <c r="N32" i="7" l="1"/>
  <c r="N38" i="7" s="1"/>
  <c r="N39" i="7" s="1"/>
  <c r="C6" i="7"/>
  <c r="C22" i="7"/>
  <c r="C23" i="7" s="1"/>
  <c r="C17" i="7"/>
  <c r="C18" i="7" s="1"/>
  <c r="B22" i="7"/>
  <c r="B23" i="7" s="1"/>
  <c r="B17" i="7"/>
  <c r="B18" i="7" s="1"/>
  <c r="B6" i="7"/>
  <c r="AD176" i="6" l="1"/>
  <c r="AE176" i="6"/>
  <c r="AE179" i="6" l="1"/>
  <c r="AE178" i="6" s="1"/>
  <c r="AE177" i="6"/>
  <c r="AD177" i="6"/>
  <c r="AE174" i="6"/>
  <c r="AE173" i="6" s="1"/>
  <c r="AD174" i="6"/>
  <c r="AD173" i="6" s="1"/>
  <c r="AE169" i="6"/>
  <c r="AD169" i="6"/>
  <c r="AE160" i="6"/>
  <c r="AD160" i="6"/>
  <c r="AC160" i="6"/>
  <c r="AE156" i="6"/>
  <c r="AE153" i="6" s="1"/>
  <c r="AD156" i="6"/>
  <c r="AD153" i="6" s="1"/>
  <c r="AC156" i="6"/>
  <c r="AA179" i="6"/>
  <c r="AA178" i="6" s="1"/>
  <c r="AA8" i="6" s="1"/>
  <c r="AB160" i="6" l="1"/>
  <c r="R34" i="7"/>
  <c r="S34" i="7" s="1"/>
  <c r="G13" i="7"/>
  <c r="AB169" i="6"/>
  <c r="AB156" i="6"/>
  <c r="AB153" i="6" s="1"/>
  <c r="AC153" i="6"/>
  <c r="G14" i="7" l="1"/>
  <c r="AC181" i="6" l="1"/>
  <c r="AB181" i="6" s="1"/>
  <c r="V179" i="6"/>
  <c r="V178" i="6" s="1"/>
  <c r="U179" i="6"/>
  <c r="T179" i="6" l="1"/>
  <c r="T178" i="6" s="1"/>
  <c r="U178" i="6"/>
  <c r="U147" i="6"/>
  <c r="U146" i="6"/>
  <c r="T146" i="6" s="1"/>
  <c r="U142" i="6"/>
  <c r="U141" i="6" l="1"/>
  <c r="U140" i="6" s="1"/>
  <c r="T142" i="6"/>
  <c r="T141" i="6" s="1"/>
  <c r="U138" i="6"/>
  <c r="T138" i="6" s="1"/>
  <c r="V136" i="6"/>
  <c r="V133" i="6" s="1"/>
  <c r="V131" i="6" s="1"/>
  <c r="U136" i="6"/>
  <c r="U135" i="6"/>
  <c r="U132" i="6"/>
  <c r="U129" i="6"/>
  <c r="T129" i="6" s="1"/>
  <c r="U127" i="6"/>
  <c r="T127" i="6" s="1"/>
  <c r="U125" i="6"/>
  <c r="AC116" i="6"/>
  <c r="AD114" i="6"/>
  <c r="AC103" i="6"/>
  <c r="AC104" i="6"/>
  <c r="AB104" i="6" s="1"/>
  <c r="U113" i="6"/>
  <c r="T113" i="6" s="1"/>
  <c r="U112" i="6"/>
  <c r="T112" i="6" s="1"/>
  <c r="V110" i="6"/>
  <c r="V108" i="6" s="1"/>
  <c r="V97" i="6" s="1"/>
  <c r="U110" i="6"/>
  <c r="U98" i="6"/>
  <c r="T98" i="6" s="1"/>
  <c r="U89" i="6"/>
  <c r="U84" i="6"/>
  <c r="T84" i="6" s="1"/>
  <c r="U83" i="6"/>
  <c r="U77" i="6"/>
  <c r="T77" i="6" s="1"/>
  <c r="U73" i="6"/>
  <c r="U65" i="6"/>
  <c r="T65" i="6" s="1"/>
  <c r="U64" i="6"/>
  <c r="T64" i="6" s="1"/>
  <c r="U63" i="6"/>
  <c r="U61" i="6"/>
  <c r="T61" i="6" s="1"/>
  <c r="U59" i="6"/>
  <c r="T59" i="6" s="1"/>
  <c r="U57" i="6"/>
  <c r="T57" i="6" s="1"/>
  <c r="U56" i="6"/>
  <c r="U49" i="6"/>
  <c r="U46" i="6"/>
  <c r="T46" i="6" s="1"/>
  <c r="U45" i="6"/>
  <c r="T45" i="6" s="1"/>
  <c r="U42" i="6"/>
  <c r="U39" i="6"/>
  <c r="U28" i="6"/>
  <c r="T28" i="6" s="1"/>
  <c r="U27" i="6"/>
  <c r="U15" i="6"/>
  <c r="T15" i="6" s="1"/>
  <c r="U20" i="6"/>
  <c r="T20" i="6" s="1"/>
  <c r="V19" i="6"/>
  <c r="T19" i="6" s="1"/>
  <c r="V17" i="6"/>
  <c r="U13" i="6"/>
  <c r="T136" i="6" l="1"/>
  <c r="T135" i="6"/>
  <c r="U133" i="6"/>
  <c r="U131" i="6" s="1"/>
  <c r="T132" i="6"/>
  <c r="T125" i="6"/>
  <c r="T123" i="6" s="1"/>
  <c r="T121" i="6" s="1"/>
  <c r="U123" i="6"/>
  <c r="U121" i="6" s="1"/>
  <c r="AC125" i="6"/>
  <c r="AB116" i="6"/>
  <c r="AB115" i="6" s="1"/>
  <c r="AC115" i="6"/>
  <c r="T110" i="6"/>
  <c r="T108" i="6" s="1"/>
  <c r="T97" i="6" s="1"/>
  <c r="U108" i="6"/>
  <c r="U97" i="6" s="1"/>
  <c r="AB103" i="6"/>
  <c r="U87" i="6"/>
  <c r="T89" i="6"/>
  <c r="T87" i="6" s="1"/>
  <c r="U79" i="6"/>
  <c r="T83" i="6"/>
  <c r="T79" i="6" s="1"/>
  <c r="T73" i="6"/>
  <c r="T71" i="6" s="1"/>
  <c r="T70" i="6" s="1"/>
  <c r="U71" i="6"/>
  <c r="U70" i="6" s="1"/>
  <c r="T63" i="6"/>
  <c r="T62" i="6" s="1"/>
  <c r="U62" i="6"/>
  <c r="T56" i="6"/>
  <c r="T55" i="6" s="1"/>
  <c r="U55" i="6"/>
  <c r="T49" i="6"/>
  <c r="T48" i="6" s="1"/>
  <c r="U48" i="6"/>
  <c r="T42" i="6"/>
  <c r="T39" i="6"/>
  <c r="T27" i="6"/>
  <c r="T25" i="6" s="1"/>
  <c r="U25" i="6"/>
  <c r="V16" i="6"/>
  <c r="V10" i="6" s="1"/>
  <c r="T13" i="6"/>
  <c r="T11" i="6" s="1"/>
  <c r="U11" i="6"/>
  <c r="U78" i="6" l="1"/>
  <c r="T78" i="6"/>
  <c r="T133" i="6"/>
  <c r="T131" i="6" s="1"/>
  <c r="AB125" i="6"/>
  <c r="T54" i="6"/>
  <c r="U54" i="6"/>
  <c r="AC12" i="6" l="1"/>
  <c r="AC172" i="6" l="1"/>
  <c r="AD110" i="6"/>
  <c r="AD166" i="6" l="1"/>
  <c r="AE166" i="6"/>
  <c r="AD170" i="6" l="1"/>
  <c r="AE170" i="6"/>
  <c r="AD165" i="6"/>
  <c r="AD162" i="6" s="1"/>
  <c r="AE165" i="6"/>
  <c r="AE162" i="6" s="1"/>
  <c r="AC165" i="6"/>
  <c r="AD161" i="6"/>
  <c r="AE161" i="6"/>
  <c r="AB165" i="6" l="1"/>
  <c r="AD14" i="6" l="1"/>
  <c r="AE14" i="6"/>
  <c r="AC14" i="6"/>
  <c r="AD12" i="6"/>
  <c r="AE12" i="6"/>
  <c r="AB14" i="6" l="1"/>
  <c r="AB12" i="6"/>
  <c r="AC84" i="6" l="1"/>
  <c r="AD84" i="6"/>
  <c r="AE84" i="6"/>
  <c r="AB84" i="6" l="1"/>
  <c r="AC13" i="6"/>
  <c r="AD13" i="6"/>
  <c r="AE13" i="6"/>
  <c r="AC15" i="6"/>
  <c r="AD15" i="6"/>
  <c r="AE15" i="6"/>
  <c r="AD17" i="6"/>
  <c r="AE17" i="6"/>
  <c r="AE16" i="6" s="1"/>
  <c r="AC20" i="6"/>
  <c r="AB20" i="6" s="1"/>
  <c r="AE172" i="6"/>
  <c r="AD172" i="6"/>
  <c r="AE168" i="6"/>
  <c r="AE167" i="6" s="1"/>
  <c r="AD168" i="6"/>
  <c r="AE158" i="6"/>
  <c r="AE157" i="6" s="1"/>
  <c r="AD158" i="6"/>
  <c r="AD157" i="6" s="1"/>
  <c r="AC147" i="6"/>
  <c r="AC146" i="6"/>
  <c r="AB146" i="6" s="1"/>
  <c r="AC129" i="6"/>
  <c r="AB129" i="6" s="1"/>
  <c r="AC127" i="6"/>
  <c r="AC98" i="6"/>
  <c r="AE81" i="6"/>
  <c r="AE79" i="6" s="1"/>
  <c r="AE78" i="6" s="1"/>
  <c r="AC81" i="6"/>
  <c r="AC77" i="6"/>
  <c r="AB77" i="6" s="1"/>
  <c r="AC65" i="6"/>
  <c r="AB65" i="6" s="1"/>
  <c r="AC63" i="6"/>
  <c r="AC59" i="6"/>
  <c r="AB59" i="6" s="1"/>
  <c r="AC56" i="6"/>
  <c r="AC49" i="6"/>
  <c r="AC46" i="6"/>
  <c r="AB46" i="6" s="1"/>
  <c r="AC45" i="6"/>
  <c r="AB45" i="6" s="1"/>
  <c r="AE11" i="6" l="1"/>
  <c r="AE10" i="6" s="1"/>
  <c r="AD167" i="6"/>
  <c r="AD152" i="6" s="1"/>
  <c r="AB172" i="6"/>
  <c r="AE152" i="6"/>
  <c r="AB127" i="6"/>
  <c r="AB123" i="6" s="1"/>
  <c r="AC123" i="6"/>
  <c r="AB98" i="6"/>
  <c r="AB63" i="6"/>
  <c r="AB56" i="6"/>
  <c r="AB49" i="6"/>
  <c r="AB15" i="6"/>
  <c r="AD11" i="6"/>
  <c r="AC11" i="6"/>
  <c r="AB13" i="6"/>
  <c r="AB11" i="6" l="1"/>
  <c r="U37" i="6" l="1"/>
  <c r="U17" i="6"/>
  <c r="T37" i="6" l="1"/>
  <c r="T24" i="6" s="1"/>
  <c r="U24" i="6"/>
  <c r="U16" i="6"/>
  <c r="U10" i="6" s="1"/>
  <c r="T17" i="6"/>
  <c r="T16" i="6" s="1"/>
  <c r="T10" i="6" s="1"/>
  <c r="AC114" i="6" l="1"/>
  <c r="AB114" i="6" s="1"/>
  <c r="AD101" i="6"/>
  <c r="AC102" i="6"/>
  <c r="AB102" i="6" l="1"/>
  <c r="AC99" i="6"/>
  <c r="AB101" i="6"/>
  <c r="AD99" i="6"/>
  <c r="AB99" i="6" l="1"/>
  <c r="Y110" i="6" l="1"/>
  <c r="X110" i="6" s="1"/>
  <c r="AC109" i="6" l="1"/>
  <c r="Y112" i="6"/>
  <c r="X112" i="6" s="1"/>
  <c r="AC112" i="6"/>
  <c r="AB112" i="6" s="1"/>
  <c r="Y109" i="6"/>
  <c r="Y113" i="6"/>
  <c r="X113" i="6" s="1"/>
  <c r="X109" i="6" l="1"/>
  <c r="X108" i="6" s="1"/>
  <c r="Y108" i="6"/>
  <c r="AB109" i="6"/>
  <c r="AC113" i="6"/>
  <c r="AB113" i="6" s="1"/>
  <c r="AC170" i="6" l="1"/>
  <c r="AB170" i="6" s="1"/>
  <c r="AC166" i="6"/>
  <c r="AB166" i="6" s="1"/>
  <c r="AC171" i="6"/>
  <c r="AB171" i="6" s="1"/>
  <c r="AC110" i="6"/>
  <c r="AB110" i="6" l="1"/>
  <c r="AC168" i="6"/>
  <c r="AC167" i="6" l="1"/>
  <c r="AB168" i="6"/>
  <c r="AB167" i="6" s="1"/>
  <c r="Y166" i="6" l="1"/>
  <c r="X166" i="6" s="1"/>
  <c r="Y170" i="6" l="1"/>
  <c r="X170" i="6" s="1"/>
  <c r="AC161" i="6"/>
  <c r="AB161" i="6" s="1"/>
  <c r="AC163" i="6"/>
  <c r="Y163" i="6"/>
  <c r="Y161" i="6"/>
  <c r="X161" i="6" s="1"/>
  <c r="X163" i="6" l="1"/>
  <c r="AB163" i="6"/>
  <c r="AC164" i="6"/>
  <c r="AB164" i="6" s="1"/>
  <c r="Y164" i="6"/>
  <c r="X164" i="6" s="1"/>
  <c r="AC159" i="6"/>
  <c r="AB159" i="6" s="1"/>
  <c r="Y159" i="6"/>
  <c r="X159" i="6" s="1"/>
  <c r="AC162" i="6" l="1"/>
  <c r="AB162" i="6"/>
  <c r="Y162" i="6"/>
  <c r="X162" i="6"/>
  <c r="Y176" i="6" l="1"/>
  <c r="X176" i="6" s="1"/>
  <c r="AC176" i="6" l="1"/>
  <c r="AB176" i="6" s="1"/>
  <c r="AC158" i="6" l="1"/>
  <c r="Y158" i="6"/>
  <c r="Y168" i="6"/>
  <c r="Y167" i="6" l="1"/>
  <c r="X168" i="6"/>
  <c r="X167" i="6" s="1"/>
  <c r="X158" i="6"/>
  <c r="X157" i="6" s="1"/>
  <c r="Y157" i="6"/>
  <c r="AB158" i="6"/>
  <c r="AB157" i="6" s="1"/>
  <c r="AC157" i="6"/>
  <c r="U101" i="2"/>
  <c r="U99" i="2" l="1"/>
  <c r="T101" i="2"/>
  <c r="AC118" i="6" l="1"/>
  <c r="Y118" i="6"/>
  <c r="X118" i="6" l="1"/>
  <c r="X97" i="6" s="1"/>
  <c r="Y97" i="6"/>
  <c r="AB118" i="6"/>
  <c r="Y174" i="6" l="1"/>
  <c r="Y132" i="6"/>
  <c r="X132" i="6" s="1"/>
  <c r="Y76" i="6"/>
  <c r="Y72" i="6"/>
  <c r="Y61" i="6"/>
  <c r="Y57" i="6"/>
  <c r="Y51" i="6"/>
  <c r="Y50" i="6" l="1"/>
  <c r="Y48" i="6" s="1"/>
  <c r="X51" i="6"/>
  <c r="X50" i="6" s="1"/>
  <c r="X48" i="6" s="1"/>
  <c r="Y55" i="6"/>
  <c r="X57" i="6"/>
  <c r="X55" i="6" s="1"/>
  <c r="Y173" i="6"/>
  <c r="Y152" i="6" s="1"/>
  <c r="X174" i="6"/>
  <c r="X173" i="6" s="1"/>
  <c r="X152" i="6" s="1"/>
  <c r="X72" i="6"/>
  <c r="X61" i="6"/>
  <c r="X76" i="6"/>
  <c r="X74" i="6" s="1"/>
  <c r="Y74" i="6"/>
  <c r="AC174" i="6" l="1"/>
  <c r="AC138" i="6"/>
  <c r="AB138" i="6" s="1"/>
  <c r="AE122" i="6"/>
  <c r="AE121" i="6" s="1"/>
  <c r="AD122" i="6"/>
  <c r="AC76" i="6"/>
  <c r="AC72" i="6"/>
  <c r="AC61" i="6"/>
  <c r="AC57" i="6"/>
  <c r="AC51" i="6"/>
  <c r="Y138" i="6"/>
  <c r="AC50" i="6" l="1"/>
  <c r="AC48" i="6" s="1"/>
  <c r="AB51" i="6"/>
  <c r="AB50" i="6" s="1"/>
  <c r="AB48" i="6" s="1"/>
  <c r="AB57" i="6"/>
  <c r="AB55" i="6" s="1"/>
  <c r="AC55" i="6"/>
  <c r="AB174" i="6"/>
  <c r="AB173" i="6" s="1"/>
  <c r="AB152" i="6" s="1"/>
  <c r="AC173" i="6"/>
  <c r="AC152" i="6" s="1"/>
  <c r="X138" i="6"/>
  <c r="AB72" i="6"/>
  <c r="AD121" i="6"/>
  <c r="AB61" i="6"/>
  <c r="AC74" i="6"/>
  <c r="AB76" i="6"/>
  <c r="AB74" i="6" s="1"/>
  <c r="Y64" i="6" l="1"/>
  <c r="X64" i="6" l="1"/>
  <c r="X62" i="6" s="1"/>
  <c r="X54" i="6" s="1"/>
  <c r="Y62" i="6"/>
  <c r="Y54" i="6" s="1"/>
  <c r="AC64" i="6" l="1"/>
  <c r="AB64" i="6" l="1"/>
  <c r="AB62" i="6" s="1"/>
  <c r="AB54" i="6" s="1"/>
  <c r="AC62" i="6"/>
  <c r="AC54" i="6" s="1"/>
  <c r="Y89" i="6" l="1"/>
  <c r="Y87" i="6" l="1"/>
  <c r="X89" i="6"/>
  <c r="X87" i="6" s="1"/>
  <c r="AC89" i="6" l="1"/>
  <c r="AC87" i="6" l="1"/>
  <c r="AB89" i="6"/>
  <c r="AB87" i="6" s="1"/>
  <c r="AC17" i="6" l="1"/>
  <c r="AB17" i="6" l="1"/>
  <c r="AC16" i="6"/>
  <c r="AC10" i="6" s="1"/>
  <c r="Y37" i="6" l="1"/>
  <c r="AC37" i="6"/>
  <c r="AD37" i="6"/>
  <c r="AE37" i="6"/>
  <c r="AD27" i="6"/>
  <c r="AE27" i="6"/>
  <c r="AC27" i="6"/>
  <c r="AB37" i="6" l="1"/>
  <c r="X37" i="6"/>
  <c r="X24" i="6" s="1"/>
  <c r="Y24" i="6"/>
  <c r="AB27" i="6"/>
  <c r="Z136" i="6" l="1"/>
  <c r="Z133" i="6" s="1"/>
  <c r="Z131" i="6" s="1"/>
  <c r="Y17" i="6"/>
  <c r="Y16" i="6" l="1"/>
  <c r="Y10" i="6" s="1"/>
  <c r="X17" i="6"/>
  <c r="U178" i="2"/>
  <c r="T178" i="2" s="1"/>
  <c r="Y179" i="6"/>
  <c r="Y178" i="6" l="1"/>
  <c r="AC36" i="6" l="1"/>
  <c r="AD36" i="6"/>
  <c r="AE36" i="6"/>
  <c r="AC35" i="6"/>
  <c r="AD35" i="6"/>
  <c r="AE35" i="6"/>
  <c r="AD33" i="6"/>
  <c r="AE33" i="6"/>
  <c r="AD30" i="6"/>
  <c r="AE30" i="6"/>
  <c r="AC28" i="6"/>
  <c r="AD28" i="6"/>
  <c r="AE28" i="6"/>
  <c r="AD25" i="6" l="1"/>
  <c r="AB30" i="6"/>
  <c r="AD34" i="6"/>
  <c r="AE34" i="6"/>
  <c r="AB36" i="6"/>
  <c r="AC34" i="6"/>
  <c r="AB35" i="6"/>
  <c r="AB28" i="6"/>
  <c r="AC25" i="6"/>
  <c r="AB33" i="6"/>
  <c r="AE25" i="6"/>
  <c r="AD24" i="6" l="1"/>
  <c r="AB34" i="6"/>
  <c r="AE24" i="6"/>
  <c r="AC24" i="6"/>
  <c r="AB25" i="6"/>
  <c r="AB24" i="6" l="1"/>
  <c r="AC179" i="6"/>
  <c r="AC178" i="6" l="1"/>
  <c r="Y136" i="6" l="1"/>
  <c r="X136" i="6" l="1"/>
  <c r="AC135" i="6" l="1"/>
  <c r="AE136" i="6"/>
  <c r="AD136" i="6"/>
  <c r="AC136" i="6"/>
  <c r="AE135" i="6"/>
  <c r="AD135" i="6"/>
  <c r="AE134" i="6"/>
  <c r="AD134" i="6"/>
  <c r="AE132" i="6"/>
  <c r="AD132" i="6"/>
  <c r="AC132" i="6"/>
  <c r="Z147" i="6"/>
  <c r="AB132" i="6" l="1"/>
  <c r="AB136" i="6"/>
  <c r="AE133" i="6"/>
  <c r="AE131" i="6" s="1"/>
  <c r="AD133" i="6"/>
  <c r="AD131" i="6" s="1"/>
  <c r="AB135" i="6"/>
  <c r="X147" i="6"/>
  <c r="Z140" i="6"/>
  <c r="Y122" i="6" l="1"/>
  <c r="X122" i="6" l="1"/>
  <c r="X121" i="6" s="1"/>
  <c r="Y121" i="6"/>
  <c r="Y142" i="6" l="1"/>
  <c r="Y73" i="6"/>
  <c r="Y141" i="6" l="1"/>
  <c r="Y140" i="6" s="1"/>
  <c r="X142" i="6"/>
  <c r="X141" i="6" s="1"/>
  <c r="X140" i="6" s="1"/>
  <c r="X73" i="6"/>
  <c r="X71" i="6" s="1"/>
  <c r="X70" i="6" s="1"/>
  <c r="Y71" i="6"/>
  <c r="Y70" i="6" s="1"/>
  <c r="Z19" i="6" l="1"/>
  <c r="AD19" i="6"/>
  <c r="AD179" i="6"/>
  <c r="AC142" i="6"/>
  <c r="AC122" i="6"/>
  <c r="AC73" i="6"/>
  <c r="Z179" i="6"/>
  <c r="Z178" i="6" l="1"/>
  <c r="X179" i="6"/>
  <c r="X178" i="6" s="1"/>
  <c r="AD178" i="6"/>
  <c r="AB179" i="6"/>
  <c r="AB178" i="6" s="1"/>
  <c r="AB142" i="6"/>
  <c r="AB141" i="6" s="1"/>
  <c r="AC141" i="6"/>
  <c r="AC140" i="6" s="1"/>
  <c r="AC121" i="6"/>
  <c r="AB122" i="6"/>
  <c r="AB121" i="6" s="1"/>
  <c r="AB73" i="6"/>
  <c r="AB71" i="6" s="1"/>
  <c r="AB70" i="6" s="1"/>
  <c r="AC71" i="6"/>
  <c r="AC70" i="6" s="1"/>
  <c r="AB19" i="6"/>
  <c r="AB16" i="6" s="1"/>
  <c r="AB10" i="6" s="1"/>
  <c r="AD16" i="6"/>
  <c r="AD10" i="6" s="1"/>
  <c r="X19" i="6"/>
  <c r="X16" i="6" s="1"/>
  <c r="X10" i="6" s="1"/>
  <c r="Z16" i="6"/>
  <c r="Z10" i="6" s="1"/>
  <c r="Y83" i="6" l="1"/>
  <c r="Y79" i="6" l="1"/>
  <c r="Y78" i="6" s="1"/>
  <c r="X83" i="6"/>
  <c r="AD91" i="6" l="1"/>
  <c r="AC83" i="6"/>
  <c r="AD81" i="6"/>
  <c r="Z81" i="6"/>
  <c r="Z91" i="6"/>
  <c r="Z90" i="6" l="1"/>
  <c r="X91" i="6"/>
  <c r="X90" i="6" s="1"/>
  <c r="AD90" i="6"/>
  <c r="AB91" i="6"/>
  <c r="AB90" i="6" s="1"/>
  <c r="AD79" i="6"/>
  <c r="AB81" i="6"/>
  <c r="X81" i="6"/>
  <c r="X79" i="6" s="1"/>
  <c r="Z79" i="6"/>
  <c r="AC79" i="6"/>
  <c r="AC78" i="6" s="1"/>
  <c r="AB83" i="6"/>
  <c r="AB79" i="6" s="1"/>
  <c r="X78" i="6" l="1"/>
  <c r="Z78" i="6"/>
  <c r="AB78" i="6"/>
  <c r="AD78" i="6"/>
  <c r="U177" i="6" l="1"/>
  <c r="T177" i="6" s="1"/>
  <c r="V44" i="6" l="1"/>
  <c r="U44" i="6"/>
  <c r="U41" i="6" s="1"/>
  <c r="U38" i="6" s="1"/>
  <c r="U8" i="6" s="1"/>
  <c r="F5" i="7" l="1"/>
  <c r="Q32" i="7"/>
  <c r="V41" i="6"/>
  <c r="V38" i="6" s="1"/>
  <c r="T44" i="6"/>
  <c r="T41" i="6" s="1"/>
  <c r="T38" i="6" s="1"/>
  <c r="F6" i="7" l="1"/>
  <c r="Y44" i="6" l="1"/>
  <c r="Y41" i="6" s="1"/>
  <c r="Y38" i="6" s="1"/>
  <c r="Z44" i="6"/>
  <c r="AC44" i="6"/>
  <c r="AD44" i="6"/>
  <c r="AE44" i="6"/>
  <c r="AD43" i="6"/>
  <c r="AE43" i="6"/>
  <c r="AC40" i="6"/>
  <c r="AD40" i="6"/>
  <c r="AE40" i="6"/>
  <c r="AB40" i="6" l="1"/>
  <c r="AB43" i="6"/>
  <c r="X44" i="6"/>
  <c r="X41" i="6" s="1"/>
  <c r="X38" i="6" s="1"/>
  <c r="Z41" i="6"/>
  <c r="Z38" i="6" s="1"/>
  <c r="Z8" i="6" s="1"/>
  <c r="AB44" i="6"/>
  <c r="G9" i="7" l="1"/>
  <c r="R33" i="7"/>
  <c r="H54" i="9" l="1"/>
  <c r="G10" i="7"/>
  <c r="Y177" i="6" l="1"/>
  <c r="X177" i="6" l="1"/>
  <c r="AC177" i="6" l="1"/>
  <c r="AB177" i="6" s="1"/>
  <c r="AC96" i="6"/>
  <c r="AC94" i="6"/>
  <c r="AE42" i="6"/>
  <c r="AE41" i="6" s="1"/>
  <c r="AD42" i="6"/>
  <c r="AD41" i="6" s="1"/>
  <c r="AC42" i="6"/>
  <c r="AE39" i="6"/>
  <c r="AD39" i="6"/>
  <c r="AC39" i="6"/>
  <c r="Y94" i="6"/>
  <c r="Y96" i="6"/>
  <c r="AE38" i="6" l="1"/>
  <c r="AE8" i="6" s="1"/>
  <c r="H13" i="7" s="1"/>
  <c r="H14" i="7" s="1"/>
  <c r="AB39" i="6"/>
  <c r="AD38" i="6"/>
  <c r="Y95" i="6"/>
  <c r="Y93" i="6" s="1"/>
  <c r="X96" i="6"/>
  <c r="X95" i="6" s="1"/>
  <c r="AC95" i="6"/>
  <c r="AC93" i="6" s="1"/>
  <c r="AB96" i="6"/>
  <c r="AB95" i="6" s="1"/>
  <c r="AB94" i="6"/>
  <c r="X94" i="6"/>
  <c r="AB42" i="6"/>
  <c r="AB41" i="6" s="1"/>
  <c r="AB38" i="6" s="1"/>
  <c r="AC41" i="6"/>
  <c r="AC38" i="6" s="1"/>
  <c r="X93" i="6" l="1"/>
  <c r="AB93" i="6"/>
  <c r="AD111" i="6" l="1"/>
  <c r="AD108" i="6" s="1"/>
  <c r="AC111" i="6"/>
  <c r="AB111" i="6" l="1"/>
  <c r="AB108" i="6" s="1"/>
  <c r="AC108" i="6"/>
  <c r="U110" i="2" l="1"/>
  <c r="U107" i="2" l="1"/>
  <c r="U97" i="2" s="1"/>
  <c r="U8" i="2" s="1"/>
  <c r="T110" i="2"/>
  <c r="F5" i="3" l="1"/>
  <c r="T8" i="2"/>
  <c r="F6" i="3" l="1"/>
  <c r="F17" i="3"/>
  <c r="F18" i="3" s="1"/>
  <c r="Y134" i="6" l="1"/>
  <c r="Y133" i="6" l="1"/>
  <c r="Y131" i="6" s="1"/>
  <c r="Y8" i="6" s="1"/>
  <c r="X134" i="6"/>
  <c r="X133" i="6" s="1"/>
  <c r="X131" i="6" s="1"/>
  <c r="R32" i="7" l="1"/>
  <c r="G5" i="7"/>
  <c r="X8" i="6"/>
  <c r="G17" i="7" l="1"/>
  <c r="G6" i="7"/>
  <c r="G22" i="7"/>
  <c r="G23" i="7" s="1"/>
  <c r="S32" i="7"/>
  <c r="R38" i="7"/>
  <c r="R39" i="7" s="1"/>
  <c r="G18" i="7" l="1"/>
  <c r="AC134" i="6" l="1"/>
  <c r="AB134" i="6" l="1"/>
  <c r="AB133" i="6" s="1"/>
  <c r="AB131" i="6" s="1"/>
  <c r="AC133" i="6"/>
  <c r="AC131" i="6" s="1"/>
  <c r="V150" i="6" l="1"/>
  <c r="T150" i="6" s="1"/>
  <c r="V147" i="6"/>
  <c r="T147" i="6" l="1"/>
  <c r="T140" i="6" s="1"/>
  <c r="V140" i="6"/>
  <c r="V8" i="6" s="1"/>
  <c r="F9" i="7" l="1"/>
  <c r="T8" i="6"/>
  <c r="G54" i="9"/>
  <c r="Q33" i="7"/>
  <c r="Q38" i="7" l="1"/>
  <c r="Q39" i="7" s="1"/>
  <c r="S33" i="7"/>
  <c r="S38" i="7" s="1"/>
  <c r="S39" i="7" s="1"/>
  <c r="F22" i="7"/>
  <c r="F23" i="7" s="1"/>
  <c r="F17" i="7"/>
  <c r="F10" i="7"/>
  <c r="F18" i="7" l="1"/>
  <c r="AD150" i="6" l="1"/>
  <c r="AB150" i="6" s="1"/>
  <c r="AD147" i="6" l="1"/>
  <c r="AD140" i="6" l="1"/>
  <c r="AB147" i="6"/>
  <c r="AB140" i="6" s="1"/>
  <c r="AC119" i="6" l="1"/>
  <c r="AD119" i="6"/>
  <c r="AD97" i="6" s="1"/>
  <c r="AD8" i="6" s="1"/>
  <c r="H9" i="7" s="1"/>
  <c r="H10" i="7" l="1"/>
  <c r="I54" i="9"/>
  <c r="AB119" i="6"/>
  <c r="AB97" i="6" s="1"/>
  <c r="AC97" i="6"/>
  <c r="AC8" i="6" s="1"/>
  <c r="H5" i="7" l="1"/>
  <c r="AB8" i="6"/>
  <c r="H6" i="7" l="1"/>
  <c r="H22" i="7"/>
  <c r="H23" i="7" s="1"/>
  <c r="H17" i="7"/>
  <c r="H18" i="7" s="1"/>
</calcChain>
</file>

<file path=xl/comments1.xml><?xml version="1.0" encoding="utf-8"?>
<comments xmlns="http://schemas.openxmlformats.org/spreadsheetml/2006/main">
  <authors>
    <author>kovacikova</author>
  </authors>
  <commentList>
    <comment ref="C28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športoviská zdravotné 8 500EUR
prenájom DK 4 000 EUR
najomné ZS 4 000 EUR
prenájom športovísk0 EUR
prenájom SH 1 000 EUR</t>
        </r>
      </text>
    </comment>
    <comment ref="G28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Duslo a.s. - použité na opravu ciest prog. 7.1.4.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16 000 EUR použitých na uloženie KO
7 205 EUR použitých na separ. odpad</t>
        </r>
      </text>
    </comment>
    <comment ref="C4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20 000 kult. podujatia
50 000 Elán</t>
        </r>
      </text>
    </comment>
    <comment ref="C5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poistné udalosti 3000 EUR
stavkove kancel 7000 EUR
videohry  125 000 EUR
rulety 2000 EUR
vecné bremená 3 000 EUR</t>
        </r>
      </text>
    </comment>
    <comment ref="C5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3 000,- ostatný príjem
4 200,- Nemčeková</t>
        </r>
      </text>
    </comment>
    <comment ref="G5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11.1.</t>
        </r>
      </text>
    </comment>
    <comment ref="G6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600 futbalisti
400 dobrovolníci
použité v prog. 1.2.1.</t>
        </r>
      </text>
    </comment>
    <comment ref="G6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5.3.</t>
        </r>
      </text>
    </comment>
    <comment ref="G6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10.1.</t>
        </r>
      </text>
    </comment>
    <comment ref="G6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12.3. nemocničný park</t>
        </r>
      </text>
    </comment>
    <comment ref="G6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7.1.4.</t>
        </r>
      </text>
    </comment>
    <comment ref="G65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1000 Reiffesen - kroje
1 500 COOP Jednota
1 800 SLSP hrnčirasky kruh
1000 NSK šaliansky jarmok
600 NsK Váhohranie deň det</t>
        </r>
      </text>
    </comment>
    <comment ref="G6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12.1.1.</t>
        </r>
      </text>
    </comment>
    <comment ref="G6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prg. 1.2.1. tlač brožúry a pohľadníc</t>
        </r>
      </text>
    </comment>
    <comment ref="G68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2.3. ubytovanie a materiál turnaj</t>
        </r>
      </text>
    </comment>
    <comment ref="G6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11.3. kaplnka 5 610 EUR a v prg. 6.1.1. vývoz odpadu 140 EUR</t>
        </r>
      </text>
    </comment>
    <comment ref="G7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13.7.1. TSP mzdy 8 500 EUR
     odvody 3 000 EUR</t>
        </r>
      </text>
    </comment>
    <comment ref="G7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1.2.1. materiál šport</t>
        </r>
      </text>
    </comment>
    <comment ref="G7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prg. 5.1.2. CHD mzdy 20 000 EUR
      odvody 6 000 EUR</t>
        </r>
      </text>
    </comment>
    <comment ref="G7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4.2.1. matrika mzdy 520 EUR 
 odovdy 193 EUR</t>
        </r>
      </text>
    </comment>
    <comment ref="G85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15.1. mzdy</t>
        </r>
      </text>
    </comment>
    <comment ref="G8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15.1. školstvo mzdy 820 EUR
          odvody 280 EUR</t>
        </r>
      </text>
    </comment>
    <comment ref="H8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výdavky sú vyššie o:
824,- dopravné z roku 2015
3 398,- EUR asistent z roku 2015</t>
        </r>
      </text>
    </comment>
    <comment ref="G88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15.1. voľby</t>
        </r>
      </text>
    </comment>
    <comment ref="G9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11.2.3. MsKS nákup čítacieho zar. a materiálu</t>
        </r>
      </text>
    </comment>
    <comment ref="G9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11.2.3. Zlatá Priadka</t>
        </r>
      </text>
    </comment>
    <comment ref="C95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Odpredaj bytov obchodnou verejnou súťažou na ul. Slnečnej a prevod bytov na ul. Narcisovej 17,19,21 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náhodilé predaje pozemkov
55 tis. záhradky kupalisko
50 tis. zahradky jesenskeho</t>
        </r>
      </text>
    </comment>
    <comment ref="H9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115 tis. Záhradky
5 tis. Náhodilé
15 do apríla skutočnosť</t>
        </r>
      </text>
    </comment>
    <comment ref="G10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použité v prog. 11.2.3. nákup zariadenia</t>
        </r>
      </text>
    </comment>
    <comment ref="H11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6 580,15 OSS vratka (prog. 13)
823,60 cestovné (prog. 9)
3 398 asistent (prog. 9)
117,82 Nemčeková (prog. 13)
40 000 multifunkčné ihrisko ZŠ Krátka (prog. 9)
35 000 oprava strechy ZŠ Hollého (prog. 9)
288 000 DD (prog. 13)
3 795,73 chodníky (prog. 7)</t>
        </r>
      </text>
    </comment>
  </commentList>
</comments>
</file>

<file path=xl/comments2.xml><?xml version="1.0" encoding="utf-8"?>
<comments xmlns="http://schemas.openxmlformats.org/spreadsheetml/2006/main">
  <authors>
    <author>vrbovsky</author>
    <author>kovacikova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vrbovsky:</t>
        </r>
        <r>
          <rPr>
            <sz val="9"/>
            <color indexed="81"/>
            <rFont val="Tahoma"/>
            <family val="2"/>
            <charset val="238"/>
          </rPr>
          <t xml:space="preserve">
zariadenie do ŠJ
</t>
        </r>
      </text>
    </comment>
    <comment ref="F9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vybavenie telocvične</t>
        </r>
      </text>
    </comment>
    <comment ref="J10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35 tis. EUR rekonštrukcia strechy
175 tis. EUR výmena okien
35 tis. EUR rekonštrukcia stechy</t>
        </r>
      </text>
    </comment>
    <comment ref="F11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vybavenie telocvične</t>
        </r>
      </text>
    </comment>
    <comment ref="F12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vybavenie telocvične</t>
        </r>
      </text>
    </comment>
    <comment ref="J12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rekonštrukcia telocvične</t>
        </r>
      </text>
    </comment>
    <comment ref="J13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obnova fasády</t>
        </r>
      </text>
    </comment>
    <comment ref="J14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obnova fasády</t>
        </r>
      </text>
    </comment>
    <comment ref="J27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3 410 z OK na kotol
3 468 z OK na kotol
2 879 z vlastných sponzorských v prog. 9.6.</t>
        </r>
      </text>
    </comment>
    <comment ref="J28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z vlastných</t>
        </r>
      </text>
    </comment>
    <comment ref="J50" authorId="1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2 879 ZŠ Murgaša
2 591 ZŠ J. C. Hronského</t>
        </r>
      </text>
    </comment>
    <comment ref="N50" authorId="1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ZŠ Murgaša 2 879 EUR
ZŠ J. C. Hronského 2 591 EUR</t>
        </r>
      </text>
    </comment>
  </commentList>
</comments>
</file>

<file path=xl/comments3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<sst xmlns="http://schemas.openxmlformats.org/spreadsheetml/2006/main" count="1040" uniqueCount="660">
  <si>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</si>
  <si>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</si>
  <si>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</si>
  <si>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</si>
  <si>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</si>
  <si>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</si>
  <si>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</si>
  <si>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</si>
  <si>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</si>
  <si>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</si>
  <si>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</si>
  <si>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</si>
  <si>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</si>
  <si>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</si>
  <si>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</si>
  <si>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</si>
  <si>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</si>
  <si>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</si>
  <si>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</si>
  <si>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</si>
  <si>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</si>
  <si>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</si>
  <si>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</si>
  <si>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</si>
  <si>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</si>
  <si>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</si>
  <si>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</si>
  <si>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</si>
  <si>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</si>
  <si>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</si>
  <si>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</si>
  <si>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</si>
  <si>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</si>
  <si>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</si>
  <si>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</si>
  <si>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</si>
  <si>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</si>
  <si>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</si>
  <si>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</si>
  <si>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</si>
  <si>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</si>
  <si>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</si>
  <si>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</si>
  <si>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</si>
  <si>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</si>
  <si>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</si>
  <si>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</si>
  <si>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</si>
  <si>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</si>
  <si>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</si>
  <si>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</si>
  <si>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</si>
  <si>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</si>
  <si>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</si>
  <si>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</si>
  <si>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</si>
  <si>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</si>
  <si>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</si>
  <si>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</si>
  <si>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</si>
  <si>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</si>
  <si>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</si>
  <si>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</si>
  <si>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</si>
  <si>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</si>
  <si>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</si>
  <si>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</si>
  <si>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</si>
  <si>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</si>
  <si>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</si>
  <si>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</si>
  <si>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</si>
  <si>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</si>
  <si>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</si>
  <si>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</si>
  <si>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</si>
  <si>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</si>
  <si>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</si>
  <si>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</si>
  <si>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</si>
  <si>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</si>
  <si>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</si>
  <si>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</si>
  <si>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</si>
  <si>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</si>
  <si>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</si>
  <si>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</si>
  <si>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</si>
  <si>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</si>
  <si>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</si>
  <si>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</si>
  <si>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</si>
  <si>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</si>
  <si>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</si>
  <si>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</si>
  <si>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</si>
  <si>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</si>
  <si>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</si>
  <si>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</si>
  <si>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</si>
  <si>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</si>
  <si>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</si>
  <si>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</si>
  <si>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</si>
  <si>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</si>
  <si>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</si>
  <si>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</si>
  <si>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</si>
  <si>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</si>
  <si>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</si>
  <si>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</si>
  <si>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</si>
  <si>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</si>
  <si>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</si>
  <si>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</si>
  <si>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</si>
  <si>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</si>
  <si>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</si>
  <si>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</si>
  <si>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</si>
  <si>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</si>
  <si>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</si>
  <si>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</si>
  <si>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</si>
  <si>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</si>
  <si>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</si>
  <si>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</si>
  <si>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</si>
  <si>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</si>
  <si>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</si>
  <si>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</si>
  <si>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</si>
  <si>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</si>
  <si>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</si>
  <si>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</si>
  <si>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</si>
  <si>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</si>
  <si>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</si>
  <si>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</si>
  <si>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</si>
  <si>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</si>
  <si>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</si>
  <si>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</si>
  <si>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</si>
  <si>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</si>
  <si>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</si>
  <si>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</si>
  <si>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</si>
  <si>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</si>
  <si>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</si>
  <si>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</si>
  <si>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</si>
  <si>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</si>
  <si>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</si>
  <si>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</si>
  <si>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</si>
  <si>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</si>
  <si>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</si>
  <si>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</si>
  <si>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</si>
  <si>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</si>
  <si>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</si>
  <si>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</si>
  <si>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</si>
  <si>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</si>
  <si>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</si>
  <si>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</si>
  <si>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</si>
  <si>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</si>
  <si>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</si>
  <si>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</si>
  <si>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</si>
  <si>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</si>
  <si>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</si>
  <si>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</si>
  <si>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</si>
  <si>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</si>
  <si>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</si>
  <si>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</si>
  <si>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</si>
  <si>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</si>
  <si>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</si>
  <si>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</si>
  <si>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</si>
  <si>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</si>
  <si>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</si>
  <si>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</si>
  <si>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</si>
  <si>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</si>
  <si>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</si>
  <si>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</si>
  <si>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</si>
  <si>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</si>
  <si>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</si>
  <si>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</si>
  <si>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</si>
  <si>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</si>
  <si>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</si>
  <si>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</si>
  <si>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</si>
  <si>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</si>
  <si>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</si>
  <si>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</si>
  <si>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</si>
  <si>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</si>
  <si>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</si>
  <si>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</si>
  <si>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</si>
  <si>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</si>
  <si>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</si>
  <si>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</si>
  <si>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</si>
  <si>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</si>
  <si>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</si>
  <si>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</si>
  <si>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</si>
  <si>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</si>
  <si>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</si>
  <si>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</si>
  <si>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</si>
  <si>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</si>
  <si>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</si>
  <si>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</si>
  <si>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</si>
  <si>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</si>
  <si>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</si>
  <si>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</si>
  <si>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</si>
  <si>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</si>
  <si>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</si>
  <si>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</si>
  <si>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</si>
  <si>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</si>
  <si>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</si>
  <si>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</si>
  <si>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</si>
  <si>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</si>
  <si>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</si>
  <si>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</si>
  <si>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</si>
  <si>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</si>
  <si>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</si>
  <si>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</si>
  <si>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</si>
  <si>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</si>
  <si>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</si>
  <si>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</si>
  <si>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</si>
  <si>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</si>
  <si>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</si>
  <si>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</si>
  <si>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</si>
  <si>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</si>
  <si>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</si>
  <si>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</si>
  <si>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</si>
  <si>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</si>
  <si>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</si>
  <si>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</si>
  <si>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</si>
  <si>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</si>
  <si>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</si>
  <si>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</si>
  <si>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</si>
  <si>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</si>
  <si>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</si>
  <si>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</si>
  <si>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</si>
  <si>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</si>
  <si>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</si>
  <si>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</si>
  <si>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</si>
  <si>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</si>
  <si>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</si>
  <si>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</si>
  <si>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</si>
  <si>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</si>
  <si>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</si>
  <si>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</si>
  <si>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</si>
  <si>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</si>
  <si>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</si>
  <si>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</si>
  <si>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</si>
  <si>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</si>
  <si>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</si>
  <si>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</si>
  <si>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</si>
  <si>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</si>
  <si>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</si>
  <si>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</si>
  <si>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</si>
  <si>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</si>
  <si>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</si>
  <si>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</si>
  <si>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</si>
  <si>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</si>
  <si>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</si>
  <si>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</si>
  <si>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</si>
  <si>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</si>
  <si>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</si>
  <si>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</si>
  <si>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</si>
  <si>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</si>
  <si>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</si>
  <si>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</si>
  <si>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</si>
  <si>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</si>
  <si>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</si>
  <si>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</si>
  <si>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</si>
  <si>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</si>
  <si>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</si>
  <si>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</si>
  <si>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</si>
  <si>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</si>
  <si>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</si>
  <si>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</si>
  <si>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</si>
  <si>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</si>
  <si>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</si>
  <si>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</si>
  <si>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</si>
  <si>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</si>
  <si>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</si>
  <si>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</si>
  <si>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</si>
  <si>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</si>
  <si>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</si>
  <si>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</si>
  <si>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</si>
  <si>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</si>
  <si>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</si>
  <si>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</si>
  <si>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</si>
  <si>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</si>
  <si>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</si>
  <si>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</si>
  <si>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</si>
  <si>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</si>
  <si>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</si>
  <si>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</si>
  <si>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</si>
  <si>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</si>
  <si>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</si>
  <si>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</si>
  <si>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</si>
  <si>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</si>
  <si>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</si>
  <si>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</si>
  <si>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</si>
  <si>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</si>
  <si>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</si>
  <si>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</si>
  <si>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</si>
  <si>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</si>
  <si>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</si>
  <si>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</si>
  <si>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</si>
  <si>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</si>
  <si>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</si>
  <si>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</si>
  <si>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</si>
  <si>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</si>
  <si>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</si>
  <si>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</si>
  <si>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</si>
  <si>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</si>
  <si>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</si>
  <si>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</si>
  <si>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</si>
  <si>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</si>
  <si>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</si>
  <si>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</si>
  <si>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</si>
  <si>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</si>
  <si>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</si>
  <si>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</si>
  <si>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</si>
  <si>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</si>
  <si>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</si>
  <si>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</si>
  <si>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</si>
  <si>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</si>
  <si>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</si>
  <si>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</si>
  <si>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</si>
  <si>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</si>
  <si>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</si>
  <si>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</si>
  <si>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</si>
  <si>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</si>
  <si>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</si>
  <si>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</si>
  <si>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</si>
  <si>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212003 nájomné a réžie Bytkomfort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</si>
  <si>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</si>
  <si>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</si>
  <si>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</si>
  <si>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</si>
  <si>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</si>
  <si>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</si>
  <si>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</si>
  <si>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</si>
  <si>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</si>
  <si>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</si>
  <si>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</si>
  <si>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</si>
  <si>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</si>
  <si>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</si>
  <si>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</si>
  <si>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</si>
  <si>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</si>
  <si>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 xml:space="preserve">Rozdiel </t>
  </si>
  <si>
    <t>Oprava ciest</t>
  </si>
  <si>
    <t>292 športové a kultúrne podujatia V4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</si>
  <si>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</si>
  <si>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</si>
  <si>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</si>
  <si>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</si>
  <si>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</si>
  <si>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</si>
  <si>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</si>
  <si>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</si>
  <si>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</si>
  <si>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</si>
  <si>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</si>
  <si>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</si>
  <si>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</si>
  <si>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</si>
  <si>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</si>
  <si>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</si>
  <si>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</si>
  <si>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</si>
  <si>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</si>
  <si>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</si>
  <si>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</si>
  <si>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Bežné a kapitálové príjmy</t>
  </si>
  <si>
    <t>Bežné a kapitálové výdavky</t>
  </si>
  <si>
    <t>222 úroky z omeškania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</si>
  <si>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</si>
  <si>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</si>
  <si>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</si>
  <si>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</si>
  <si>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</si>
  <si>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</si>
  <si>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</si>
  <si>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</si>
  <si>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</si>
  <si>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 xml:space="preserve">321 výmena sedadiel v kinosále </t>
  </si>
  <si>
    <t>311 grant VO 2. etapa bežné</t>
  </si>
  <si>
    <t>292 refundácie, kolky, ostatné príjmy, Nemčeková</t>
  </si>
  <si>
    <t>Príjmy 100-500</t>
  </si>
  <si>
    <t>Výdavky 600-800</t>
  </si>
  <si>
    <t>Domov dôchodcov - rozpočtová org.</t>
  </si>
  <si>
    <t>Zariadenie pre seniorov</t>
  </si>
  <si>
    <t>úprava  rozpočtu 
2016</t>
  </si>
  <si>
    <t>úprava
rozpočtu 2016</t>
  </si>
  <si>
    <t>úprava  rozpočtu
2016</t>
  </si>
  <si>
    <t>úprava rozpočtu 2016</t>
  </si>
  <si>
    <t>rozpočet 2016 po 1. úprave</t>
  </si>
  <si>
    <t>rozpočet 2016        po 1. úprave</t>
  </si>
  <si>
    <t>rozpočet 2016 po 2. úprave</t>
  </si>
  <si>
    <t>Tabuľka č. 4 Investície 2016</t>
  </si>
  <si>
    <t>1.</t>
  </si>
  <si>
    <t xml:space="preserve">Projektová dokumentácia </t>
  </si>
  <si>
    <t>3.</t>
  </si>
  <si>
    <t>Klienské centrum</t>
  </si>
  <si>
    <t>5.</t>
  </si>
  <si>
    <t>Modernizácia VO</t>
  </si>
  <si>
    <t>7.</t>
  </si>
  <si>
    <t>Rekonštrukcia ciest na  Hornej a Komenského ulici</t>
  </si>
  <si>
    <t>rekonštrukcia chodníka Dolná ulica</t>
  </si>
  <si>
    <t>9.</t>
  </si>
  <si>
    <t>MŠ Budovateľská ulica - oprava strechy</t>
  </si>
  <si>
    <t>MŠ Družstevná ulica - rekonštrukcia elektrorozvodov</t>
  </si>
  <si>
    <t>MŠ P. J. Šafárikova ulica - kosačka</t>
  </si>
  <si>
    <t>MŠ Okružná - termoregulácia</t>
  </si>
  <si>
    <t>ZŠ s MŠ J. Murgaša - rekonštrukcia detského ihriska</t>
  </si>
  <si>
    <t>10.</t>
  </si>
  <si>
    <t>11.</t>
  </si>
  <si>
    <t>MsKS - kopírka</t>
  </si>
  <si>
    <t>MsKS - výmena sedadiel</t>
  </si>
  <si>
    <t xml:space="preserve">MsKS - prenosné zastrešenie </t>
  </si>
  <si>
    <t>12.</t>
  </si>
  <si>
    <t>Multifunkčné ihrisko</t>
  </si>
  <si>
    <t>Detské ihriská</t>
  </si>
  <si>
    <t>Klimatizácia Domu smútku</t>
  </si>
  <si>
    <t>Chodníky na cintoríne</t>
  </si>
  <si>
    <t>13.</t>
  </si>
  <si>
    <t>14.</t>
  </si>
  <si>
    <t>Technická vybavenosť k bytom - vlastné zdroje</t>
  </si>
  <si>
    <t>15.</t>
  </si>
  <si>
    <t>5 % spoluúčasť mesta na projektoch EÚ</t>
  </si>
  <si>
    <t>Kapitálové výdavky spolu</t>
  </si>
  <si>
    <t xml:space="preserve">rozpočet 2016 po 1. úprave </t>
  </si>
  <si>
    <t>Kontrola</t>
  </si>
  <si>
    <t>453 účelovo viazané prostriedky z roku 2015</t>
  </si>
  <si>
    <t>453 zostatok prostriedkov z roku 2015</t>
  </si>
  <si>
    <t>321 dotácia z Envirofondu na ZŠ Hollého - výmena okien</t>
  </si>
  <si>
    <t>Program      Podprogram                              Prvok</t>
  </si>
  <si>
    <t>Škola                Zariadenie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</si>
  <si>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</si>
  <si>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</si>
  <si>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</si>
  <si>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</si>
  <si>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</si>
  <si>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</si>
  <si>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</si>
  <si>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</si>
  <si>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</si>
  <si>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</si>
  <si>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</si>
  <si>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Navrh Rozp Pr 9 Vzd 2016</t>
  </si>
  <si>
    <t>2016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</si>
  <si>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</si>
  <si>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</si>
  <si>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</si>
  <si>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</si>
  <si>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</si>
  <si>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</si>
  <si>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Šaľa, Budovateľská </t>
  </si>
  <si>
    <t>9.2.2.</t>
  </si>
  <si>
    <t>MŠ Šaľa, Družstevná ul.</t>
  </si>
  <si>
    <t>9.2.3.</t>
  </si>
  <si>
    <t>MŠ Šaľa, Hollého ul.</t>
  </si>
  <si>
    <t>9.2.4.</t>
  </si>
  <si>
    <t>MŠ Šaľa,Bernolákova ul.</t>
  </si>
  <si>
    <t>9.2.5.</t>
  </si>
  <si>
    <t>MŠ Šaľa, Okružná ul.</t>
  </si>
  <si>
    <t>9.2.6.</t>
  </si>
  <si>
    <t>MŠ Šaľa, Ul. 8.mája</t>
  </si>
  <si>
    <t>9.2.7.</t>
  </si>
  <si>
    <t>MŠ Šaľa, Šafárikova ul.</t>
  </si>
  <si>
    <t>9.2.8.</t>
  </si>
  <si>
    <t>MŠ súkromná</t>
  </si>
  <si>
    <t>9.3.</t>
  </si>
  <si>
    <t>Z á k l a d n é   š k o l y</t>
  </si>
  <si>
    <t>9.3.1.</t>
  </si>
  <si>
    <t>ZŠ Šaľa, Bernolákova ul.</t>
  </si>
  <si>
    <t>9.3.2.</t>
  </si>
  <si>
    <t>ZŠ Šaľa, Hollého ul.</t>
  </si>
  <si>
    <t>9.3.3.</t>
  </si>
  <si>
    <t>ZŠ s MŠ Šaľa, Horná ul.</t>
  </si>
  <si>
    <t>9.3.4.</t>
  </si>
  <si>
    <t>ZŠ Šaľa, Krátka ul.</t>
  </si>
  <si>
    <t>9.3.5.</t>
  </si>
  <si>
    <t>ZŠ Šaľa, Pionierska ul.</t>
  </si>
  <si>
    <t>9.3.6.</t>
  </si>
  <si>
    <t xml:space="preserve">ZŠ s MŠ s VVJM </t>
  </si>
  <si>
    <t>9.4.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</si>
  <si>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</si>
  <si>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</si>
  <si>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</si>
  <si>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</si>
  <si>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</si>
  <si>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</si>
  <si>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</si>
  <si>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</si>
  <si>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</si>
  <si>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</si>
  <si>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</si>
  <si>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</si>
  <si>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</si>
  <si>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</si>
  <si>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</si>
  <si>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</si>
  <si>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</si>
  <si>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</si>
  <si>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sociálne znevýhodnený</t>
  </si>
  <si>
    <t>9.6.</t>
  </si>
  <si>
    <t>9.7.</t>
  </si>
  <si>
    <t>Školy</t>
  </si>
  <si>
    <t>Rozpočet na školy</t>
  </si>
  <si>
    <t>Kapitálové   výdavky</t>
  </si>
  <si>
    <t>ZŠ Hollého</t>
  </si>
  <si>
    <t>Voľnočasové aktivity</t>
  </si>
  <si>
    <t>chodníky EURODABO</t>
  </si>
  <si>
    <t>ZŠ Hollého - oprava strechy</t>
  </si>
  <si>
    <t>ZŠ Hollého výmena okien</t>
  </si>
  <si>
    <t>FŠ  - kosačka</t>
  </si>
  <si>
    <t>MsKS - nákup ozvučenia a techniky</t>
  </si>
  <si>
    <t>FŠ - projektová dokumentácia rekonštrukcia kotolne</t>
  </si>
  <si>
    <t>FŠ - rekonštrukcia kotolne - výmena kotlov</t>
  </si>
  <si>
    <t>Domov dôchodcov - dovybavenie z dotácie</t>
  </si>
  <si>
    <t>Domov dôchodcov - dovybavenie z rozpočtu mesta</t>
  </si>
  <si>
    <t xml:space="preserve">Tabuľka č. 1 Návrh na úpravu rozpočtu príjmov 2016 </t>
  </si>
  <si>
    <t xml:space="preserve">  Tabuľka č. 2 Návrh na úpravu rozpočtu výdavkov  2016</t>
  </si>
  <si>
    <t>Tabuľka č. 3 : Sumár príjmovej a  výdavkovej časti návrhu na úpravu rozpočtu 2016</t>
  </si>
  <si>
    <t>Tabuľka č. 5 Návrh na úpravu rozpočtu na rok 2016 v programe 9. Vzdelávanie</t>
  </si>
  <si>
    <t>ZŠ s MŠ J. Murgaša - výmena kotla</t>
  </si>
  <si>
    <t xml:space="preserve">Domov dôchodcov - rekonštrukcia </t>
  </si>
  <si>
    <t>rozpočet 2016        po 2. úprave</t>
  </si>
  <si>
    <t>rozpočet 2016       po 3. úprave</t>
  </si>
  <si>
    <t>rozpočet 2016    po 1. úprave</t>
  </si>
  <si>
    <t>rozpočet 2016    po 2. úprave</t>
  </si>
  <si>
    <t>rozpočet 2016 po 3. úprave</t>
  </si>
  <si>
    <t>schválený rozpočet 2016</t>
  </si>
  <si>
    <t>321 dotácia MDVaRR SR na byty</t>
  </si>
  <si>
    <t>500 úver ŠFRB</t>
  </si>
  <si>
    <t>Výstavba bytov - byt. dom A - 116 bj. zo ŠFRB</t>
  </si>
  <si>
    <t>Výstavba bytov - byt. dom B1 a B2  - 2*17 bj. zo ŠFRB</t>
  </si>
  <si>
    <t>Výstavba bytov - byt. dom B1 a B2  - 2*17 bj. z dotácie</t>
  </si>
  <si>
    <t>technická vybavenosť k bytom - dotácia</t>
  </si>
  <si>
    <t>454 prevod prostriedkov do RF</t>
  </si>
  <si>
    <t>223 vlastné príjmy škôl a školských zariadení</t>
  </si>
  <si>
    <t>321 grant ZŠ Ľ. Štúra</t>
  </si>
  <si>
    <t>312001 grant ZŠ L. Štúra</t>
  </si>
  <si>
    <t>312001 grant ZŠ Bernolákova</t>
  </si>
  <si>
    <t xml:space="preserve">312001 prevencia syntetická DNA </t>
  </si>
  <si>
    <t>321 prevencia syntetická DNA</t>
  </si>
  <si>
    <t>312001 grant J.C.Hronského</t>
  </si>
  <si>
    <t>311 grant MPSVaR SR na útulok</t>
  </si>
  <si>
    <t>ZŠ Bernolákova</t>
  </si>
  <si>
    <t>ZŠ J. C. Hronského</t>
  </si>
  <si>
    <t>ZŠ Ľ. Štúra</t>
  </si>
  <si>
    <t>ZŠ s MŠ P. Pázmáňa</t>
  </si>
  <si>
    <t>Syntetika, DNA</t>
  </si>
  <si>
    <t>kamerový systém</t>
  </si>
  <si>
    <t>ZŠ Ľ. Štúra - - kapitálové výdavky</t>
  </si>
  <si>
    <t>ZŠ s MŠ J. Murgaša - kosačka</t>
  </si>
  <si>
    <t>ZŠ Ľ. Štúra - rekonštrukcia telocvične</t>
  </si>
  <si>
    <t>kosačky pre MŠ a ZŠ</t>
  </si>
  <si>
    <t>ZŠ s MŠ P. Pázmáňa - obnova fasády</t>
  </si>
  <si>
    <t>ZUŠ - obnova fasády</t>
  </si>
  <si>
    <t>rozpočet 2016       po 4. úprave</t>
  </si>
  <si>
    <t>rozpočet 2016 po 4. úprave</t>
  </si>
  <si>
    <t>rozpočet 2016 po 3.. úprave</t>
  </si>
  <si>
    <t>Chladiace zariadenie</t>
  </si>
  <si>
    <t>321 dotácia na výmenu strechy ZŠ Hollého</t>
  </si>
  <si>
    <t>prvouka</t>
  </si>
  <si>
    <t>rozpočet  2016       po 5. úprave</t>
  </si>
  <si>
    <t>rozpočet 2016 po 5. úprave</t>
  </si>
  <si>
    <t>MsKS - rekonštrukcia strechy</t>
  </si>
  <si>
    <t>ŠH - rekonštrukcia strechy</t>
  </si>
  <si>
    <t>projekty</t>
  </si>
  <si>
    <t>311 grant Cena J. Johanidesa</t>
  </si>
  <si>
    <t>311 grant Pontis</t>
  </si>
  <si>
    <t>311 grant DHaPZ</t>
  </si>
  <si>
    <t>311 dar Duslo</t>
  </si>
  <si>
    <t>311 grant OZ Spectra - hokej</t>
  </si>
  <si>
    <t>311 grant Ekopolis</t>
  </si>
  <si>
    <t>311 granty a dary MsKS</t>
  </si>
  <si>
    <t>311 Združenie fin. prostriedkov ZVaK</t>
  </si>
  <si>
    <t>311 grant na obnovu kaplnky</t>
  </si>
  <si>
    <t>311 grant TSP</t>
  </si>
  <si>
    <t>312001 Audiovizuálny fond</t>
  </si>
  <si>
    <t>312001 voľby</t>
  </si>
  <si>
    <t>312001 decentralizačná dotácia - register obyvateľov a adries</t>
  </si>
  <si>
    <t>311 grant Reiffeisen - šport</t>
  </si>
  <si>
    <t>311 grant NsK - cestovný ruch</t>
  </si>
  <si>
    <t xml:space="preserve">311 grant NsK - turnaj </t>
  </si>
  <si>
    <t>311 grant CHD</t>
  </si>
  <si>
    <t>321 grant OZ Spectra - MsKS audiotechnika</t>
  </si>
  <si>
    <t>rozpočet 2016 po 5 úprave</t>
  </si>
  <si>
    <t>MsÚ - rekonštrukcia sociálnych zariadení</t>
  </si>
  <si>
    <t>Pasportizácia cintorína</t>
  </si>
  <si>
    <t>Rozpis rozpočtu na školy</t>
  </si>
  <si>
    <t>ZŠ J. C. Hronského - plynová, smažiaca panvica do 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</si>
</sst>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Times New Roman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5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5" fillId="0" borderId="0"/>
  </cellStyleXfs>
  <cellXfs count="928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5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 applyAlignment="1"/>
    <xf numFmtId="0" fontId="25" fillId="9" borderId="51" xfId="1" applyFont="1" applyFill="1" applyBorder="1"/>
    <xf numFmtId="0" fontId="25" fillId="9" borderId="51" xfId="1" applyFont="1" applyFill="1" applyBorder="1" applyAlignment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5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ont="1" applyFill="1" applyBorder="1"/>
    <xf numFmtId="3" fontId="1" fillId="12" borderId="56" xfId="1" applyNumberFormat="1" applyFont="1" applyFill="1" applyBorder="1"/>
    <xf numFmtId="3" fontId="1" fillId="12" borderId="64" xfId="1" applyNumberFormat="1" applyFont="1" applyFill="1" applyBorder="1"/>
    <xf numFmtId="3" fontId="1" fillId="0" borderId="56" xfId="1" applyNumberFormat="1" applyFont="1" applyFill="1" applyBorder="1"/>
    <xf numFmtId="3" fontId="1" fillId="0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Fill="1" applyBorder="1"/>
    <xf numFmtId="3" fontId="41" fillId="0" borderId="64" xfId="1" applyNumberFormat="1" applyFont="1" applyFill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Font="1" applyFill="1" applyBorder="1"/>
    <xf numFmtId="3" fontId="1" fillId="0" borderId="70" xfId="1" applyNumberFormat="1" applyFont="1" applyFill="1" applyBorder="1"/>
    <xf numFmtId="3" fontId="1" fillId="13" borderId="56" xfId="1" applyNumberFormat="1" applyFont="1" applyFill="1" applyBorder="1"/>
    <xf numFmtId="3" fontId="1" fillId="13" borderId="64" xfId="1" applyNumberFormat="1" applyFont="1" applyFill="1" applyBorder="1"/>
    <xf numFmtId="3" fontId="42" fillId="0" borderId="64" xfId="1" applyNumberFormat="1" applyFont="1" applyFill="1" applyBorder="1"/>
    <xf numFmtId="3" fontId="42" fillId="0" borderId="56" xfId="1" applyNumberFormat="1" applyFont="1" applyFill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ont="1" applyFill="1" applyBorder="1"/>
    <xf numFmtId="3" fontId="1" fillId="12" borderId="73" xfId="1" applyNumberFormat="1" applyFon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Font="1" applyFill="1" applyBorder="1"/>
    <xf numFmtId="3" fontId="1" fillId="0" borderId="68" xfId="1" applyNumberFormat="1" applyFont="1" applyFill="1" applyBorder="1"/>
    <xf numFmtId="3" fontId="1" fillId="6" borderId="45" xfId="1" applyNumberFormat="1" applyFont="1" applyFill="1" applyBorder="1"/>
    <xf numFmtId="3" fontId="43" fillId="0" borderId="76" xfId="1" applyNumberFormat="1" applyFont="1" applyFill="1" applyBorder="1"/>
    <xf numFmtId="3" fontId="1" fillId="0" borderId="77" xfId="1" applyNumberFormat="1" applyFont="1" applyFill="1" applyBorder="1"/>
    <xf numFmtId="3" fontId="11" fillId="0" borderId="77" xfId="1" applyNumberFormat="1" applyFont="1" applyFill="1" applyBorder="1" applyAlignment="1">
      <alignment horizontal="right"/>
    </xf>
    <xf numFmtId="3" fontId="1" fillId="0" borderId="0" xfId="1" applyNumberFormat="1" applyFill="1" applyBorder="1"/>
    <xf numFmtId="3" fontId="18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ill="1" applyAlignment="1">
      <alignment horizontal="center"/>
    </xf>
    <xf numFmtId="0" fontId="11" fillId="0" borderId="15" xfId="1" applyFont="1" applyFill="1" applyBorder="1"/>
    <xf numFmtId="0" fontId="11" fillId="0" borderId="53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47" xfId="1" applyNumberFormat="1" applyFont="1" applyFill="1" applyBorder="1"/>
    <xf numFmtId="3" fontId="47" fillId="0" borderId="51" xfId="1" applyNumberFormat="1" applyFont="1" applyFill="1" applyBorder="1"/>
    <xf numFmtId="3" fontId="47" fillId="0" borderId="52" xfId="1" applyNumberFormat="1" applyFont="1" applyFill="1" applyBorder="1"/>
    <xf numFmtId="3" fontId="54" fillId="0" borderId="19" xfId="1" applyNumberFormat="1" applyFont="1" applyFill="1" applyBorder="1"/>
    <xf numFmtId="3" fontId="54" fillId="0" borderId="20" xfId="1" applyNumberFormat="1" applyFont="1" applyFill="1" applyBorder="1"/>
    <xf numFmtId="3" fontId="54" fillId="0" borderId="21" xfId="1" applyNumberFormat="1" applyFont="1" applyFill="1" applyBorder="1"/>
    <xf numFmtId="3" fontId="54" fillId="0" borderId="56" xfId="1" applyNumberFormat="1" applyFont="1" applyFill="1" applyBorder="1"/>
    <xf numFmtId="3" fontId="54" fillId="0" borderId="64" xfId="1" applyNumberFormat="1" applyFont="1" applyFill="1" applyBorder="1"/>
    <xf numFmtId="3" fontId="54" fillId="0" borderId="25" xfId="1" applyNumberFormat="1" applyFont="1" applyFill="1" applyBorder="1"/>
    <xf numFmtId="3" fontId="54" fillId="0" borderId="26" xfId="1" applyNumberFormat="1" applyFont="1" applyFill="1" applyBorder="1"/>
    <xf numFmtId="3" fontId="54" fillId="0" borderId="45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27" xfId="1" applyNumberFormat="1" applyFont="1" applyFill="1" applyBorder="1"/>
    <xf numFmtId="3" fontId="54" fillId="0" borderId="72" xfId="1" applyNumberFormat="1" applyFont="1" applyFill="1" applyBorder="1"/>
    <xf numFmtId="3" fontId="50" fillId="0" borderId="27" xfId="1" applyNumberFormat="1" applyFont="1" applyFill="1" applyBorder="1" applyAlignment="1">
      <alignment horizontal="right"/>
    </xf>
    <xf numFmtId="0" fontId="20" fillId="0" borderId="0" xfId="1" applyFont="1"/>
    <xf numFmtId="0" fontId="57" fillId="0" borderId="99" xfId="2" applyFont="1" applyBorder="1" applyAlignment="1">
      <alignment horizontal="center" wrapText="1"/>
    </xf>
    <xf numFmtId="3" fontId="14" fillId="0" borderId="102" xfId="1" applyNumberFormat="1" applyFont="1" applyBorder="1" applyAlignment="1">
      <alignment horizontal="center"/>
    </xf>
    <xf numFmtId="3" fontId="14" fillId="0" borderId="72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0" fontId="53" fillId="0" borderId="0" xfId="1" applyFont="1" applyFill="1" applyBorder="1" applyAlignment="1"/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99" xfId="1" applyNumberFormat="1" applyFont="1" applyFill="1" applyBorder="1" applyAlignment="1">
      <alignment horizontal="right"/>
    </xf>
    <xf numFmtId="3" fontId="54" fillId="0" borderId="73" xfId="1" applyNumberFormat="1" applyFont="1" applyFill="1" applyBorder="1"/>
    <xf numFmtId="3" fontId="54" fillId="0" borderId="69" xfId="1" applyNumberFormat="1" applyFont="1" applyFill="1" applyBorder="1"/>
    <xf numFmtId="3" fontId="54" fillId="0" borderId="70" xfId="1" applyNumberFormat="1" applyFont="1" applyFill="1" applyBorder="1"/>
    <xf numFmtId="3" fontId="47" fillId="0" borderId="71" xfId="1" applyNumberFormat="1" applyFont="1" applyFill="1" applyBorder="1"/>
    <xf numFmtId="3" fontId="47" fillId="0" borderId="61" xfId="1" applyNumberFormat="1" applyFont="1" applyFill="1" applyBorder="1"/>
    <xf numFmtId="3" fontId="47" fillId="0" borderId="62" xfId="1" applyNumberFormat="1" applyFont="1" applyFill="1" applyBorder="1"/>
    <xf numFmtId="3" fontId="54" fillId="0" borderId="104" xfId="1" applyNumberFormat="1" applyFont="1" applyFill="1" applyBorder="1"/>
    <xf numFmtId="3" fontId="54" fillId="0" borderId="66" xfId="1" applyNumberFormat="1" applyFont="1" applyFill="1" applyBorder="1"/>
    <xf numFmtId="3" fontId="47" fillId="0" borderId="105" xfId="1" applyNumberFormat="1" applyFont="1" applyFill="1" applyBorder="1"/>
    <xf numFmtId="3" fontId="54" fillId="0" borderId="82" xfId="1" applyNumberFormat="1" applyFont="1" applyFill="1" applyBorder="1"/>
    <xf numFmtId="3" fontId="1" fillId="0" borderId="106" xfId="1" applyNumberFormat="1" applyFont="1" applyFill="1" applyBorder="1"/>
    <xf numFmtId="3" fontId="1" fillId="0" borderId="107" xfId="1" applyNumberFormat="1" applyFont="1" applyFill="1" applyBorder="1"/>
    <xf numFmtId="3" fontId="1" fillId="0" borderId="108" xfId="1" applyNumberFormat="1" applyFont="1" applyFill="1" applyBorder="1"/>
    <xf numFmtId="0" fontId="6" fillId="0" borderId="36" xfId="1" applyFont="1" applyFill="1" applyBorder="1"/>
    <xf numFmtId="0" fontId="6" fillId="0" borderId="37" xfId="1" applyFont="1" applyFill="1" applyBorder="1"/>
    <xf numFmtId="0" fontId="51" fillId="0" borderId="83" xfId="1" applyFont="1" applyFill="1" applyBorder="1" applyAlignment="1">
      <alignment horizontal="left"/>
    </xf>
    <xf numFmtId="0" fontId="23" fillId="0" borderId="111" xfId="1" applyFont="1" applyFill="1" applyBorder="1" applyAlignment="1">
      <alignment horizontal="left"/>
    </xf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 applyAlignment="1"/>
    <xf numFmtId="0" fontId="24" fillId="0" borderId="85" xfId="1" applyFont="1" applyFill="1" applyBorder="1"/>
    <xf numFmtId="0" fontId="23" fillId="0" borderId="112" xfId="1" applyFont="1" applyFill="1" applyBorder="1" applyAlignment="1">
      <alignment horizontal="left"/>
    </xf>
    <xf numFmtId="0" fontId="24" fillId="0" borderId="113" xfId="1" applyFont="1" applyFill="1" applyBorder="1"/>
    <xf numFmtId="0" fontId="51" fillId="0" borderId="114" xfId="1" applyFont="1" applyFill="1" applyBorder="1"/>
    <xf numFmtId="0" fontId="23" fillId="0" borderId="115" xfId="1" applyFont="1" applyFill="1" applyBorder="1"/>
    <xf numFmtId="0" fontId="26" fillId="0" borderId="85" xfId="1" applyFont="1" applyFill="1" applyBorder="1"/>
    <xf numFmtId="0" fontId="23" fillId="0" borderId="112" xfId="1" applyFont="1" applyFill="1" applyBorder="1"/>
    <xf numFmtId="0" fontId="26" fillId="0" borderId="113" xfId="1" applyFont="1" applyFill="1" applyBorder="1"/>
    <xf numFmtId="0" fontId="51" fillId="0" borderId="116" xfId="1" applyFont="1" applyFill="1" applyBorder="1"/>
    <xf numFmtId="0" fontId="25" fillId="0" borderId="117" xfId="1" applyFont="1" applyFill="1" applyBorder="1" applyAlignment="1"/>
    <xf numFmtId="0" fontId="23" fillId="0" borderId="118" xfId="1" applyFont="1" applyFill="1" applyBorder="1" applyAlignment="1">
      <alignment horizontal="left"/>
    </xf>
    <xf numFmtId="0" fontId="25" fillId="0" borderId="115" xfId="1" applyFont="1" applyFill="1" applyBorder="1"/>
    <xf numFmtId="0" fontId="23" fillId="0" borderId="84" xfId="1" applyFont="1" applyFill="1" applyBorder="1"/>
    <xf numFmtId="0" fontId="27" fillId="0" borderId="85" xfId="1" applyFont="1" applyFill="1" applyBorder="1"/>
    <xf numFmtId="0" fontId="28" fillId="0" borderId="113" xfId="1" applyFont="1" applyFill="1" applyBorder="1"/>
    <xf numFmtId="0" fontId="23" fillId="0" borderId="118" xfId="1" applyFont="1" applyFill="1" applyBorder="1"/>
    <xf numFmtId="0" fontId="24" fillId="0" borderId="94" xfId="1" applyFont="1" applyFill="1" applyBorder="1"/>
    <xf numFmtId="0" fontId="29" fillId="0" borderId="84" xfId="1" applyFont="1" applyFill="1" applyBorder="1"/>
    <xf numFmtId="0" fontId="29" fillId="0" borderId="119" xfId="1" applyFont="1" applyFill="1" applyBorder="1"/>
    <xf numFmtId="0" fontId="25" fillId="0" borderId="115" xfId="1" applyFont="1" applyFill="1" applyBorder="1" applyAlignment="1"/>
    <xf numFmtId="0" fontId="23" fillId="0" borderId="86" xfId="1" applyFont="1" applyFill="1" applyBorder="1" applyAlignment="1">
      <alignment horizontal="left"/>
    </xf>
    <xf numFmtId="0" fontId="24" fillId="0" borderId="87" xfId="1" applyFont="1" applyFill="1" applyBorder="1"/>
    <xf numFmtId="0" fontId="31" fillId="0" borderId="84" xfId="1" applyFont="1" applyFill="1" applyBorder="1"/>
    <xf numFmtId="0" fontId="31" fillId="0" borderId="86" xfId="1" applyFont="1" applyFill="1" applyBorder="1"/>
    <xf numFmtId="0" fontId="26" fillId="0" borderId="87" xfId="1" applyFont="1" applyFill="1" applyBorder="1"/>
    <xf numFmtId="0" fontId="31" fillId="0" borderId="112" xfId="1" applyFont="1" applyFill="1" applyBorder="1"/>
    <xf numFmtId="0" fontId="51" fillId="0" borderId="120" xfId="1" applyFont="1" applyFill="1" applyBorder="1"/>
    <xf numFmtId="0" fontId="22" fillId="0" borderId="115" xfId="1" applyFont="1" applyFill="1" applyBorder="1"/>
    <xf numFmtId="0" fontId="23" fillId="0" borderId="86" xfId="1" applyFont="1" applyFill="1" applyBorder="1"/>
    <xf numFmtId="0" fontId="23" fillId="0" borderId="72" xfId="1" applyFont="1" applyFill="1" applyBorder="1" applyAlignment="1">
      <alignment horizontal="left"/>
    </xf>
    <xf numFmtId="0" fontId="24" fillId="0" borderId="64" xfId="1" applyFont="1" applyFill="1" applyBorder="1"/>
    <xf numFmtId="0" fontId="23" fillId="0" borderId="72" xfId="1" applyFont="1" applyFill="1" applyBorder="1"/>
    <xf numFmtId="0" fontId="26" fillId="0" borderId="64" xfId="1" applyFont="1" applyFill="1" applyBorder="1"/>
    <xf numFmtId="0" fontId="51" fillId="0" borderId="122" xfId="1" applyFont="1" applyFill="1" applyBorder="1"/>
    <xf numFmtId="0" fontId="32" fillId="0" borderId="123" xfId="1" applyFont="1" applyFill="1" applyBorder="1"/>
    <xf numFmtId="0" fontId="23" fillId="0" borderId="73" xfId="1" applyFont="1" applyFill="1" applyBorder="1"/>
    <xf numFmtId="3" fontId="47" fillId="0" borderId="124" xfId="1" applyNumberFormat="1" applyFont="1" applyFill="1" applyBorder="1"/>
    <xf numFmtId="3" fontId="47" fillId="0" borderId="125" xfId="1" applyNumberFormat="1" applyFont="1" applyFill="1" applyBorder="1"/>
    <xf numFmtId="3" fontId="47" fillId="0" borderId="126" xfId="1" applyNumberFormat="1" applyFont="1" applyFill="1" applyBorder="1"/>
    <xf numFmtId="3" fontId="47" fillId="0" borderId="127" xfId="1" applyNumberFormat="1" applyFont="1" applyFill="1" applyBorder="1"/>
    <xf numFmtId="3" fontId="47" fillId="0" borderId="57" xfId="1" applyNumberFormat="1" applyFont="1" applyFill="1" applyBorder="1"/>
    <xf numFmtId="3" fontId="47" fillId="0" borderId="128" xfId="1" applyNumberFormat="1" applyFont="1" applyFill="1" applyBorder="1"/>
    <xf numFmtId="3" fontId="50" fillId="0" borderId="69" xfId="1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right"/>
    </xf>
    <xf numFmtId="3" fontId="59" fillId="0" borderId="88" xfId="0" applyNumberFormat="1" applyFont="1" applyFill="1" applyBorder="1"/>
    <xf numFmtId="0" fontId="60" fillId="0" borderId="0" xfId="0" applyFont="1" applyFill="1"/>
    <xf numFmtId="0" fontId="59" fillId="0" borderId="88" xfId="0" applyFont="1" applyFill="1" applyBorder="1" applyAlignment="1">
      <alignment horizontal="left"/>
    </xf>
    <xf numFmtId="3" fontId="52" fillId="0" borderId="89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60" fillId="0" borderId="0" xfId="0" applyNumberFormat="1" applyFont="1" applyFill="1"/>
    <xf numFmtId="0" fontId="60" fillId="0" borderId="0" xfId="0" applyFont="1" applyFill="1" applyAlignment="1"/>
    <xf numFmtId="0" fontId="60" fillId="0" borderId="0" xfId="0" applyFont="1" applyFill="1" applyBorder="1" applyAlignment="1"/>
    <xf numFmtId="0" fontId="48" fillId="0" borderId="130" xfId="1" applyFont="1" applyBorder="1"/>
    <xf numFmtId="3" fontId="55" fillId="0" borderId="131" xfId="1" applyNumberFormat="1" applyFont="1" applyFill="1" applyBorder="1"/>
    <xf numFmtId="0" fontId="48" fillId="0" borderId="132" xfId="1" applyFont="1" applyBorder="1"/>
    <xf numFmtId="0" fontId="48" fillId="0" borderId="133" xfId="1" applyFont="1" applyBorder="1"/>
    <xf numFmtId="3" fontId="55" fillId="0" borderId="98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4" xfId="1" applyFont="1" applyBorder="1"/>
    <xf numFmtId="3" fontId="55" fillId="0" borderId="101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4" xfId="1" applyFont="1" applyBorder="1"/>
    <xf numFmtId="3" fontId="20" fillId="0" borderId="101" xfId="1" applyNumberFormat="1" applyFont="1" applyFill="1" applyBorder="1" applyAlignment="1">
      <alignment horizontal="center" wrapText="1"/>
    </xf>
    <xf numFmtId="3" fontId="52" fillId="0" borderId="90" xfId="0" applyNumberFormat="1" applyFont="1" applyFill="1" applyBorder="1" applyAlignment="1"/>
    <xf numFmtId="0" fontId="59" fillId="0" borderId="89" xfId="0" applyFont="1" applyFill="1" applyBorder="1" applyAlignment="1">
      <alignment horizontal="left"/>
    </xf>
    <xf numFmtId="3" fontId="34" fillId="15" borderId="55" xfId="0" applyNumberFormat="1" applyFont="1" applyFill="1" applyBorder="1"/>
    <xf numFmtId="3" fontId="59" fillId="0" borderId="6" xfId="0" applyNumberFormat="1" applyFont="1" applyFill="1" applyBorder="1"/>
    <xf numFmtId="3" fontId="59" fillId="0" borderId="9" xfId="0" applyNumberFormat="1" applyFont="1" applyFill="1" applyBorder="1"/>
    <xf numFmtId="3" fontId="34" fillId="0" borderId="88" xfId="0" applyNumberFormat="1" applyFont="1" applyFill="1" applyBorder="1"/>
    <xf numFmtId="3" fontId="34" fillId="0" borderId="129" xfId="0" applyNumberFormat="1" applyFont="1" applyFill="1" applyBorder="1"/>
    <xf numFmtId="0" fontId="63" fillId="0" borderId="0" xfId="0" applyFont="1" applyFill="1"/>
    <xf numFmtId="0" fontId="0" fillId="0" borderId="0" xfId="0" applyFont="1" applyFill="1"/>
    <xf numFmtId="3" fontId="14" fillId="0" borderId="6" xfId="0" applyNumberFormat="1" applyFont="1" applyFill="1" applyBorder="1"/>
    <xf numFmtId="3" fontId="34" fillId="0" borderId="6" xfId="0" applyNumberFormat="1" applyFont="1" applyFill="1" applyBorder="1"/>
    <xf numFmtId="3" fontId="14" fillId="0" borderId="136" xfId="0" applyNumberFormat="1" applyFont="1" applyFill="1" applyBorder="1"/>
    <xf numFmtId="3" fontId="14" fillId="0" borderId="88" xfId="0" applyNumberFormat="1" applyFont="1" applyFill="1" applyBorder="1"/>
    <xf numFmtId="3" fontId="59" fillId="0" borderId="129" xfId="0" applyNumberFormat="1" applyFont="1" applyFill="1" applyBorder="1"/>
    <xf numFmtId="3" fontId="62" fillId="0" borderId="88" xfId="0" applyNumberFormat="1" applyFont="1" applyFill="1" applyBorder="1"/>
    <xf numFmtId="3" fontId="59" fillId="0" borderId="89" xfId="0" applyNumberFormat="1" applyFont="1" applyFill="1" applyBorder="1"/>
    <xf numFmtId="3" fontId="62" fillId="0" borderId="90" xfId="0" applyNumberFormat="1" applyFont="1" applyFill="1" applyBorder="1"/>
    <xf numFmtId="3" fontId="64" fillId="0" borderId="90" xfId="0" applyNumberFormat="1" applyFont="1" applyFill="1" applyBorder="1"/>
    <xf numFmtId="3" fontId="14" fillId="0" borderId="92" xfId="0" applyNumberFormat="1" applyFont="1" applyFill="1" applyBorder="1" applyAlignment="1">
      <alignment horizontal="right"/>
    </xf>
    <xf numFmtId="3" fontId="20" fillId="0" borderId="90" xfId="0" applyNumberFormat="1" applyFont="1" applyFill="1" applyBorder="1"/>
    <xf numFmtId="0" fontId="59" fillId="0" borderId="0" xfId="0" applyFont="1" applyFill="1" applyBorder="1"/>
    <xf numFmtId="3" fontId="47" fillId="0" borderId="138" xfId="1" applyNumberFormat="1" applyFont="1" applyFill="1" applyBorder="1"/>
    <xf numFmtId="3" fontId="54" fillId="0" borderId="139" xfId="1" applyNumberFormat="1" applyFont="1" applyFill="1" applyBorder="1"/>
    <xf numFmtId="3" fontId="47" fillId="0" borderId="79" xfId="1" applyNumberFormat="1" applyFont="1" applyFill="1" applyBorder="1"/>
    <xf numFmtId="3" fontId="47" fillId="0" borderId="80" xfId="1" applyNumberFormat="1" applyFont="1" applyFill="1" applyBorder="1"/>
    <xf numFmtId="3" fontId="47" fillId="0" borderId="81" xfId="1" applyNumberFormat="1" applyFont="1" applyFill="1" applyBorder="1"/>
    <xf numFmtId="3" fontId="14" fillId="0" borderId="90" xfId="1" applyNumberFormat="1" applyFont="1" applyFill="1" applyBorder="1" applyAlignment="1">
      <alignment horizontal="center" wrapText="1"/>
    </xf>
    <xf numFmtId="3" fontId="37" fillId="0" borderId="129" xfId="1" applyNumberFormat="1" applyFont="1" applyFill="1" applyBorder="1"/>
    <xf numFmtId="3" fontId="37" fillId="0" borderId="141" xfId="1" applyNumberFormat="1" applyFont="1" applyFill="1" applyBorder="1"/>
    <xf numFmtId="3" fontId="37" fillId="0" borderId="142" xfId="1" applyNumberFormat="1" applyFont="1" applyFill="1" applyBorder="1"/>
    <xf numFmtId="0" fontId="37" fillId="0" borderId="0" xfId="1" applyFont="1"/>
    <xf numFmtId="3" fontId="37" fillId="0" borderId="143" xfId="1" applyNumberFormat="1" applyFont="1" applyBorder="1"/>
    <xf numFmtId="3" fontId="37" fillId="0" borderId="141" xfId="1" applyNumberFormat="1" applyFont="1" applyBorder="1"/>
    <xf numFmtId="3" fontId="37" fillId="0" borderId="142" xfId="1" applyNumberFormat="1" applyFont="1" applyBorder="1"/>
    <xf numFmtId="0" fontId="34" fillId="0" borderId="0" xfId="1" applyFont="1"/>
    <xf numFmtId="3" fontId="59" fillId="0" borderId="0" xfId="0" applyNumberFormat="1" applyFont="1" applyFill="1" applyBorder="1"/>
    <xf numFmtId="4" fontId="48" fillId="0" borderId="0" xfId="1" applyNumberFormat="1" applyFont="1" applyBorder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0" fillId="0" borderId="72" xfId="0" applyBorder="1"/>
    <xf numFmtId="0" fontId="0" fillId="0" borderId="102" xfId="0" applyBorder="1"/>
    <xf numFmtId="0" fontId="68" fillId="0" borderId="90" xfId="0" applyFont="1" applyBorder="1" applyAlignment="1">
      <alignment horizontal="center" vertical="center" wrapText="1"/>
    </xf>
    <xf numFmtId="3" fontId="0" fillId="0" borderId="129" xfId="0" applyNumberFormat="1" applyBorder="1"/>
    <xf numFmtId="3" fontId="0" fillId="0" borderId="141" xfId="0" applyNumberFormat="1" applyBorder="1"/>
    <xf numFmtId="0" fontId="0" fillId="0" borderId="141" xfId="0" applyBorder="1"/>
    <xf numFmtId="0" fontId="68" fillId="0" borderId="0" xfId="0" applyFont="1"/>
    <xf numFmtId="0" fontId="0" fillId="0" borderId="104" xfId="0" applyBorder="1"/>
    <xf numFmtId="0" fontId="62" fillId="0" borderId="99" xfId="0" applyFont="1" applyBorder="1"/>
    <xf numFmtId="0" fontId="62" fillId="0" borderId="150" xfId="0" applyFont="1" applyBorder="1"/>
    <xf numFmtId="3" fontId="68" fillId="0" borderId="90" xfId="0" applyNumberFormat="1" applyFont="1" applyBorder="1"/>
    <xf numFmtId="0" fontId="46" fillId="0" borderId="0" xfId="0" applyFont="1" applyFill="1"/>
    <xf numFmtId="0" fontId="31" fillId="11" borderId="66" xfId="3" applyFont="1" applyFill="1" applyBorder="1" applyAlignment="1">
      <alignment horizontal="center" vertical="center"/>
    </xf>
    <xf numFmtId="0" fontId="31" fillId="13" borderId="56" xfId="3" applyFont="1" applyFill="1" applyBorder="1" applyAlignment="1">
      <alignment vertical="center"/>
    </xf>
    <xf numFmtId="0" fontId="31" fillId="11" borderId="77" xfId="3" applyFont="1" applyFill="1" applyBorder="1" applyAlignment="1">
      <alignment horizontal="center" vertical="center"/>
    </xf>
    <xf numFmtId="0" fontId="31" fillId="11" borderId="75" xfId="3" applyFont="1" applyFill="1" applyBorder="1" applyAlignment="1">
      <alignment horizontal="center" vertical="center"/>
    </xf>
    <xf numFmtId="3" fontId="69" fillId="24" borderId="61" xfId="5" applyNumberFormat="1" applyFont="1" applyFill="1" applyBorder="1" applyAlignment="1">
      <alignment horizontal="right" vertical="center"/>
    </xf>
    <xf numFmtId="49" fontId="31" fillId="13" borderId="155" xfId="3" applyNumberFormat="1" applyFont="1" applyFill="1" applyBorder="1" applyAlignment="1">
      <alignment horizontal="center" wrapText="1"/>
    </xf>
    <xf numFmtId="0" fontId="31" fillId="17" borderId="158" xfId="3" applyFont="1" applyFill="1" applyBorder="1" applyAlignment="1">
      <alignment horizontal="center" vertical="center"/>
    </xf>
    <xf numFmtId="0" fontId="29" fillId="24" borderId="62" xfId="3" applyFont="1" applyFill="1" applyBorder="1" applyAlignment="1">
      <alignment horizontal="left" vertical="center"/>
    </xf>
    <xf numFmtId="0" fontId="31" fillId="12" borderId="158" xfId="5" applyFont="1" applyFill="1" applyBorder="1" applyAlignment="1"/>
    <xf numFmtId="3" fontId="31" fillId="24" borderId="71" xfId="3" applyNumberFormat="1" applyFont="1" applyFill="1" applyBorder="1" applyAlignment="1">
      <alignment horizontal="right" vertical="center"/>
    </xf>
    <xf numFmtId="3" fontId="31" fillId="24" borderId="143" xfId="3" applyNumberFormat="1" applyFont="1" applyFill="1" applyBorder="1" applyAlignment="1">
      <alignment horizontal="right" vertical="center" wrapText="1"/>
    </xf>
    <xf numFmtId="2" fontId="29" fillId="24" borderId="71" xfId="3" applyNumberFormat="1" applyFont="1" applyFill="1" applyBorder="1" applyAlignment="1">
      <alignment horizontal="center" wrapText="1"/>
    </xf>
    <xf numFmtId="3" fontId="29" fillId="12" borderId="150" xfId="3" applyNumberFormat="1" applyFont="1" applyFill="1" applyBorder="1" applyAlignment="1"/>
    <xf numFmtId="49" fontId="29" fillId="12" borderId="150" xfId="3" applyNumberFormat="1" applyFont="1" applyFill="1" applyBorder="1"/>
    <xf numFmtId="0" fontId="31" fillId="12" borderId="150" xfId="5" applyFont="1" applyFill="1" applyBorder="1" applyAlignment="1"/>
    <xf numFmtId="0" fontId="31" fillId="13" borderId="166" xfId="5" applyFont="1" applyFill="1" applyBorder="1" applyAlignment="1"/>
    <xf numFmtId="0" fontId="31" fillId="0" borderId="140" xfId="3" applyFont="1" applyFill="1" applyBorder="1"/>
    <xf numFmtId="0" fontId="31" fillId="0" borderId="64" xfId="3" applyFont="1" applyFill="1" applyBorder="1"/>
    <xf numFmtId="0" fontId="31" fillId="0" borderId="67" xfId="3" applyFont="1" applyFill="1" applyBorder="1"/>
    <xf numFmtId="0" fontId="71" fillId="0" borderId="140" xfId="5" applyFont="1" applyFill="1" applyBorder="1" applyAlignment="1"/>
    <xf numFmtId="0" fontId="71" fillId="0" borderId="64" xfId="5" applyFont="1" applyFill="1" applyBorder="1" applyAlignment="1"/>
    <xf numFmtId="0" fontId="71" fillId="0" borderId="67" xfId="5" applyFont="1" applyFill="1" applyBorder="1" applyAlignment="1"/>
    <xf numFmtId="49" fontId="31" fillId="18" borderId="102" xfId="5" applyNumberFormat="1" applyFont="1" applyFill="1" applyBorder="1" applyAlignment="1">
      <alignment horizontal="center" vertical="center" wrapText="1"/>
    </xf>
    <xf numFmtId="49" fontId="31" fillId="18" borderId="73" xfId="5" applyNumberFormat="1" applyFont="1" applyFill="1" applyBorder="1" applyAlignment="1">
      <alignment horizontal="center" vertical="center" wrapText="1"/>
    </xf>
    <xf numFmtId="49" fontId="31" fillId="12" borderId="69" xfId="5" applyNumberFormat="1" applyFont="1" applyFill="1" applyBorder="1" applyAlignment="1">
      <alignment vertical="center" wrapText="1"/>
    </xf>
    <xf numFmtId="49" fontId="31" fillId="16" borderId="69" xfId="5" applyNumberFormat="1" applyFont="1" applyFill="1" applyBorder="1" applyAlignment="1">
      <alignment horizontal="center" vertical="center" wrapText="1"/>
    </xf>
    <xf numFmtId="49" fontId="31" fillId="18" borderId="70" xfId="5" applyNumberFormat="1" applyFont="1" applyFill="1" applyBorder="1" applyAlignment="1">
      <alignment horizontal="center" vertical="center" wrapText="1"/>
    </xf>
    <xf numFmtId="0" fontId="54" fillId="0" borderId="0" xfId="0" applyFont="1"/>
    <xf numFmtId="0" fontId="73" fillId="0" borderId="0" xfId="0" applyFont="1"/>
    <xf numFmtId="3" fontId="69" fillId="24" borderId="62" xfId="5" applyNumberFormat="1" applyFont="1" applyFill="1" applyBorder="1" applyAlignment="1">
      <alignment horizontal="right" vertical="center" wrapText="1"/>
    </xf>
    <xf numFmtId="3" fontId="31" fillId="24" borderId="71" xfId="5" applyNumberFormat="1" applyFont="1" applyFill="1" applyBorder="1" applyAlignment="1">
      <alignment horizontal="right" vertical="center" wrapText="1"/>
    </xf>
    <xf numFmtId="3" fontId="7" fillId="24" borderId="62" xfId="5" applyNumberFormat="1" applyFont="1" applyFill="1" applyBorder="1" applyAlignment="1">
      <alignment horizontal="right" vertical="center" wrapText="1"/>
    </xf>
    <xf numFmtId="3" fontId="31" fillId="24" borderId="167" xfId="5" applyNumberFormat="1" applyFont="1" applyFill="1" applyBorder="1" applyAlignment="1">
      <alignment horizontal="right" vertical="center" wrapText="1"/>
    </xf>
    <xf numFmtId="3" fontId="7" fillId="24" borderId="143" xfId="5" applyNumberFormat="1" applyFont="1" applyFill="1" applyBorder="1" applyAlignment="1">
      <alignment horizontal="right" vertical="center"/>
    </xf>
    <xf numFmtId="3" fontId="68" fillId="0" borderId="91" xfId="0" applyNumberFormat="1" applyFont="1" applyBorder="1"/>
    <xf numFmtId="4" fontId="48" fillId="0" borderId="0" xfId="1" applyNumberFormat="1" applyFont="1" applyBorder="1" applyAlignment="1">
      <alignment horizontal="center"/>
    </xf>
    <xf numFmtId="3" fontId="14" fillId="0" borderId="146" xfId="1" applyNumberFormat="1" applyFont="1" applyBorder="1" applyAlignment="1">
      <alignment horizontal="center"/>
    </xf>
    <xf numFmtId="3" fontId="20" fillId="0" borderId="170" xfId="0" applyNumberFormat="1" applyFont="1" applyFill="1" applyBorder="1" applyAlignment="1">
      <alignment horizontal="right"/>
    </xf>
    <xf numFmtId="3" fontId="20" fillId="0" borderId="91" xfId="0" applyNumberFormat="1" applyFont="1" applyFill="1" applyBorder="1" applyAlignment="1">
      <alignment horizontal="right"/>
    </xf>
    <xf numFmtId="3" fontId="20" fillId="0" borderId="145" xfId="0" applyNumberFormat="1" applyFont="1" applyFill="1" applyBorder="1" applyAlignment="1">
      <alignment horizontal="right"/>
    </xf>
    <xf numFmtId="3" fontId="61" fillId="15" borderId="39" xfId="0" applyNumberFormat="1" applyFont="1" applyFill="1" applyBorder="1" applyAlignment="1">
      <alignment horizontal="right"/>
    </xf>
    <xf numFmtId="3" fontId="14" fillId="0" borderId="91" xfId="0" applyNumberFormat="1" applyFont="1" applyFill="1" applyBorder="1" applyAlignment="1">
      <alignment horizontal="right"/>
    </xf>
    <xf numFmtId="3" fontId="34" fillId="0" borderId="95" xfId="0" applyNumberFormat="1" applyFont="1" applyFill="1" applyBorder="1"/>
    <xf numFmtId="3" fontId="20" fillId="0" borderId="90" xfId="0" applyNumberFormat="1" applyFont="1" applyFill="1" applyBorder="1" applyAlignment="1">
      <alignment horizontal="right"/>
    </xf>
    <xf numFmtId="3" fontId="61" fillId="15" borderId="90" xfId="0" applyNumberFormat="1" applyFont="1" applyFill="1" applyBorder="1" applyAlignment="1">
      <alignment horizontal="right"/>
    </xf>
    <xf numFmtId="3" fontId="20" fillId="0" borderId="90" xfId="0" applyNumberFormat="1" applyFont="1" applyFill="1" applyBorder="1" applyAlignment="1">
      <alignment horizontal="center" wrapText="1"/>
    </xf>
    <xf numFmtId="3" fontId="20" fillId="0" borderId="170" xfId="0" applyNumberFormat="1" applyFont="1" applyFill="1" applyBorder="1" applyAlignment="1">
      <alignment horizontal="center" wrapText="1"/>
    </xf>
    <xf numFmtId="3" fontId="20" fillId="0" borderId="171" xfId="0" applyNumberFormat="1" applyFont="1" applyFill="1" applyBorder="1" applyAlignment="1">
      <alignment horizontal="center" wrapText="1"/>
    </xf>
    <xf numFmtId="3" fontId="54" fillId="0" borderId="172" xfId="1" applyNumberFormat="1" applyFont="1" applyFill="1" applyBorder="1"/>
    <xf numFmtId="3" fontId="50" fillId="0" borderId="139" xfId="1" applyNumberFormat="1" applyFont="1" applyFill="1" applyBorder="1" applyAlignment="1">
      <alignment horizontal="right"/>
    </xf>
    <xf numFmtId="3" fontId="47" fillId="0" borderId="60" xfId="1" applyNumberFormat="1" applyFont="1" applyFill="1" applyBorder="1"/>
    <xf numFmtId="3" fontId="54" fillId="0" borderId="63" xfId="1" applyNumberFormat="1" applyFont="1" applyFill="1" applyBorder="1"/>
    <xf numFmtId="3" fontId="54" fillId="0" borderId="68" xfId="1" applyNumberFormat="1" applyFont="1" applyFill="1" applyBorder="1"/>
    <xf numFmtId="3" fontId="47" fillId="0" borderId="173" xfId="1" applyNumberFormat="1" applyFont="1" applyFill="1" applyBorder="1"/>
    <xf numFmtId="3" fontId="47" fillId="0" borderId="103" xfId="1" applyNumberFormat="1" applyFont="1" applyFill="1" applyBorder="1"/>
    <xf numFmtId="3" fontId="47" fillId="0" borderId="102" xfId="1" applyNumberFormat="1" applyFont="1" applyFill="1" applyBorder="1"/>
    <xf numFmtId="3" fontId="47" fillId="0" borderId="140" xfId="1" applyNumberFormat="1" applyFont="1" applyFill="1" applyBorder="1"/>
    <xf numFmtId="3" fontId="1" fillId="0" borderId="125" xfId="1" applyNumberFormat="1" applyFont="1" applyFill="1" applyBorder="1"/>
    <xf numFmtId="3" fontId="1" fillId="0" borderId="99" xfId="1" applyNumberFormat="1" applyFont="1" applyFill="1" applyBorder="1"/>
    <xf numFmtId="3" fontId="1" fillId="0" borderId="149" xfId="1" applyNumberFormat="1" applyFont="1" applyFill="1" applyBorder="1"/>
    <xf numFmtId="3" fontId="1" fillId="0" borderId="100" xfId="1" applyNumberFormat="1" applyFont="1" applyFill="1" applyBorder="1"/>
    <xf numFmtId="3" fontId="11" fillId="0" borderId="106" xfId="1" applyNumberFormat="1" applyFont="1" applyFill="1" applyBorder="1"/>
    <xf numFmtId="3" fontId="11" fillId="0" borderId="107" xfId="1" applyNumberFormat="1" applyFont="1" applyFill="1" applyBorder="1" applyAlignment="1">
      <alignment horizontal="right"/>
    </xf>
    <xf numFmtId="3" fontId="2" fillId="0" borderId="107" xfId="1" applyNumberFormat="1" applyFont="1" applyFill="1" applyBorder="1" applyAlignment="1">
      <alignment horizontal="right"/>
    </xf>
    <xf numFmtId="3" fontId="2" fillId="0" borderId="108" xfId="1" applyNumberFormat="1" applyFont="1" applyFill="1" applyBorder="1" applyAlignment="1">
      <alignment horizontal="right"/>
    </xf>
    <xf numFmtId="3" fontId="2" fillId="0" borderId="106" xfId="1" applyNumberFormat="1" applyFont="1" applyFill="1" applyBorder="1" applyAlignment="1">
      <alignment horizontal="right"/>
    </xf>
    <xf numFmtId="3" fontId="2" fillId="0" borderId="174" xfId="1" applyNumberFormat="1" applyFont="1" applyFill="1" applyBorder="1" applyAlignment="1">
      <alignment horizontal="right"/>
    </xf>
    <xf numFmtId="3" fontId="2" fillId="0" borderId="91" xfId="1" applyNumberFormat="1" applyFont="1" applyFill="1" applyBorder="1" applyAlignment="1">
      <alignment horizontal="right"/>
    </xf>
    <xf numFmtId="3" fontId="54" fillId="0" borderId="67" xfId="1" applyNumberFormat="1" applyFont="1" applyFill="1" applyBorder="1"/>
    <xf numFmtId="0" fontId="26" fillId="0" borderId="85" xfId="1" applyFont="1" applyFill="1" applyBorder="1" applyAlignment="1"/>
    <xf numFmtId="0" fontId="26" fillId="0" borderId="95" xfId="1" applyFont="1" applyFill="1" applyBorder="1"/>
    <xf numFmtId="0" fontId="28" fillId="0" borderId="85" xfId="1" applyFont="1" applyFill="1" applyBorder="1"/>
    <xf numFmtId="0" fontId="24" fillId="0" borderId="93" xfId="1" applyFont="1" applyFill="1" applyBorder="1"/>
    <xf numFmtId="0" fontId="24" fillId="0" borderId="121" xfId="1" applyFont="1" applyFill="1" applyBorder="1"/>
    <xf numFmtId="3" fontId="50" fillId="0" borderId="66" xfId="1" applyNumberFormat="1" applyFont="1" applyFill="1" applyBorder="1" applyAlignment="1">
      <alignment horizontal="right"/>
    </xf>
    <xf numFmtId="3" fontId="50" fillId="0" borderId="67" xfId="1" applyNumberFormat="1" applyFont="1" applyFill="1" applyBorder="1" applyAlignment="1">
      <alignment horizontal="right"/>
    </xf>
    <xf numFmtId="3" fontId="47" fillId="0" borderId="159" xfId="1" applyNumberFormat="1" applyFont="1" applyFill="1" applyBorder="1"/>
    <xf numFmtId="3" fontId="47" fillId="0" borderId="77" xfId="1" applyNumberFormat="1" applyFont="1" applyFill="1" applyBorder="1"/>
    <xf numFmtId="3" fontId="47" fillId="0" borderId="161" xfId="1" applyNumberFormat="1" applyFont="1" applyFill="1" applyBorder="1"/>
    <xf numFmtId="3" fontId="34" fillId="0" borderId="0" xfId="0" applyNumberFormat="1" applyFont="1" applyFill="1" applyBorder="1"/>
    <xf numFmtId="3" fontId="34" fillId="0" borderId="144" xfId="0" applyNumberFormat="1" applyFont="1" applyFill="1" applyBorder="1"/>
    <xf numFmtId="3" fontId="14" fillId="0" borderId="148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20" fillId="0" borderId="145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/>
    <xf numFmtId="3" fontId="59" fillId="0" borderId="164" xfId="0" applyNumberFormat="1" applyFont="1" applyFill="1" applyBorder="1"/>
    <xf numFmtId="3" fontId="34" fillId="0" borderId="164" xfId="0" applyNumberFormat="1" applyFont="1" applyFill="1" applyBorder="1"/>
    <xf numFmtId="3" fontId="62" fillId="0" borderId="0" xfId="0" applyNumberFormat="1" applyFont="1" applyFill="1" applyBorder="1"/>
    <xf numFmtId="3" fontId="64" fillId="0" borderId="145" xfId="0" applyNumberFormat="1" applyFont="1" applyFill="1" applyBorder="1"/>
    <xf numFmtId="3" fontId="62" fillId="0" borderId="145" xfId="0" applyNumberFormat="1" applyFont="1" applyFill="1" applyBorder="1"/>
    <xf numFmtId="3" fontId="59" fillId="0" borderId="144" xfId="0" applyNumberFormat="1" applyFont="1" applyFill="1" applyBorder="1"/>
    <xf numFmtId="3" fontId="14" fillId="0" borderId="88" xfId="0" applyNumberFormat="1" applyFont="1" applyFill="1" applyBorder="1" applyAlignment="1">
      <alignment horizontal="right"/>
    </xf>
    <xf numFmtId="3" fontId="59" fillId="0" borderId="88" xfId="0" applyNumberFormat="1" applyFont="1" applyFill="1" applyBorder="1" applyAlignment="1">
      <alignment horizontal="right"/>
    </xf>
    <xf numFmtId="3" fontId="34" fillId="0" borderId="88" xfId="0" applyNumberFormat="1" applyFont="1" applyFill="1" applyBorder="1" applyAlignment="1">
      <alignment horizontal="right"/>
    </xf>
    <xf numFmtId="3" fontId="59" fillId="0" borderId="89" xfId="0" applyNumberFormat="1" applyFont="1" applyFill="1" applyBorder="1" applyAlignment="1">
      <alignment horizontal="right"/>
    </xf>
    <xf numFmtId="0" fontId="58" fillId="0" borderId="90" xfId="0" applyFont="1" applyFill="1" applyBorder="1" applyAlignment="1">
      <alignment horizontal="left"/>
    </xf>
    <xf numFmtId="0" fontId="20" fillId="0" borderId="90" xfId="0" applyFont="1" applyFill="1" applyBorder="1"/>
    <xf numFmtId="0" fontId="52" fillId="0" borderId="88" xfId="0" applyFont="1" applyFill="1" applyBorder="1"/>
    <xf numFmtId="0" fontId="14" fillId="0" borderId="153" xfId="0" applyFont="1" applyFill="1" applyBorder="1"/>
    <xf numFmtId="0" fontId="59" fillId="0" borderId="88" xfId="0" applyFont="1" applyFill="1" applyBorder="1"/>
    <xf numFmtId="0" fontId="14" fillId="0" borderId="176" xfId="0" applyFont="1" applyFill="1" applyBorder="1"/>
    <xf numFmtId="0" fontId="59" fillId="0" borderId="129" xfId="0" applyFont="1" applyFill="1" applyBorder="1"/>
    <xf numFmtId="0" fontId="14" fillId="0" borderId="88" xfId="0" applyFont="1" applyFill="1" applyBorder="1"/>
    <xf numFmtId="0" fontId="34" fillId="0" borderId="88" xfId="0" applyFont="1" applyFill="1" applyBorder="1"/>
    <xf numFmtId="0" fontId="52" fillId="0" borderId="137" xfId="0" applyFont="1" applyFill="1" applyBorder="1"/>
    <xf numFmtId="0" fontId="59" fillId="0" borderId="169" xfId="0" applyFont="1" applyFill="1" applyBorder="1"/>
    <xf numFmtId="0" fontId="59" fillId="15" borderId="88" xfId="0" applyFont="1" applyFill="1" applyBorder="1"/>
    <xf numFmtId="0" fontId="14" fillId="0" borderId="153" xfId="0" applyFont="1" applyFill="1" applyBorder="1" applyAlignment="1">
      <alignment horizontal="left"/>
    </xf>
    <xf numFmtId="0" fontId="20" fillId="0" borderId="177" xfId="0" applyFont="1" applyFill="1" applyBorder="1"/>
    <xf numFmtId="0" fontId="20" fillId="0" borderId="178" xfId="0" applyFont="1" applyFill="1" applyBorder="1" applyAlignment="1">
      <alignment horizontal="left"/>
    </xf>
    <xf numFmtId="0" fontId="34" fillId="0" borderId="88" xfId="0" applyFont="1" applyFill="1" applyBorder="1" applyAlignment="1">
      <alignment horizontal="left"/>
    </xf>
    <xf numFmtId="0" fontId="61" fillId="0" borderId="179" xfId="0" applyFont="1" applyFill="1" applyBorder="1" applyAlignment="1">
      <alignment horizontal="left"/>
    </xf>
    <xf numFmtId="3" fontId="62" fillId="0" borderId="146" xfId="0" applyNumberFormat="1" applyFont="1" applyFill="1" applyBorder="1"/>
    <xf numFmtId="0" fontId="59" fillId="0" borderId="95" xfId="0" applyFont="1" applyFill="1" applyBorder="1"/>
    <xf numFmtId="3" fontId="59" fillId="0" borderId="95" xfId="0" applyNumberFormat="1" applyFont="1" applyFill="1" applyBorder="1"/>
    <xf numFmtId="3" fontId="20" fillId="0" borderId="0" xfId="0" applyNumberFormat="1" applyFont="1" applyFill="1" applyBorder="1"/>
    <xf numFmtId="0" fontId="34" fillId="0" borderId="95" xfId="0" applyFont="1" applyFill="1" applyBorder="1" applyAlignment="1">
      <alignment horizontal="left"/>
    </xf>
    <xf numFmtId="3" fontId="20" fillId="0" borderId="180" xfId="0" applyNumberFormat="1" applyFont="1" applyFill="1" applyBorder="1" applyAlignment="1">
      <alignment horizontal="right"/>
    </xf>
    <xf numFmtId="3" fontId="2" fillId="0" borderId="7" xfId="1" applyNumberFormat="1" applyFont="1" applyBorder="1"/>
    <xf numFmtId="3" fontId="2" fillId="0" borderId="10" xfId="1" applyNumberFormat="1" applyFont="1" applyBorder="1"/>
    <xf numFmtId="3" fontId="2" fillId="0" borderId="31" xfId="1" applyNumberFormat="1" applyFont="1" applyBorder="1"/>
    <xf numFmtId="3" fontId="48" fillId="0" borderId="3" xfId="1" applyNumberFormat="1" applyFont="1" applyBorder="1"/>
    <xf numFmtId="3" fontId="48" fillId="0" borderId="8" xfId="1" applyNumberFormat="1" applyFont="1" applyBorder="1"/>
    <xf numFmtId="3" fontId="48" fillId="0" borderId="170" xfId="1" applyNumberFormat="1" applyFont="1" applyBorder="1"/>
    <xf numFmtId="3" fontId="48" fillId="0" borderId="181" xfId="1" applyNumberFormat="1" applyFont="1" applyBorder="1"/>
    <xf numFmtId="3" fontId="48" fillId="0" borderId="11" xfId="1" applyNumberFormat="1" applyFont="1" applyBorder="1"/>
    <xf numFmtId="3" fontId="48" fillId="0" borderId="182" xfId="1" applyNumberFormat="1" applyFont="1" applyBorder="1"/>
    <xf numFmtId="3" fontId="37" fillId="0" borderId="89" xfId="1" applyNumberFormat="1" applyFont="1" applyBorder="1"/>
    <xf numFmtId="3" fontId="62" fillId="0" borderId="91" xfId="0" applyNumberFormat="1" applyFont="1" applyBorder="1"/>
    <xf numFmtId="3" fontId="0" fillId="0" borderId="0" xfId="0" applyNumberFormat="1" applyFill="1" applyBorder="1" applyAlignment="1">
      <alignment horizontal="right"/>
    </xf>
    <xf numFmtId="3" fontId="61" fillId="0" borderId="180" xfId="0" applyNumberFormat="1" applyFont="1" applyFill="1" applyBorder="1" applyAlignment="1">
      <alignment horizontal="right"/>
    </xf>
    <xf numFmtId="2" fontId="29" fillId="0" borderId="159" xfId="3" applyNumberFormat="1" applyFont="1" applyFill="1" applyBorder="1" applyAlignment="1">
      <alignment horizontal="center" wrapText="1"/>
    </xf>
    <xf numFmtId="0" fontId="29" fillId="0" borderId="161" xfId="3" applyFont="1" applyFill="1" applyBorder="1" applyAlignment="1">
      <alignment horizontal="left" vertical="center"/>
    </xf>
    <xf numFmtId="3" fontId="31" fillId="0" borderId="159" xfId="3" applyNumberFormat="1" applyFont="1" applyFill="1" applyBorder="1" applyAlignment="1">
      <alignment horizontal="right" vertical="center"/>
    </xf>
    <xf numFmtId="3" fontId="69" fillId="0" borderId="77" xfId="5" applyNumberFormat="1" applyFont="1" applyFill="1" applyBorder="1" applyAlignment="1">
      <alignment horizontal="right" vertical="center"/>
    </xf>
    <xf numFmtId="3" fontId="69" fillId="0" borderId="161" xfId="5" applyNumberFormat="1" applyFont="1" applyFill="1" applyBorder="1" applyAlignment="1">
      <alignment horizontal="right" vertical="center" wrapText="1"/>
    </xf>
    <xf numFmtId="3" fontId="31" fillId="0" borderId="159" xfId="5" applyNumberFormat="1" applyFont="1" applyFill="1" applyBorder="1" applyAlignment="1">
      <alignment horizontal="right" vertical="center" wrapText="1"/>
    </xf>
    <xf numFmtId="3" fontId="7" fillId="0" borderId="161" xfId="5" applyNumberFormat="1" applyFont="1" applyFill="1" applyBorder="1" applyAlignment="1">
      <alignment horizontal="right" vertical="center" wrapText="1"/>
    </xf>
    <xf numFmtId="3" fontId="31" fillId="0" borderId="95" xfId="5" applyNumberFormat="1" applyFont="1" applyFill="1" applyBorder="1" applyAlignment="1">
      <alignment horizontal="right" vertical="center" wrapText="1"/>
    </xf>
    <xf numFmtId="3" fontId="31" fillId="0" borderId="88" xfId="3" applyNumberFormat="1" applyFont="1" applyFill="1" applyBorder="1" applyAlignment="1">
      <alignment horizontal="right" vertical="center" wrapText="1"/>
    </xf>
    <xf numFmtId="2" fontId="29" fillId="0" borderId="72" xfId="3" applyNumberFormat="1" applyFont="1" applyFill="1" applyBorder="1" applyAlignment="1">
      <alignment horizontal="center" wrapText="1"/>
    </xf>
    <xf numFmtId="0" fontId="29" fillId="0" borderId="64" xfId="3" applyFont="1" applyFill="1" applyBorder="1" applyAlignment="1">
      <alignment horizontal="left" vertical="center"/>
    </xf>
    <xf numFmtId="3" fontId="31" fillId="0" borderId="72" xfId="3" applyNumberFormat="1" applyFont="1" applyFill="1" applyBorder="1" applyAlignment="1">
      <alignment horizontal="right" vertical="center"/>
    </xf>
    <xf numFmtId="3" fontId="69" fillId="0" borderId="56" xfId="5" applyNumberFormat="1" applyFont="1" applyFill="1" applyBorder="1" applyAlignment="1">
      <alignment horizontal="right" vertical="center"/>
    </xf>
    <xf numFmtId="3" fontId="69" fillId="0" borderId="64" xfId="5" applyNumberFormat="1" applyFont="1" applyFill="1" applyBorder="1" applyAlignment="1">
      <alignment horizontal="right" vertical="center" wrapText="1"/>
    </xf>
    <xf numFmtId="3" fontId="31" fillId="0" borderId="72" xfId="5" applyNumberFormat="1" applyFont="1" applyFill="1" applyBorder="1" applyAlignment="1">
      <alignment horizontal="right" vertical="center" wrapText="1"/>
    </xf>
    <xf numFmtId="3" fontId="7" fillId="0" borderId="64" xfId="5" applyNumberFormat="1" applyFont="1" applyFill="1" applyBorder="1" applyAlignment="1">
      <alignment horizontal="right" vertical="center" wrapText="1"/>
    </xf>
    <xf numFmtId="3" fontId="7" fillId="0" borderId="141" xfId="5" applyNumberFormat="1" applyFont="1" applyFill="1" applyBorder="1" applyAlignment="1">
      <alignment horizontal="right" vertical="center"/>
    </xf>
    <xf numFmtId="3" fontId="31" fillId="0" borderId="152" xfId="5" applyNumberFormat="1" applyFont="1" applyFill="1" applyBorder="1" applyAlignment="1">
      <alignment horizontal="right" vertical="center" wrapText="1"/>
    </xf>
    <xf numFmtId="3" fontId="31" fillId="0" borderId="141" xfId="3" applyNumberFormat="1" applyFont="1" applyFill="1" applyBorder="1" applyAlignment="1">
      <alignment horizontal="right" vertical="center" wrapText="1"/>
    </xf>
    <xf numFmtId="2" fontId="31" fillId="13" borderId="159" xfId="3" applyNumberFormat="1" applyFont="1" applyFill="1" applyBorder="1" applyAlignment="1">
      <alignment horizontal="center" wrapText="1"/>
    </xf>
    <xf numFmtId="0" fontId="29" fillId="13" borderId="161" xfId="3" applyFont="1" applyFill="1" applyBorder="1" applyAlignment="1">
      <alignment horizontal="left" vertical="center"/>
    </xf>
    <xf numFmtId="3" fontId="31" fillId="13" borderId="159" xfId="3" applyNumberFormat="1" applyFont="1" applyFill="1" applyBorder="1" applyAlignment="1">
      <alignment horizontal="right" vertical="center"/>
    </xf>
    <xf numFmtId="3" fontId="69" fillId="13" borderId="77" xfId="5" applyNumberFormat="1" applyFont="1" applyFill="1" applyBorder="1" applyAlignment="1">
      <alignment horizontal="right" vertical="center"/>
    </xf>
    <xf numFmtId="3" fontId="69" fillId="13" borderId="161" xfId="5" applyNumberFormat="1" applyFont="1" applyFill="1" applyBorder="1" applyAlignment="1">
      <alignment horizontal="right" vertical="center" wrapText="1"/>
    </xf>
    <xf numFmtId="3" fontId="31" fillId="13" borderId="159" xfId="5" applyNumberFormat="1" applyFont="1" applyFill="1" applyBorder="1" applyAlignment="1">
      <alignment horizontal="right" vertical="center" wrapText="1"/>
    </xf>
    <xf numFmtId="3" fontId="7" fillId="13" borderId="161" xfId="5" applyNumberFormat="1" applyFont="1" applyFill="1" applyBorder="1" applyAlignment="1">
      <alignment horizontal="right" vertical="center" wrapText="1"/>
    </xf>
    <xf numFmtId="3" fontId="31" fillId="13" borderId="95" xfId="5" applyNumberFormat="1" applyFont="1" applyFill="1" applyBorder="1" applyAlignment="1">
      <alignment horizontal="right" vertical="center" wrapText="1"/>
    </xf>
    <xf numFmtId="3" fontId="31" fillId="13" borderId="88" xfId="3" applyNumberFormat="1" applyFont="1" applyFill="1" applyBorder="1" applyAlignment="1">
      <alignment horizontal="right" vertical="center" wrapText="1"/>
    </xf>
    <xf numFmtId="2" fontId="31" fillId="13" borderId="72" xfId="3" applyNumberFormat="1" applyFont="1" applyFill="1" applyBorder="1" applyAlignment="1">
      <alignment horizontal="center" wrapText="1"/>
    </xf>
    <xf numFmtId="0" fontId="29" fillId="13" borderId="64" xfId="3" applyFont="1" applyFill="1" applyBorder="1" applyAlignment="1">
      <alignment horizontal="left" vertical="center"/>
    </xf>
    <xf numFmtId="3" fontId="31" fillId="13" borderId="72" xfId="3" applyNumberFormat="1" applyFont="1" applyFill="1" applyBorder="1" applyAlignment="1">
      <alignment horizontal="right" vertical="center"/>
    </xf>
    <xf numFmtId="3" fontId="69" fillId="13" borderId="56" xfId="5" applyNumberFormat="1" applyFont="1" applyFill="1" applyBorder="1" applyAlignment="1">
      <alignment horizontal="right" vertical="center"/>
    </xf>
    <xf numFmtId="3" fontId="69" fillId="13" borderId="64" xfId="5" applyNumberFormat="1" applyFont="1" applyFill="1" applyBorder="1" applyAlignment="1">
      <alignment horizontal="right" vertical="center" wrapText="1"/>
    </xf>
    <xf numFmtId="3" fontId="31" fillId="13" borderId="72" xfId="5" applyNumberFormat="1" applyFont="1" applyFill="1" applyBorder="1" applyAlignment="1">
      <alignment horizontal="right" vertical="center" wrapText="1"/>
    </xf>
    <xf numFmtId="3" fontId="7" fillId="13" borderId="64" xfId="5" applyNumberFormat="1" applyFont="1" applyFill="1" applyBorder="1" applyAlignment="1">
      <alignment horizontal="right" vertical="center" wrapText="1"/>
    </xf>
    <xf numFmtId="3" fontId="31" fillId="13" borderId="152" xfId="5" applyNumberFormat="1" applyFont="1" applyFill="1" applyBorder="1" applyAlignment="1">
      <alignment horizontal="right" vertical="center" wrapText="1"/>
    </xf>
    <xf numFmtId="3" fontId="31" fillId="13" borderId="141" xfId="3" applyNumberFormat="1" applyFont="1" applyFill="1" applyBorder="1" applyAlignment="1">
      <alignment horizontal="right" vertical="center" wrapText="1"/>
    </xf>
    <xf numFmtId="3" fontId="31" fillId="0" borderId="129" xfId="3" applyNumberFormat="1" applyFont="1" applyFill="1" applyBorder="1" applyAlignment="1">
      <alignment horizontal="right" vertical="center" wrapText="1"/>
    </xf>
    <xf numFmtId="3" fontId="31" fillId="17" borderId="155" xfId="3" applyNumberFormat="1" applyFont="1" applyFill="1" applyBorder="1" applyAlignment="1">
      <alignment horizontal="right" vertical="center"/>
    </xf>
    <xf numFmtId="3" fontId="31" fillId="17" borderId="156" xfId="3" applyNumberFormat="1" applyFont="1" applyFill="1" applyBorder="1" applyAlignment="1">
      <alignment horizontal="right" vertical="center"/>
    </xf>
    <xf numFmtId="3" fontId="31" fillId="17" borderId="158" xfId="3" applyNumberFormat="1" applyFont="1" applyFill="1" applyBorder="1" applyAlignment="1">
      <alignment horizontal="right" vertical="center"/>
    </xf>
    <xf numFmtId="3" fontId="31" fillId="17" borderId="148" xfId="3" applyNumberFormat="1" applyFont="1" applyFill="1" applyBorder="1" applyAlignment="1">
      <alignment horizontal="right" vertical="center"/>
    </xf>
    <xf numFmtId="3" fontId="31" fillId="17" borderId="97" xfId="3" applyNumberFormat="1" applyFont="1" applyFill="1" applyBorder="1" applyAlignment="1">
      <alignment horizontal="right" vertical="center"/>
    </xf>
    <xf numFmtId="3" fontId="7" fillId="17" borderId="148" xfId="3" applyNumberFormat="1" applyFont="1" applyFill="1" applyBorder="1" applyAlignment="1">
      <alignment horizontal="right" vertical="center"/>
    </xf>
    <xf numFmtId="3" fontId="7" fillId="11" borderId="155" xfId="5" applyNumberFormat="1" applyFont="1" applyFill="1" applyBorder="1" applyAlignment="1">
      <alignment horizontal="right"/>
    </xf>
    <xf numFmtId="3" fontId="7" fillId="11" borderId="156" xfId="5" applyNumberFormat="1" applyFont="1" applyFill="1" applyBorder="1" applyAlignment="1">
      <alignment horizontal="right"/>
    </xf>
    <xf numFmtId="3" fontId="1" fillId="11" borderId="158" xfId="5" applyNumberFormat="1" applyFont="1" applyFill="1" applyBorder="1" applyAlignment="1">
      <alignment horizontal="right"/>
    </xf>
    <xf numFmtId="3" fontId="7" fillId="24" borderId="71" xfId="5" applyNumberFormat="1" applyFont="1" applyFill="1" applyBorder="1" applyAlignment="1">
      <alignment horizontal="right"/>
    </xf>
    <xf numFmtId="3" fontId="1" fillId="24" borderId="61" xfId="5" applyNumberFormat="1" applyFont="1" applyFill="1" applyBorder="1" applyAlignment="1">
      <alignment horizontal="right"/>
    </xf>
    <xf numFmtId="3" fontId="1" fillId="24" borderId="62" xfId="5" applyNumberFormat="1" applyFont="1" applyFill="1" applyBorder="1" applyAlignment="1">
      <alignment horizontal="right"/>
    </xf>
    <xf numFmtId="3" fontId="7" fillId="0" borderId="72" xfId="5" applyNumberFormat="1" applyFont="1" applyFill="1" applyBorder="1" applyAlignment="1">
      <alignment horizontal="right"/>
    </xf>
    <xf numFmtId="3" fontId="1" fillId="0" borderId="56" xfId="5" applyNumberFormat="1" applyFont="1" applyFill="1" applyBorder="1" applyAlignment="1">
      <alignment horizontal="right"/>
    </xf>
    <xf numFmtId="3" fontId="1" fillId="0" borderId="64" xfId="5" applyNumberFormat="1" applyFont="1" applyFill="1" applyBorder="1" applyAlignment="1">
      <alignment horizontal="right"/>
    </xf>
    <xf numFmtId="3" fontId="1" fillId="0" borderId="77" xfId="5" applyNumberFormat="1" applyFont="1" applyFill="1" applyBorder="1" applyAlignment="1">
      <alignment horizontal="right"/>
    </xf>
    <xf numFmtId="3" fontId="1" fillId="0" borderId="161" xfId="5" applyNumberFormat="1" applyFont="1" applyFill="1" applyBorder="1" applyAlignment="1">
      <alignment horizontal="right"/>
    </xf>
    <xf numFmtId="3" fontId="7" fillId="0" borderId="104" xfId="5" applyNumberFormat="1" applyFont="1" applyFill="1" applyBorder="1" applyAlignment="1">
      <alignment horizontal="right"/>
    </xf>
    <xf numFmtId="3" fontId="70" fillId="12" borderId="99" xfId="3" applyNumberFormat="1" applyFont="1" applyFill="1" applyBorder="1" applyAlignment="1">
      <alignment horizontal="right"/>
    </xf>
    <xf numFmtId="3" fontId="70" fillId="12" borderId="149" xfId="3" applyNumberFormat="1" applyFont="1" applyFill="1" applyBorder="1" applyAlignment="1">
      <alignment horizontal="right"/>
    </xf>
    <xf numFmtId="3" fontId="70" fillId="12" borderId="150" xfId="3" applyNumberFormat="1" applyFont="1" applyFill="1" applyBorder="1" applyAlignment="1">
      <alignment horizontal="right"/>
    </xf>
    <xf numFmtId="3" fontId="70" fillId="12" borderId="90" xfId="3" applyNumberFormat="1" applyFont="1" applyFill="1" applyBorder="1" applyAlignment="1">
      <alignment horizontal="right"/>
    </xf>
    <xf numFmtId="3" fontId="70" fillId="12" borderId="91" xfId="3" applyNumberFormat="1" applyFont="1" applyFill="1" applyBorder="1" applyAlignment="1">
      <alignment horizontal="right"/>
    </xf>
    <xf numFmtId="3" fontId="7" fillId="12" borderId="99" xfId="5" applyNumberFormat="1" applyFont="1" applyFill="1" applyBorder="1" applyAlignment="1">
      <alignment horizontal="right"/>
    </xf>
    <xf numFmtId="3" fontId="7" fillId="12" borderId="149" xfId="5" applyNumberFormat="1" applyFont="1" applyFill="1" applyBorder="1" applyAlignment="1">
      <alignment horizontal="right"/>
    </xf>
    <xf numFmtId="3" fontId="7" fillId="12" borderId="150" xfId="5" applyNumberFormat="1" applyFont="1" applyFill="1" applyBorder="1" applyAlignment="1">
      <alignment horizontal="right"/>
    </xf>
    <xf numFmtId="3" fontId="31" fillId="0" borderId="102" xfId="3" applyNumberFormat="1" applyFont="1" applyFill="1" applyBorder="1" applyAlignment="1">
      <alignment horizontal="right"/>
    </xf>
    <xf numFmtId="3" fontId="31" fillId="0" borderId="103" xfId="3" applyNumberFormat="1" applyFont="1" applyFill="1" applyBorder="1" applyAlignment="1">
      <alignment horizontal="right"/>
    </xf>
    <xf numFmtId="3" fontId="72" fillId="0" borderId="140" xfId="3" applyNumberFormat="1" applyFont="1" applyFill="1" applyBorder="1" applyAlignment="1">
      <alignment horizontal="right"/>
    </xf>
    <xf numFmtId="3" fontId="72" fillId="0" borderId="102" xfId="3" applyNumberFormat="1" applyFont="1" applyFill="1" applyBorder="1" applyAlignment="1">
      <alignment horizontal="right"/>
    </xf>
    <xf numFmtId="3" fontId="31" fillId="0" borderId="129" xfId="3" applyNumberFormat="1" applyFont="1" applyFill="1" applyBorder="1" applyAlignment="1">
      <alignment horizontal="right"/>
    </xf>
    <xf numFmtId="3" fontId="31" fillId="0" borderId="151" xfId="3" applyNumberFormat="1" applyFont="1" applyFill="1" applyBorder="1" applyAlignment="1">
      <alignment horizontal="right"/>
    </xf>
    <xf numFmtId="3" fontId="1" fillId="0" borderId="102" xfId="5" applyNumberFormat="1" applyFont="1" applyFill="1" applyBorder="1" applyAlignment="1">
      <alignment horizontal="right"/>
    </xf>
    <xf numFmtId="3" fontId="1" fillId="0" borderId="103" xfId="5" applyNumberFormat="1" applyFont="1" applyFill="1" applyBorder="1" applyAlignment="1">
      <alignment horizontal="right"/>
    </xf>
    <xf numFmtId="3" fontId="1" fillId="0" borderId="140" xfId="5" applyNumberFormat="1" applyFont="1" applyFill="1" applyBorder="1" applyAlignment="1">
      <alignment horizontal="right"/>
    </xf>
    <xf numFmtId="0" fontId="31" fillId="0" borderId="72" xfId="3" applyFont="1" applyFill="1" applyBorder="1" applyAlignment="1">
      <alignment horizontal="right"/>
    </xf>
    <xf numFmtId="3" fontId="31" fillId="0" borderId="56" xfId="3" applyNumberFormat="1" applyFont="1" applyFill="1" applyBorder="1" applyAlignment="1">
      <alignment horizontal="right"/>
    </xf>
    <xf numFmtId="3" fontId="72" fillId="0" borderId="64" xfId="3" applyNumberFormat="1" applyFont="1" applyFill="1" applyBorder="1" applyAlignment="1">
      <alignment horizontal="right"/>
    </xf>
    <xf numFmtId="3" fontId="72" fillId="0" borderId="72" xfId="3" applyNumberFormat="1" applyFont="1" applyFill="1" applyBorder="1" applyAlignment="1">
      <alignment horizontal="right"/>
    </xf>
    <xf numFmtId="3" fontId="31" fillId="0" borderId="141" xfId="3" applyNumberFormat="1" applyFont="1" applyFill="1" applyBorder="1" applyAlignment="1">
      <alignment horizontal="right"/>
    </xf>
    <xf numFmtId="3" fontId="31" fillId="0" borderId="152" xfId="3" applyNumberFormat="1" applyFont="1" applyFill="1" applyBorder="1" applyAlignment="1">
      <alignment horizontal="right"/>
    </xf>
    <xf numFmtId="3" fontId="1" fillId="0" borderId="72" xfId="5" applyNumberFormat="1" applyFont="1" applyFill="1" applyBorder="1" applyAlignment="1">
      <alignment horizontal="right"/>
    </xf>
    <xf numFmtId="3" fontId="1" fillId="0" borderId="72" xfId="3" applyNumberFormat="1" applyFont="1" applyFill="1" applyBorder="1" applyAlignment="1">
      <alignment horizontal="right"/>
    </xf>
    <xf numFmtId="0" fontId="31" fillId="0" borderId="73" xfId="3" applyFont="1" applyFill="1" applyBorder="1" applyAlignment="1">
      <alignment horizontal="right"/>
    </xf>
    <xf numFmtId="3" fontId="31" fillId="0" borderId="69" xfId="3" applyNumberFormat="1" applyFont="1" applyFill="1" applyBorder="1" applyAlignment="1">
      <alignment horizontal="right"/>
    </xf>
    <xf numFmtId="3" fontId="72" fillId="0" borderId="70" xfId="3" applyNumberFormat="1" applyFont="1" applyFill="1" applyBorder="1" applyAlignment="1">
      <alignment horizontal="right"/>
    </xf>
    <xf numFmtId="3" fontId="72" fillId="0" borderId="73" xfId="3" applyNumberFormat="1" applyFont="1" applyFill="1" applyBorder="1" applyAlignment="1">
      <alignment horizontal="right"/>
    </xf>
    <xf numFmtId="3" fontId="31" fillId="0" borderId="142" xfId="3" applyNumberFormat="1" applyFont="1" applyFill="1" applyBorder="1" applyAlignment="1">
      <alignment horizontal="right"/>
    </xf>
    <xf numFmtId="3" fontId="31" fillId="0" borderId="168" xfId="3" applyNumberFormat="1" applyFont="1" applyFill="1" applyBorder="1" applyAlignment="1">
      <alignment horizontal="right"/>
    </xf>
    <xf numFmtId="3" fontId="1" fillId="0" borderId="73" xfId="5" applyNumberFormat="1" applyFont="1" applyFill="1" applyBorder="1" applyAlignment="1">
      <alignment horizontal="right"/>
    </xf>
    <xf numFmtId="3" fontId="1" fillId="0" borderId="69" xfId="5" applyNumberFormat="1" applyFont="1" applyFill="1" applyBorder="1" applyAlignment="1">
      <alignment horizontal="right"/>
    </xf>
    <xf numFmtId="3" fontId="1" fillId="0" borderId="70" xfId="5" applyNumberFormat="1" applyFont="1" applyFill="1" applyBorder="1" applyAlignment="1">
      <alignment horizontal="right"/>
    </xf>
    <xf numFmtId="3" fontId="7" fillId="12" borderId="159" xfId="5" applyNumberFormat="1" applyFont="1" applyFill="1" applyBorder="1" applyAlignment="1">
      <alignment horizontal="right"/>
    </xf>
    <xf numFmtId="3" fontId="7" fillId="12" borderId="77" xfId="5" applyNumberFormat="1" applyFont="1" applyFill="1" applyBorder="1" applyAlignment="1">
      <alignment horizontal="right"/>
    </xf>
    <xf numFmtId="3" fontId="7" fillId="12" borderId="161" xfId="5" applyNumberFormat="1" applyFont="1" applyFill="1" applyBorder="1" applyAlignment="1">
      <alignment horizontal="right"/>
    </xf>
    <xf numFmtId="3" fontId="7" fillId="12" borderId="88" xfId="5" applyNumberFormat="1" applyFont="1" applyFill="1" applyBorder="1" applyAlignment="1">
      <alignment horizontal="right"/>
    </xf>
    <xf numFmtId="3" fontId="7" fillId="12" borderId="95" xfId="5" applyNumberFormat="1" applyFont="1" applyFill="1" applyBorder="1" applyAlignment="1">
      <alignment horizontal="right"/>
    </xf>
    <xf numFmtId="3" fontId="31" fillId="0" borderId="71" xfId="3" applyNumberFormat="1" applyFont="1" applyFill="1" applyBorder="1" applyAlignment="1">
      <alignment horizontal="right"/>
    </xf>
    <xf numFmtId="3" fontId="72" fillId="0" borderId="61" xfId="3" applyNumberFormat="1" applyFont="1" applyFill="1" applyBorder="1" applyAlignment="1">
      <alignment horizontal="right"/>
    </xf>
    <xf numFmtId="3" fontId="72" fillId="0" borderId="62" xfId="3" applyNumberFormat="1" applyFont="1" applyFill="1" applyBorder="1" applyAlignment="1">
      <alignment horizontal="right"/>
    </xf>
    <xf numFmtId="3" fontId="72" fillId="0" borderId="71" xfId="3" applyNumberFormat="1" applyFont="1" applyFill="1" applyBorder="1" applyAlignment="1">
      <alignment horizontal="right"/>
    </xf>
    <xf numFmtId="3" fontId="31" fillId="0" borderId="143" xfId="3" applyNumberFormat="1" applyFont="1" applyFill="1" applyBorder="1" applyAlignment="1">
      <alignment horizontal="right"/>
    </xf>
    <xf numFmtId="3" fontId="31" fillId="0" borderId="167" xfId="3" applyNumberFormat="1" applyFont="1" applyFill="1" applyBorder="1" applyAlignment="1">
      <alignment horizontal="right"/>
    </xf>
    <xf numFmtId="3" fontId="1" fillId="0" borderId="71" xfId="5" applyNumberFormat="1" applyFont="1" applyFill="1" applyBorder="1" applyAlignment="1">
      <alignment horizontal="right"/>
    </xf>
    <xf numFmtId="3" fontId="1" fillId="0" borderId="61" xfId="5" applyNumberFormat="1" applyFont="1" applyFill="1" applyBorder="1" applyAlignment="1">
      <alignment horizontal="right"/>
    </xf>
    <xf numFmtId="3" fontId="1" fillId="0" borderId="62" xfId="5" applyNumberFormat="1" applyFont="1" applyFill="1" applyBorder="1" applyAlignment="1">
      <alignment horizontal="right"/>
    </xf>
    <xf numFmtId="3" fontId="31" fillId="0" borderId="72" xfId="3" applyNumberFormat="1" applyFont="1" applyFill="1" applyBorder="1" applyAlignment="1">
      <alignment horizontal="right"/>
    </xf>
    <xf numFmtId="3" fontId="72" fillId="0" borderId="56" xfId="3" applyNumberFormat="1" applyFont="1" applyFill="1" applyBorder="1" applyAlignment="1">
      <alignment horizontal="right"/>
    </xf>
    <xf numFmtId="3" fontId="31" fillId="0" borderId="104" xfId="3" applyNumberFormat="1" applyFont="1" applyFill="1" applyBorder="1" applyAlignment="1">
      <alignment horizontal="right"/>
    </xf>
    <xf numFmtId="3" fontId="72" fillId="0" borderId="66" xfId="3" applyNumberFormat="1" applyFont="1" applyFill="1" applyBorder="1" applyAlignment="1">
      <alignment horizontal="right"/>
    </xf>
    <xf numFmtId="3" fontId="72" fillId="0" borderId="67" xfId="3" applyNumberFormat="1" applyFont="1" applyFill="1" applyBorder="1" applyAlignment="1">
      <alignment horizontal="right"/>
    </xf>
    <xf numFmtId="3" fontId="72" fillId="0" borderId="104" xfId="3" applyNumberFormat="1" applyFont="1" applyFill="1" applyBorder="1" applyAlignment="1">
      <alignment horizontal="right"/>
    </xf>
    <xf numFmtId="3" fontId="31" fillId="0" borderId="153" xfId="3" applyNumberFormat="1" applyFont="1" applyFill="1" applyBorder="1" applyAlignment="1">
      <alignment horizontal="right"/>
    </xf>
    <xf numFmtId="3" fontId="31" fillId="0" borderId="154" xfId="3" applyNumberFormat="1" applyFont="1" applyFill="1" applyBorder="1" applyAlignment="1">
      <alignment horizontal="right"/>
    </xf>
    <xf numFmtId="3" fontId="1" fillId="0" borderId="104" xfId="5" applyNumberFormat="1" applyFont="1" applyFill="1" applyBorder="1" applyAlignment="1">
      <alignment horizontal="right"/>
    </xf>
    <xf numFmtId="3" fontId="1" fillId="0" borderId="66" xfId="5" applyNumberFormat="1" applyFont="1" applyFill="1" applyBorder="1" applyAlignment="1">
      <alignment horizontal="right"/>
    </xf>
    <xf numFmtId="3" fontId="1" fillId="0" borderId="67" xfId="5" applyNumberFormat="1" applyFont="1" applyFill="1" applyBorder="1" applyAlignment="1">
      <alignment horizontal="right"/>
    </xf>
    <xf numFmtId="3" fontId="7" fillId="12" borderId="155" xfId="5" applyNumberFormat="1" applyFont="1" applyFill="1" applyBorder="1" applyAlignment="1">
      <alignment horizontal="right"/>
    </xf>
    <xf numFmtId="3" fontId="7" fillId="12" borderId="156" xfId="5" applyNumberFormat="1" applyFont="1" applyFill="1" applyBorder="1" applyAlignment="1">
      <alignment horizontal="right"/>
    </xf>
    <xf numFmtId="3" fontId="7" fillId="12" borderId="158" xfId="5" applyNumberFormat="1" applyFont="1" applyFill="1" applyBorder="1" applyAlignment="1">
      <alignment horizontal="right"/>
    </xf>
    <xf numFmtId="3" fontId="7" fillId="12" borderId="148" xfId="5" applyNumberFormat="1" applyFont="1" applyFill="1" applyBorder="1" applyAlignment="1">
      <alignment horizontal="right"/>
    </xf>
    <xf numFmtId="3" fontId="7" fillId="12" borderId="97" xfId="5" applyNumberFormat="1" applyFont="1" applyFill="1" applyBorder="1" applyAlignment="1">
      <alignment horizontal="right"/>
    </xf>
    <xf numFmtId="0" fontId="1" fillId="0" borderId="64" xfId="5" applyFont="1" applyFill="1" applyBorder="1" applyAlignment="1">
      <alignment horizontal="right"/>
    </xf>
    <xf numFmtId="3" fontId="69" fillId="12" borderId="155" xfId="3" applyNumberFormat="1" applyFont="1" applyFill="1" applyBorder="1" applyAlignment="1">
      <alignment horizontal="right"/>
    </xf>
    <xf numFmtId="3" fontId="69" fillId="12" borderId="156" xfId="3" applyNumberFormat="1" applyFont="1" applyFill="1" applyBorder="1" applyAlignment="1">
      <alignment horizontal="right"/>
    </xf>
    <xf numFmtId="3" fontId="31" fillId="12" borderId="158" xfId="3" applyNumberFormat="1" applyFont="1" applyFill="1" applyBorder="1" applyAlignment="1">
      <alignment horizontal="right"/>
    </xf>
    <xf numFmtId="3" fontId="69" fillId="12" borderId="158" xfId="3" applyNumberFormat="1" applyFont="1" applyFill="1" applyBorder="1" applyAlignment="1">
      <alignment horizontal="right"/>
    </xf>
    <xf numFmtId="3" fontId="69" fillId="12" borderId="148" xfId="3" applyNumberFormat="1" applyFont="1" applyFill="1" applyBorder="1" applyAlignment="1">
      <alignment horizontal="right"/>
    </xf>
    <xf numFmtId="3" fontId="69" fillId="12" borderId="97" xfId="3" applyNumberFormat="1" applyFont="1" applyFill="1" applyBorder="1" applyAlignment="1">
      <alignment horizontal="right"/>
    </xf>
    <xf numFmtId="3" fontId="1" fillId="12" borderId="156" xfId="5" applyNumberFormat="1" applyFont="1" applyFill="1" applyBorder="1" applyAlignment="1">
      <alignment horizontal="right"/>
    </xf>
    <xf numFmtId="0" fontId="1" fillId="12" borderId="158" xfId="5" applyFont="1" applyFill="1" applyBorder="1" applyAlignment="1">
      <alignment horizontal="right"/>
    </xf>
    <xf numFmtId="3" fontId="69" fillId="0" borderId="71" xfId="3" applyNumberFormat="1" applyFont="1" applyFill="1" applyBorder="1" applyAlignment="1">
      <alignment horizontal="right"/>
    </xf>
    <xf numFmtId="3" fontId="69" fillId="0" borderId="61" xfId="3" applyNumberFormat="1" applyFont="1" applyFill="1" applyBorder="1" applyAlignment="1">
      <alignment horizontal="right"/>
    </xf>
    <xf numFmtId="3" fontId="69" fillId="0" borderId="62" xfId="3" applyNumberFormat="1" applyFont="1" applyFill="1" applyBorder="1" applyAlignment="1">
      <alignment horizontal="right"/>
    </xf>
    <xf numFmtId="3" fontId="69" fillId="0" borderId="143" xfId="3" applyNumberFormat="1" applyFont="1" applyFill="1" applyBorder="1" applyAlignment="1">
      <alignment horizontal="right"/>
    </xf>
    <xf numFmtId="3" fontId="69" fillId="0" borderId="167" xfId="3" applyNumberFormat="1" applyFont="1" applyFill="1" applyBorder="1" applyAlignment="1">
      <alignment horizontal="right"/>
    </xf>
    <xf numFmtId="3" fontId="72" fillId="0" borderId="71" xfId="5" applyNumberFormat="1" applyFont="1" applyFill="1" applyBorder="1" applyAlignment="1">
      <alignment horizontal="right"/>
    </xf>
    <xf numFmtId="3" fontId="72" fillId="0" borderId="61" xfId="5" applyNumberFormat="1" applyFont="1" applyFill="1" applyBorder="1" applyAlignment="1">
      <alignment horizontal="right"/>
    </xf>
    <xf numFmtId="0" fontId="1" fillId="0" borderId="62" xfId="5" applyFont="1" applyFill="1" applyBorder="1" applyAlignment="1">
      <alignment horizontal="right"/>
    </xf>
    <xf numFmtId="3" fontId="69" fillId="0" borderId="72" xfId="3" applyNumberFormat="1" applyFont="1" applyFill="1" applyBorder="1" applyAlignment="1">
      <alignment horizontal="right"/>
    </xf>
    <xf numFmtId="3" fontId="69" fillId="0" borderId="56" xfId="3" applyNumberFormat="1" applyFont="1" applyFill="1" applyBorder="1" applyAlignment="1">
      <alignment horizontal="right"/>
    </xf>
    <xf numFmtId="3" fontId="69" fillId="0" borderId="64" xfId="3" applyNumberFormat="1" applyFont="1" applyFill="1" applyBorder="1" applyAlignment="1">
      <alignment horizontal="right"/>
    </xf>
    <xf numFmtId="3" fontId="69" fillId="0" borderId="141" xfId="3" applyNumberFormat="1" applyFont="1" applyFill="1" applyBorder="1" applyAlignment="1">
      <alignment horizontal="right"/>
    </xf>
    <xf numFmtId="3" fontId="69" fillId="0" borderId="152" xfId="3" applyNumberFormat="1" applyFont="1" applyFill="1" applyBorder="1" applyAlignment="1">
      <alignment horizontal="right"/>
    </xf>
    <xf numFmtId="3" fontId="72" fillId="0" borderId="72" xfId="5" applyNumberFormat="1" applyFont="1" applyFill="1" applyBorder="1" applyAlignment="1">
      <alignment horizontal="right"/>
    </xf>
    <xf numFmtId="3" fontId="72" fillId="0" borderId="56" xfId="5" applyNumberFormat="1" applyFont="1" applyFill="1" applyBorder="1" applyAlignment="1">
      <alignment horizontal="right"/>
    </xf>
    <xf numFmtId="3" fontId="69" fillId="0" borderId="104" xfId="3" applyNumberFormat="1" applyFont="1" applyFill="1" applyBorder="1" applyAlignment="1">
      <alignment horizontal="right"/>
    </xf>
    <xf numFmtId="3" fontId="69" fillId="0" borderId="66" xfId="3" applyNumberFormat="1" applyFont="1" applyFill="1" applyBorder="1" applyAlignment="1">
      <alignment horizontal="right"/>
    </xf>
    <xf numFmtId="3" fontId="69" fillId="0" borderId="67" xfId="3" applyNumberFormat="1" applyFont="1" applyFill="1" applyBorder="1" applyAlignment="1">
      <alignment horizontal="right"/>
    </xf>
    <xf numFmtId="3" fontId="69" fillId="0" borderId="153" xfId="3" applyNumberFormat="1" applyFont="1" applyFill="1" applyBorder="1" applyAlignment="1">
      <alignment horizontal="right"/>
    </xf>
    <xf numFmtId="3" fontId="69" fillId="0" borderId="154" xfId="3" applyNumberFormat="1" applyFont="1" applyFill="1" applyBorder="1" applyAlignment="1">
      <alignment horizontal="right"/>
    </xf>
    <xf numFmtId="3" fontId="72" fillId="0" borderId="66" xfId="5" applyNumberFormat="1" applyFont="1" applyFill="1" applyBorder="1" applyAlignment="1">
      <alignment horizontal="right"/>
    </xf>
    <xf numFmtId="0" fontId="1" fillId="0" borderId="67" xfId="5" applyFont="1" applyFill="1" applyBorder="1" applyAlignment="1">
      <alignment horizontal="right"/>
    </xf>
    <xf numFmtId="3" fontId="31" fillId="13" borderId="99" xfId="3" applyNumberFormat="1" applyFont="1" applyFill="1" applyBorder="1" applyAlignment="1">
      <alignment horizontal="right"/>
    </xf>
    <xf numFmtId="3" fontId="31" fillId="13" borderId="149" xfId="3" applyNumberFormat="1" applyFont="1" applyFill="1" applyBorder="1" applyAlignment="1">
      <alignment horizontal="right"/>
    </xf>
    <xf numFmtId="3" fontId="31" fillId="13" borderId="150" xfId="3" applyNumberFormat="1" applyFont="1" applyFill="1" applyBorder="1" applyAlignment="1">
      <alignment horizontal="right"/>
    </xf>
    <xf numFmtId="3" fontId="31" fillId="13" borderId="90" xfId="3" applyNumberFormat="1" applyFont="1" applyFill="1" applyBorder="1" applyAlignment="1">
      <alignment horizontal="right"/>
    </xf>
    <xf numFmtId="3" fontId="31" fillId="13" borderId="91" xfId="3" applyNumberFormat="1" applyFont="1" applyFill="1" applyBorder="1" applyAlignment="1">
      <alignment horizontal="right"/>
    </xf>
    <xf numFmtId="3" fontId="72" fillId="13" borderId="99" xfId="5" applyNumberFormat="1" applyFont="1" applyFill="1" applyBorder="1" applyAlignment="1">
      <alignment horizontal="right"/>
    </xf>
    <xf numFmtId="3" fontId="72" fillId="13" borderId="149" xfId="5" applyNumberFormat="1" applyFont="1" applyFill="1" applyBorder="1" applyAlignment="1">
      <alignment horizontal="right"/>
    </xf>
    <xf numFmtId="0" fontId="72" fillId="13" borderId="150" xfId="5" applyFont="1" applyFill="1" applyBorder="1" applyAlignment="1">
      <alignment horizontal="right"/>
    </xf>
    <xf numFmtId="49" fontId="29" fillId="12" borderId="99" xfId="3" applyNumberFormat="1" applyFont="1" applyFill="1" applyBorder="1" applyAlignment="1">
      <alignment horizontal="center"/>
    </xf>
    <xf numFmtId="49" fontId="71" fillId="0" borderId="102" xfId="3" applyNumberFormat="1" applyFont="1" applyFill="1" applyBorder="1" applyAlignment="1">
      <alignment horizontal="center"/>
    </xf>
    <xf numFmtId="49" fontId="71" fillId="0" borderId="72" xfId="3" applyNumberFormat="1" applyFont="1" applyFill="1" applyBorder="1" applyAlignment="1">
      <alignment horizontal="center"/>
    </xf>
    <xf numFmtId="49" fontId="71" fillId="0" borderId="104" xfId="3" applyNumberFormat="1" applyFont="1" applyFill="1" applyBorder="1" applyAlignment="1">
      <alignment horizontal="center"/>
    </xf>
    <xf numFmtId="0" fontId="69" fillId="0" borderId="102" xfId="5" applyFont="1" applyFill="1" applyBorder="1" applyAlignment="1">
      <alignment horizontal="center" vertical="center" wrapText="1"/>
    </xf>
    <xf numFmtId="0" fontId="69" fillId="0" borderId="72" xfId="5" applyFont="1" applyFill="1" applyBorder="1" applyAlignment="1">
      <alignment horizontal="center" vertical="center" wrapText="1"/>
    </xf>
    <xf numFmtId="0" fontId="69" fillId="0" borderId="104" xfId="5" applyFont="1" applyFill="1" applyBorder="1" applyAlignment="1">
      <alignment horizontal="center" vertical="center" wrapText="1"/>
    </xf>
    <xf numFmtId="0" fontId="31" fillId="12" borderId="155" xfId="5" applyFont="1" applyFill="1" applyBorder="1" applyAlignment="1">
      <alignment horizontal="center"/>
    </xf>
    <xf numFmtId="0" fontId="31" fillId="12" borderId="99" xfId="5" applyFont="1" applyFill="1" applyBorder="1" applyAlignment="1">
      <alignment horizontal="center"/>
    </xf>
    <xf numFmtId="0" fontId="31" fillId="13" borderId="165" xfId="5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183" xfId="0" applyBorder="1"/>
    <xf numFmtId="0" fontId="0" fillId="0" borderId="82" xfId="0" applyBorder="1"/>
    <xf numFmtId="0" fontId="0" fillId="0" borderId="172" xfId="0" applyBorder="1"/>
    <xf numFmtId="3" fontId="0" fillId="0" borderId="142" xfId="0" applyNumberFormat="1" applyBorder="1"/>
    <xf numFmtId="4" fontId="48" fillId="0" borderId="0" xfId="1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3" fontId="62" fillId="0" borderId="89" xfId="0" applyNumberFormat="1" applyFont="1" applyFill="1" applyBorder="1"/>
    <xf numFmtId="3" fontId="47" fillId="0" borderId="35" xfId="1" applyNumberFormat="1" applyFont="1" applyFill="1" applyBorder="1"/>
    <xf numFmtId="3" fontId="54" fillId="0" borderId="18" xfId="1" applyNumberFormat="1" applyFont="1" applyFill="1" applyBorder="1"/>
    <xf numFmtId="3" fontId="54" fillId="0" borderId="30" xfId="1" applyNumberFormat="1" applyFont="1" applyFill="1" applyBorder="1"/>
    <xf numFmtId="3" fontId="54" fillId="0" borderId="24" xfId="1" applyNumberFormat="1" applyFont="1" applyFill="1" applyBorder="1"/>
    <xf numFmtId="3" fontId="47" fillId="0" borderId="83" xfId="1" applyNumberFormat="1" applyFont="1" applyFill="1" applyBorder="1"/>
    <xf numFmtId="3" fontId="47" fillId="0" borderId="184" xfId="1" applyNumberFormat="1" applyFont="1" applyFill="1" applyBorder="1"/>
    <xf numFmtId="3" fontId="47" fillId="0" borderId="111" xfId="1" applyNumberFormat="1" applyFont="1" applyFill="1" applyBorder="1"/>
    <xf numFmtId="3" fontId="54" fillId="0" borderId="84" xfId="1" applyNumberFormat="1" applyFont="1" applyFill="1" applyBorder="1"/>
    <xf numFmtId="3" fontId="54" fillId="0" borderId="85" xfId="1" applyNumberFormat="1" applyFont="1" applyFill="1" applyBorder="1"/>
    <xf numFmtId="3" fontId="54" fillId="0" borderId="87" xfId="1" applyNumberFormat="1" applyFont="1" applyFill="1" applyBorder="1"/>
    <xf numFmtId="3" fontId="54" fillId="0" borderId="185" xfId="1" applyNumberFormat="1" applyFont="1" applyFill="1" applyBorder="1"/>
    <xf numFmtId="3" fontId="54" fillId="0" borderId="186" xfId="1" applyNumberFormat="1" applyFont="1" applyFill="1" applyBorder="1"/>
    <xf numFmtId="3" fontId="54" fillId="0" borderId="187" xfId="1" applyNumberFormat="1" applyFont="1" applyFill="1" applyBorder="1"/>
    <xf numFmtId="3" fontId="20" fillId="15" borderId="175" xfId="0" applyNumberFormat="1" applyFont="1" applyFill="1" applyBorder="1" applyAlignment="1">
      <alignment horizontal="right"/>
    </xf>
    <xf numFmtId="3" fontId="20" fillId="15" borderId="137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0" fontId="75" fillId="0" borderId="0" xfId="0" applyFont="1" applyFill="1"/>
    <xf numFmtId="3" fontId="20" fillId="15" borderId="169" xfId="0" applyNumberFormat="1" applyFont="1" applyFill="1" applyBorder="1" applyAlignment="1">
      <alignment horizontal="right"/>
    </xf>
    <xf numFmtId="3" fontId="20" fillId="15" borderId="46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59" fillId="0" borderId="7" xfId="0" applyNumberFormat="1" applyFont="1" applyFill="1" applyBorder="1" applyAlignment="1">
      <alignment horizontal="right"/>
    </xf>
    <xf numFmtId="3" fontId="59" fillId="0" borderId="6" xfId="0" applyNumberFormat="1" applyFont="1" applyFill="1" applyBorder="1" applyAlignment="1">
      <alignment horizontal="right"/>
    </xf>
    <xf numFmtId="3" fontId="59" fillId="0" borderId="5" xfId="0" applyNumberFormat="1" applyFont="1" applyFill="1" applyBorder="1" applyAlignment="1">
      <alignment horizontal="right"/>
    </xf>
    <xf numFmtId="3" fontId="34" fillId="0" borderId="5" xfId="0" applyNumberFormat="1" applyFont="1" applyFill="1" applyBorder="1" applyAlignment="1">
      <alignment horizontal="right"/>
    </xf>
    <xf numFmtId="3" fontId="14" fillId="0" borderId="135" xfId="0" applyNumberFormat="1" applyFont="1" applyFill="1" applyBorder="1" applyAlignment="1">
      <alignment horizontal="right"/>
    </xf>
    <xf numFmtId="3" fontId="34" fillId="0" borderId="148" xfId="0" applyNumberFormat="1" applyFont="1" applyFill="1" applyBorder="1" applyAlignment="1">
      <alignment horizontal="right"/>
    </xf>
    <xf numFmtId="3" fontId="59" fillId="0" borderId="148" xfId="0" applyNumberFormat="1" applyFont="1" applyFill="1" applyBorder="1" applyAlignment="1">
      <alignment horizontal="right"/>
    </xf>
    <xf numFmtId="3" fontId="60" fillId="0" borderId="0" xfId="0" applyNumberFormat="1" applyFont="1" applyFill="1" applyAlignment="1">
      <alignment horizontal="right"/>
    </xf>
    <xf numFmtId="3" fontId="59" fillId="0" borderId="147" xfId="0" applyNumberFormat="1" applyFont="1" applyFill="1" applyBorder="1" applyAlignment="1">
      <alignment horizontal="right"/>
    </xf>
    <xf numFmtId="3" fontId="20" fillId="0" borderId="88" xfId="0" applyNumberFormat="1" applyFont="1" applyFill="1" applyBorder="1" applyAlignment="1">
      <alignment horizontal="right"/>
    </xf>
    <xf numFmtId="3" fontId="61" fillId="0" borderId="89" xfId="0" applyNumberFormat="1" applyFont="1" applyFill="1" applyBorder="1" applyAlignment="1">
      <alignment horizontal="right"/>
    </xf>
    <xf numFmtId="3" fontId="34" fillId="0" borderId="89" xfId="0" applyNumberFormat="1" applyFont="1" applyFill="1" applyBorder="1" applyAlignment="1">
      <alignment horizontal="right"/>
    </xf>
    <xf numFmtId="3" fontId="2" fillId="0" borderId="145" xfId="1" applyNumberFormat="1" applyFont="1" applyFill="1" applyBorder="1" applyAlignment="1">
      <alignment horizontal="right"/>
    </xf>
    <xf numFmtId="3" fontId="1" fillId="0" borderId="145" xfId="1" applyNumberFormat="1" applyFont="1" applyFill="1" applyBorder="1"/>
    <xf numFmtId="3" fontId="47" fillId="0" borderId="183" xfId="1" applyNumberFormat="1" applyFont="1" applyFill="1" applyBorder="1"/>
    <xf numFmtId="3" fontId="1" fillId="0" borderId="124" xfId="1" applyNumberFormat="1" applyFont="1" applyFill="1" applyBorder="1"/>
    <xf numFmtId="3" fontId="1" fillId="0" borderId="91" xfId="1" applyNumberFormat="1" applyFont="1" applyFill="1" applyBorder="1"/>
    <xf numFmtId="4" fontId="48" fillId="0" borderId="0" xfId="1" applyNumberFormat="1" applyFont="1" applyBorder="1" applyAlignment="1">
      <alignment horizontal="center"/>
    </xf>
    <xf numFmtId="3" fontId="50" fillId="0" borderId="172" xfId="1" applyNumberFormat="1" applyFont="1" applyFill="1" applyBorder="1" applyAlignment="1">
      <alignment horizontal="right"/>
    </xf>
    <xf numFmtId="3" fontId="50" fillId="0" borderId="104" xfId="1" applyNumberFormat="1" applyFont="1" applyFill="1" applyBorder="1" applyAlignment="1">
      <alignment horizontal="right"/>
    </xf>
    <xf numFmtId="3" fontId="47" fillId="0" borderId="188" xfId="1" applyNumberFormat="1" applyFont="1" applyFill="1" applyBorder="1"/>
    <xf numFmtId="3" fontId="47" fillId="0" borderId="155" xfId="1" applyNumberFormat="1" applyFont="1" applyFill="1" applyBorder="1"/>
    <xf numFmtId="3" fontId="47" fillId="0" borderId="156" xfId="1" applyNumberFormat="1" applyFont="1" applyFill="1" applyBorder="1"/>
    <xf numFmtId="3" fontId="47" fillId="0" borderId="158" xfId="1" applyNumberFormat="1" applyFont="1" applyFill="1" applyBorder="1"/>
    <xf numFmtId="3" fontId="76" fillId="0" borderId="6" xfId="0" applyNumberFormat="1" applyFont="1" applyFill="1" applyBorder="1"/>
    <xf numFmtId="3" fontId="76" fillId="0" borderId="0" xfId="0" applyNumberFormat="1" applyFont="1" applyFill="1" applyBorder="1"/>
    <xf numFmtId="3" fontId="76" fillId="0" borderId="88" xfId="0" applyNumberFormat="1" applyFont="1" applyFill="1" applyBorder="1"/>
    <xf numFmtId="0" fontId="77" fillId="0" borderId="0" xfId="0" applyFont="1" applyFill="1"/>
    <xf numFmtId="3" fontId="72" fillId="0" borderId="102" xfId="5" applyNumberFormat="1" applyFont="1" applyFill="1" applyBorder="1" applyAlignment="1">
      <alignment horizontal="right"/>
    </xf>
    <xf numFmtId="3" fontId="34" fillId="0" borderId="9" xfId="0" applyNumberFormat="1" applyFont="1" applyFill="1" applyBorder="1"/>
    <xf numFmtId="0" fontId="34" fillId="0" borderId="0" xfId="0" applyFont="1" applyFill="1" applyBorder="1"/>
    <xf numFmtId="0" fontId="59" fillId="0" borderId="97" xfId="0" applyFont="1" applyFill="1" applyBorder="1"/>
    <xf numFmtId="3" fontId="59" fillId="0" borderId="92" xfId="0" applyNumberFormat="1" applyFont="1" applyFill="1" applyBorder="1"/>
    <xf numFmtId="0" fontId="34" fillId="0" borderId="97" xfId="0" applyFont="1" applyFill="1" applyBorder="1" applyAlignment="1">
      <alignment horizontal="left"/>
    </xf>
    <xf numFmtId="3" fontId="34" fillId="0" borderId="92" xfId="0" applyNumberFormat="1" applyFont="1" applyFill="1" applyBorder="1"/>
    <xf numFmtId="3" fontId="14" fillId="0" borderId="153" xfId="0" applyNumberFormat="1" applyFont="1" applyFill="1" applyBorder="1" applyAlignment="1">
      <alignment horizontal="right"/>
    </xf>
    <xf numFmtId="3" fontId="59" fillId="0" borderId="129" xfId="0" applyNumberFormat="1" applyFont="1" applyFill="1" applyBorder="1" applyAlignment="1">
      <alignment horizontal="right"/>
    </xf>
    <xf numFmtId="3" fontId="20" fillId="0" borderId="137" xfId="0" applyNumberFormat="1" applyFont="1" applyFill="1" applyBorder="1" applyAlignment="1">
      <alignment horizontal="right"/>
    </xf>
    <xf numFmtId="3" fontId="59" fillId="15" borderId="129" xfId="0" applyNumberFormat="1" applyFont="1" applyFill="1" applyBorder="1" applyAlignment="1">
      <alignment horizontal="right"/>
    </xf>
    <xf numFmtId="3" fontId="76" fillId="0" borderId="88" xfId="0" applyNumberFormat="1" applyFont="1" applyFill="1" applyBorder="1" applyAlignment="1">
      <alignment horizontal="right"/>
    </xf>
    <xf numFmtId="3" fontId="20" fillId="0" borderId="89" xfId="0" applyNumberFormat="1" applyFont="1" applyFill="1" applyBorder="1" applyAlignment="1">
      <alignment horizontal="right"/>
    </xf>
    <xf numFmtId="3" fontId="61" fillId="0" borderId="9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wrapText="1"/>
    </xf>
    <xf numFmtId="0" fontId="14" fillId="0" borderId="109" xfId="1" applyFont="1" applyFill="1" applyBorder="1" applyAlignment="1">
      <alignment horizontal="left" vertical="center"/>
    </xf>
    <xf numFmtId="0" fontId="14" fillId="0" borderId="97" xfId="1" applyFont="1" applyFill="1" applyBorder="1" applyAlignment="1">
      <alignment horizontal="left" vertical="center"/>
    </xf>
    <xf numFmtId="0" fontId="14" fillId="0" borderId="110" xfId="1" applyFont="1" applyFill="1" applyBorder="1" applyAlignment="1">
      <alignment horizontal="left" vertical="center"/>
    </xf>
    <xf numFmtId="0" fontId="14" fillId="0" borderId="92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78" xfId="1" applyNumberFormat="1" applyFont="1" applyFill="1" applyBorder="1" applyAlignment="1">
      <alignment horizontal="center"/>
    </xf>
    <xf numFmtId="3" fontId="49" fillId="0" borderId="33" xfId="1" applyNumberFormat="1" applyFont="1" applyFill="1" applyBorder="1" applyAlignment="1">
      <alignment horizontal="center"/>
    </xf>
    <xf numFmtId="3" fontId="49" fillId="0" borderId="96" xfId="1" applyNumberFormat="1" applyFont="1" applyFill="1" applyBorder="1" applyAlignment="1">
      <alignment horizontal="center"/>
    </xf>
    <xf numFmtId="3" fontId="49" fillId="0" borderId="46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37" fillId="0" borderId="145" xfId="1" applyNumberFormat="1" applyFont="1" applyFill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61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56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9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3" fontId="14" fillId="0" borderId="146" xfId="1" applyNumberFormat="1" applyFont="1" applyBorder="1" applyAlignment="1">
      <alignment horizontal="center"/>
    </xf>
    <xf numFmtId="3" fontId="14" fillId="0" borderId="144" xfId="1" applyNumberFormat="1" applyFont="1" applyBorder="1" applyAlignment="1">
      <alignment horizontal="center"/>
    </xf>
    <xf numFmtId="3" fontId="14" fillId="0" borderId="100" xfId="1" applyNumberFormat="1" applyFont="1" applyBorder="1" applyAlignment="1">
      <alignment horizontal="center" vertical="center"/>
    </xf>
    <xf numFmtId="3" fontId="14" fillId="0" borderId="91" xfId="1" applyNumberFormat="1" applyFont="1" applyBorder="1" applyAlignment="1">
      <alignment horizontal="center" vertical="center"/>
    </xf>
    <xf numFmtId="3" fontId="34" fillId="0" borderId="103" xfId="1" applyNumberFormat="1" applyFont="1" applyBorder="1" applyAlignment="1">
      <alignment horizontal="left"/>
    </xf>
    <xf numFmtId="0" fontId="46" fillId="0" borderId="140" xfId="2" applyFont="1" applyBorder="1" applyAlignment="1">
      <alignment horizontal="left"/>
    </xf>
    <xf numFmtId="3" fontId="34" fillId="0" borderId="56" xfId="1" applyNumberFormat="1" applyFont="1" applyBorder="1" applyAlignment="1">
      <alignment horizontal="left"/>
    </xf>
    <xf numFmtId="3" fontId="34" fillId="0" borderId="64" xfId="1" applyNumberFormat="1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4" fillId="0" borderId="69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0" fontId="68" fillId="0" borderId="99" xfId="0" applyFont="1" applyBorder="1" applyAlignment="1">
      <alignment horizontal="center" vertical="center"/>
    </xf>
    <xf numFmtId="0" fontId="68" fillId="0" borderId="100" xfId="0" applyFont="1" applyBorder="1" applyAlignment="1">
      <alignment horizontal="center" vertical="center"/>
    </xf>
    <xf numFmtId="0" fontId="0" fillId="0" borderId="109" xfId="0" applyFill="1" applyBorder="1" applyAlignment="1">
      <alignment horizontal="left"/>
    </xf>
    <xf numFmtId="0" fontId="0" fillId="0" borderId="146" xfId="0" applyFill="1" applyBorder="1" applyAlignment="1">
      <alignment horizontal="left"/>
    </xf>
    <xf numFmtId="0" fontId="7" fillId="21" borderId="66" xfId="5" applyFont="1" applyFill="1" applyBorder="1" applyAlignment="1">
      <alignment horizontal="center" vertical="center" wrapText="1"/>
    </xf>
    <xf numFmtId="0" fontId="7" fillId="21" borderId="77" xfId="5" applyFont="1" applyFill="1" applyBorder="1" applyAlignment="1">
      <alignment horizontal="center" vertical="center" wrapText="1"/>
    </xf>
    <xf numFmtId="0" fontId="7" fillId="21" borderId="75" xfId="5" applyFont="1" applyFill="1" applyBorder="1" applyAlignment="1">
      <alignment horizontal="center" vertical="center" wrapText="1"/>
    </xf>
    <xf numFmtId="0" fontId="31" fillId="11" borderId="66" xfId="5" applyFont="1" applyFill="1" applyBorder="1" applyAlignment="1">
      <alignment horizontal="center" vertical="center" wrapText="1"/>
    </xf>
    <xf numFmtId="0" fontId="31" fillId="11" borderId="77" xfId="5" applyFont="1" applyFill="1" applyBorder="1" applyAlignment="1">
      <alignment horizontal="center" vertical="center" wrapText="1"/>
    </xf>
    <xf numFmtId="0" fontId="31" fillId="11" borderId="75" xfId="5" applyFont="1" applyFill="1" applyBorder="1" applyAlignment="1">
      <alignment horizontal="center" vertical="center" wrapText="1"/>
    </xf>
    <xf numFmtId="0" fontId="69" fillId="22" borderId="66" xfId="5" applyFont="1" applyFill="1" applyBorder="1" applyAlignment="1">
      <alignment horizontal="center" vertical="center"/>
    </xf>
    <xf numFmtId="0" fontId="69" fillId="22" borderId="75" xfId="5" applyFont="1" applyFill="1" applyBorder="1" applyAlignment="1">
      <alignment horizontal="center" vertical="center"/>
    </xf>
    <xf numFmtId="0" fontId="69" fillId="23" borderId="66" xfId="5" applyFont="1" applyFill="1" applyBorder="1" applyAlignment="1">
      <alignment horizontal="center" vertical="center" wrapText="1"/>
    </xf>
    <xf numFmtId="0" fontId="69" fillId="23" borderId="75" xfId="5" applyFont="1" applyFill="1" applyBorder="1" applyAlignment="1">
      <alignment horizontal="center" vertical="center" wrapText="1"/>
    </xf>
    <xf numFmtId="49" fontId="31" fillId="18" borderId="82" xfId="5" applyNumberFormat="1" applyFont="1" applyFill="1" applyBorder="1" applyAlignment="1">
      <alignment horizontal="center" vertical="center" wrapText="1"/>
    </xf>
    <xf numFmtId="49" fontId="31" fillId="18" borderId="160" xfId="5" applyNumberFormat="1" applyFont="1" applyFill="1" applyBorder="1" applyAlignment="1">
      <alignment horizontal="center" vertical="center" wrapText="1"/>
    </xf>
    <xf numFmtId="49" fontId="31" fillId="18" borderId="152" xfId="5" applyNumberFormat="1" applyFont="1" applyFill="1" applyBorder="1" applyAlignment="1">
      <alignment horizontal="center" vertical="center" wrapText="1"/>
    </xf>
    <xf numFmtId="0" fontId="74" fillId="0" borderId="144" xfId="0" applyFont="1" applyFill="1" applyBorder="1" applyAlignment="1">
      <alignment horizontal="center" wrapText="1"/>
    </xf>
    <xf numFmtId="0" fontId="31" fillId="16" borderId="156" xfId="3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31" fillId="17" borderId="158" xfId="3" applyFont="1" applyFill="1" applyBorder="1" applyAlignment="1">
      <alignment horizontal="center" vertical="center" wrapText="1"/>
    </xf>
    <xf numFmtId="0" fontId="31" fillId="17" borderId="161" xfId="3" applyFont="1" applyFill="1" applyBorder="1" applyAlignment="1">
      <alignment horizontal="center" vertical="center" wrapText="1"/>
    </xf>
    <xf numFmtId="0" fontId="31" fillId="17" borderId="166" xfId="3" applyFont="1" applyFill="1" applyBorder="1" applyAlignment="1">
      <alignment horizontal="center" vertical="center" wrapText="1"/>
    </xf>
    <xf numFmtId="49" fontId="31" fillId="18" borderId="109" xfId="5" applyNumberFormat="1" applyFont="1" applyFill="1" applyBorder="1" applyAlignment="1">
      <alignment horizontal="center" vertical="center" wrapText="1"/>
    </xf>
    <xf numFmtId="49" fontId="31" fillId="18" borderId="146" xfId="5" applyNumberFormat="1" applyFont="1" applyFill="1" applyBorder="1" applyAlignment="1">
      <alignment horizontal="center" vertical="center" wrapText="1"/>
    </xf>
    <xf numFmtId="49" fontId="31" fillId="18" borderId="97" xfId="5" applyNumberFormat="1" applyFont="1" applyFill="1" applyBorder="1" applyAlignment="1">
      <alignment horizontal="center" vertical="center" wrapText="1"/>
    </xf>
    <xf numFmtId="49" fontId="31" fillId="18" borderId="162" xfId="5" applyNumberFormat="1" applyFont="1" applyFill="1" applyBorder="1" applyAlignment="1">
      <alignment horizontal="center" vertical="center" wrapText="1"/>
    </xf>
    <xf numFmtId="49" fontId="31" fillId="18" borderId="0" xfId="5" applyNumberFormat="1" applyFont="1" applyFill="1" applyBorder="1" applyAlignment="1">
      <alignment horizontal="center" vertical="center" wrapText="1"/>
    </xf>
    <xf numFmtId="49" fontId="31" fillId="18" borderId="95" xfId="5" applyNumberFormat="1" applyFont="1" applyFill="1" applyBorder="1" applyAlignment="1">
      <alignment horizontal="center" vertical="center" wrapText="1"/>
    </xf>
    <xf numFmtId="49" fontId="31" fillId="18" borderId="163" xfId="5" applyNumberFormat="1" applyFont="1" applyFill="1" applyBorder="1" applyAlignment="1">
      <alignment horizontal="center" vertical="center" wrapText="1"/>
    </xf>
    <xf numFmtId="49" fontId="31" fillId="18" borderId="164" xfId="5" applyNumberFormat="1" applyFont="1" applyFill="1" applyBorder="1" applyAlignment="1">
      <alignment horizontal="center" vertical="center" wrapText="1"/>
    </xf>
    <xf numFmtId="49" fontId="31" fillId="18" borderId="151" xfId="5" applyNumberFormat="1" applyFont="1" applyFill="1" applyBorder="1" applyAlignment="1">
      <alignment horizontal="center" vertical="center" wrapText="1"/>
    </xf>
    <xf numFmtId="49" fontId="31" fillId="13" borderId="155" xfId="3" applyNumberFormat="1" applyFont="1" applyFill="1" applyBorder="1" applyAlignment="1">
      <alignment horizontal="center" textRotation="90" wrapText="1"/>
    </xf>
    <xf numFmtId="49" fontId="31" fillId="13" borderId="159" xfId="3" applyNumberFormat="1" applyFont="1" applyFill="1" applyBorder="1" applyAlignment="1">
      <alignment horizontal="center" textRotation="90" wrapText="1"/>
    </xf>
    <xf numFmtId="49" fontId="31" fillId="13" borderId="165" xfId="3" applyNumberFormat="1" applyFont="1" applyFill="1" applyBorder="1" applyAlignment="1">
      <alignment horizontal="center" textRotation="90" wrapText="1"/>
    </xf>
    <xf numFmtId="0" fontId="31" fillId="13" borderId="156" xfId="3" applyFont="1" applyFill="1" applyBorder="1" applyAlignment="1">
      <alignment horizontal="center" vertical="center" wrapText="1"/>
    </xf>
    <xf numFmtId="0" fontId="31" fillId="13" borderId="77" xfId="3" applyFont="1" applyFill="1" applyBorder="1" applyAlignment="1">
      <alignment horizontal="center" vertical="center" wrapText="1"/>
    </xf>
    <xf numFmtId="0" fontId="31" fillId="13" borderId="75" xfId="3" applyFont="1" applyFill="1" applyBorder="1" applyAlignment="1">
      <alignment horizontal="center" vertical="center" wrapText="1"/>
    </xf>
    <xf numFmtId="0" fontId="31" fillId="12" borderId="138" xfId="3" applyFont="1" applyFill="1" applyBorder="1" applyAlignment="1">
      <alignment horizontal="center" vertical="center"/>
    </xf>
    <xf numFmtId="0" fontId="31" fillId="12" borderId="157" xfId="3" applyFont="1" applyFill="1" applyBorder="1" applyAlignment="1">
      <alignment horizontal="center" vertical="center"/>
    </xf>
    <xf numFmtId="0" fontId="31" fillId="12" borderId="60" xfId="3" applyFont="1" applyFill="1" applyBorder="1" applyAlignment="1">
      <alignment horizontal="center" vertical="center"/>
    </xf>
    <xf numFmtId="0" fontId="31" fillId="19" borderId="82" xfId="3" applyFont="1" applyFill="1" applyBorder="1" applyAlignment="1">
      <alignment horizontal="center" vertical="center"/>
    </xf>
    <xf numFmtId="0" fontId="31" fillId="19" borderId="160" xfId="3" applyFont="1" applyFill="1" applyBorder="1" applyAlignment="1">
      <alignment horizontal="center" vertical="center"/>
    </xf>
    <xf numFmtId="0" fontId="31" fillId="19" borderId="63" xfId="3" applyFont="1" applyFill="1" applyBorder="1" applyAlignment="1">
      <alignment horizontal="center" vertical="center"/>
    </xf>
    <xf numFmtId="0" fontId="31" fillId="20" borderId="82" xfId="5" applyFont="1" applyFill="1" applyBorder="1" applyAlignment="1">
      <alignment horizontal="center"/>
    </xf>
    <xf numFmtId="0" fontId="31" fillId="20" borderId="160" xfId="5" applyFont="1" applyFill="1" applyBorder="1" applyAlignment="1">
      <alignment horizontal="center"/>
    </xf>
    <xf numFmtId="0" fontId="31" fillId="19" borderId="66" xfId="3" applyFont="1" applyFill="1" applyBorder="1" applyAlignment="1">
      <alignment horizontal="center" vertical="center"/>
    </xf>
    <xf numFmtId="0" fontId="31" fillId="19" borderId="77" xfId="3" applyFont="1" applyFill="1" applyBorder="1" applyAlignment="1">
      <alignment horizontal="center" vertical="center"/>
    </xf>
    <xf numFmtId="0" fontId="31" fillId="19" borderId="75" xfId="3" applyFont="1" applyFill="1" applyBorder="1" applyAlignment="1">
      <alignment horizontal="center" vertical="center"/>
    </xf>
    <xf numFmtId="0" fontId="31" fillId="0" borderId="82" xfId="5" applyFont="1" applyBorder="1" applyAlignment="1">
      <alignment horizontal="center"/>
    </xf>
    <xf numFmtId="0" fontId="31" fillId="0" borderId="63" xfId="5" applyFont="1" applyBorder="1" applyAlignment="1">
      <alignment horizontal="center"/>
    </xf>
    <xf numFmtId="2" fontId="31" fillId="20" borderId="66" xfId="5" applyNumberFormat="1" applyFont="1" applyFill="1" applyBorder="1" applyAlignment="1">
      <alignment horizontal="center" vertical="center" wrapText="1"/>
    </xf>
    <xf numFmtId="2" fontId="31" fillId="20" borderId="77" xfId="5" applyNumberFormat="1" applyFont="1" applyFill="1" applyBorder="1" applyAlignment="1">
      <alignment horizontal="center" vertical="center" wrapText="1"/>
    </xf>
    <xf numFmtId="2" fontId="31" fillId="20" borderId="75" xfId="5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5.%20&#250;prava%20rozpo&#269;tu%202016\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E5">
            <v>58855</v>
          </cell>
          <cell r="F5">
            <v>0</v>
          </cell>
          <cell r="G5">
            <v>0</v>
          </cell>
          <cell r="H5">
            <v>58855</v>
          </cell>
          <cell r="I5">
            <v>0</v>
          </cell>
          <cell r="J5">
            <v>0</v>
          </cell>
          <cell r="K5">
            <v>58855</v>
          </cell>
          <cell r="L5">
            <v>0</v>
          </cell>
          <cell r="M5">
            <v>0</v>
          </cell>
          <cell r="N5">
            <v>58855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58855</v>
          </cell>
          <cell r="U5">
            <v>0</v>
          </cell>
          <cell r="V5">
            <v>0</v>
          </cell>
        </row>
        <row r="16">
          <cell r="E16">
            <v>28895</v>
          </cell>
          <cell r="F16">
            <v>0</v>
          </cell>
          <cell r="G16">
            <v>0</v>
          </cell>
          <cell r="H16">
            <v>28895</v>
          </cell>
          <cell r="I16">
            <v>0</v>
          </cell>
          <cell r="J16">
            <v>0</v>
          </cell>
          <cell r="K16">
            <v>28995</v>
          </cell>
          <cell r="L16">
            <v>0</v>
          </cell>
          <cell r="M16">
            <v>0</v>
          </cell>
          <cell r="N16">
            <v>29215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29215</v>
          </cell>
          <cell r="U16">
            <v>0</v>
          </cell>
          <cell r="V16">
            <v>0</v>
          </cell>
        </row>
        <row r="27">
          <cell r="E27">
            <v>47950</v>
          </cell>
          <cell r="F27">
            <v>0</v>
          </cell>
          <cell r="G27">
            <v>0</v>
          </cell>
          <cell r="H27">
            <v>47950</v>
          </cell>
          <cell r="I27">
            <v>0</v>
          </cell>
          <cell r="J27">
            <v>0</v>
          </cell>
          <cell r="K27">
            <v>50250</v>
          </cell>
          <cell r="L27">
            <v>0</v>
          </cell>
          <cell r="M27">
            <v>0</v>
          </cell>
          <cell r="N27">
            <v>50250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50250</v>
          </cell>
          <cell r="U27">
            <v>0</v>
          </cell>
          <cell r="V27">
            <v>0</v>
          </cell>
        </row>
        <row r="31">
          <cell r="E31">
            <v>4500</v>
          </cell>
          <cell r="F31">
            <v>0</v>
          </cell>
          <cell r="G31">
            <v>0</v>
          </cell>
          <cell r="H31">
            <v>4500</v>
          </cell>
          <cell r="I31">
            <v>0</v>
          </cell>
          <cell r="J31">
            <v>0</v>
          </cell>
          <cell r="K31">
            <v>4500</v>
          </cell>
          <cell r="L31">
            <v>0</v>
          </cell>
          <cell r="M31">
            <v>0</v>
          </cell>
          <cell r="N31">
            <v>3300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3300</v>
          </cell>
          <cell r="U31">
            <v>0</v>
          </cell>
          <cell r="V31">
            <v>0</v>
          </cell>
        </row>
        <row r="38">
          <cell r="E38">
            <v>21750</v>
          </cell>
          <cell r="F38">
            <v>0</v>
          </cell>
          <cell r="G38">
            <v>0</v>
          </cell>
          <cell r="H38">
            <v>21750</v>
          </cell>
          <cell r="I38">
            <v>0</v>
          </cell>
          <cell r="J38">
            <v>0</v>
          </cell>
          <cell r="K38">
            <v>21750</v>
          </cell>
          <cell r="L38">
            <v>0</v>
          </cell>
          <cell r="M38">
            <v>0</v>
          </cell>
          <cell r="N38">
            <v>21750</v>
          </cell>
          <cell r="O38">
            <v>5000</v>
          </cell>
          <cell r="P38">
            <v>0</v>
          </cell>
          <cell r="Q38">
            <v>3800</v>
          </cell>
          <cell r="R38">
            <v>0</v>
          </cell>
          <cell r="S38">
            <v>0</v>
          </cell>
          <cell r="T38">
            <v>25550</v>
          </cell>
          <cell r="U38">
            <v>5000</v>
          </cell>
          <cell r="V38">
            <v>0</v>
          </cell>
        </row>
        <row r="51">
          <cell r="E51">
            <v>17500</v>
          </cell>
          <cell r="F51">
            <v>0</v>
          </cell>
          <cell r="G51">
            <v>0</v>
          </cell>
          <cell r="H51">
            <v>17500</v>
          </cell>
          <cell r="I51">
            <v>0</v>
          </cell>
          <cell r="J51">
            <v>0</v>
          </cell>
          <cell r="K51">
            <v>17500</v>
          </cell>
          <cell r="L51">
            <v>0</v>
          </cell>
          <cell r="M51">
            <v>0</v>
          </cell>
          <cell r="N51">
            <v>17500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17500</v>
          </cell>
          <cell r="U51">
            <v>0</v>
          </cell>
          <cell r="V51">
            <v>0</v>
          </cell>
        </row>
        <row r="54">
          <cell r="E54">
            <v>6150</v>
          </cell>
          <cell r="F54">
            <v>48500</v>
          </cell>
          <cell r="G54">
            <v>0</v>
          </cell>
          <cell r="H54">
            <v>6150</v>
          </cell>
          <cell r="I54">
            <v>103300</v>
          </cell>
          <cell r="J54">
            <v>0</v>
          </cell>
          <cell r="K54">
            <v>6150</v>
          </cell>
          <cell r="L54">
            <v>181800</v>
          </cell>
          <cell r="M54">
            <v>0</v>
          </cell>
          <cell r="N54">
            <v>6150</v>
          </cell>
          <cell r="O54">
            <v>176800</v>
          </cell>
          <cell r="P54">
            <v>0</v>
          </cell>
          <cell r="Q54">
            <v>0</v>
          </cell>
          <cell r="R54">
            <v>-50000</v>
          </cell>
          <cell r="S54">
            <v>0</v>
          </cell>
          <cell r="T54">
            <v>6150</v>
          </cell>
          <cell r="U54">
            <v>126800</v>
          </cell>
          <cell r="V54">
            <v>0</v>
          </cell>
        </row>
        <row r="65">
          <cell r="E65">
            <v>53800</v>
          </cell>
          <cell r="F65">
            <v>0</v>
          </cell>
          <cell r="G65">
            <v>0</v>
          </cell>
          <cell r="H65">
            <v>53800</v>
          </cell>
          <cell r="I65">
            <v>0</v>
          </cell>
          <cell r="J65">
            <v>0</v>
          </cell>
          <cell r="K65">
            <v>61200</v>
          </cell>
          <cell r="L65">
            <v>0</v>
          </cell>
          <cell r="M65">
            <v>0</v>
          </cell>
          <cell r="N65">
            <v>60980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60980</v>
          </cell>
          <cell r="U65">
            <v>0</v>
          </cell>
          <cell r="V65">
            <v>0</v>
          </cell>
        </row>
        <row r="72">
          <cell r="E72">
            <v>3900</v>
          </cell>
          <cell r="F72">
            <v>0</v>
          </cell>
          <cell r="G72">
            <v>0</v>
          </cell>
          <cell r="H72">
            <v>3900</v>
          </cell>
          <cell r="I72">
            <v>0</v>
          </cell>
          <cell r="J72">
            <v>0</v>
          </cell>
          <cell r="K72">
            <v>3900</v>
          </cell>
          <cell r="L72">
            <v>0</v>
          </cell>
          <cell r="M72">
            <v>0</v>
          </cell>
          <cell r="N72">
            <v>3900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3900</v>
          </cell>
          <cell r="U72">
            <v>0</v>
          </cell>
          <cell r="V72">
            <v>0</v>
          </cell>
        </row>
        <row r="76">
          <cell r="E76">
            <v>8435</v>
          </cell>
          <cell r="F76">
            <v>0</v>
          </cell>
          <cell r="G76">
            <v>0</v>
          </cell>
          <cell r="H76">
            <v>7335</v>
          </cell>
          <cell r="I76">
            <v>0</v>
          </cell>
          <cell r="J76">
            <v>0</v>
          </cell>
          <cell r="K76">
            <v>5535</v>
          </cell>
          <cell r="L76">
            <v>0</v>
          </cell>
          <cell r="M76">
            <v>0</v>
          </cell>
          <cell r="N76">
            <v>5535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5535</v>
          </cell>
          <cell r="U76">
            <v>0</v>
          </cell>
          <cell r="V76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</sheetData>
      <sheetData sheetId="1">
        <row r="5">
          <cell r="E5">
            <v>130</v>
          </cell>
          <cell r="F5">
            <v>0</v>
          </cell>
          <cell r="G5">
            <v>0</v>
          </cell>
          <cell r="H5">
            <v>130</v>
          </cell>
          <cell r="I5">
            <v>0</v>
          </cell>
          <cell r="J5">
            <v>0</v>
          </cell>
          <cell r="K5">
            <v>130</v>
          </cell>
          <cell r="L5">
            <v>0</v>
          </cell>
          <cell r="M5">
            <v>0</v>
          </cell>
          <cell r="N5">
            <v>130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130</v>
          </cell>
          <cell r="U5">
            <v>0</v>
          </cell>
          <cell r="V5">
            <v>0</v>
          </cell>
        </row>
        <row r="7">
          <cell r="E7">
            <v>7040</v>
          </cell>
          <cell r="F7">
            <v>0</v>
          </cell>
          <cell r="G7">
            <v>0</v>
          </cell>
          <cell r="H7">
            <v>7040</v>
          </cell>
          <cell r="I7">
            <v>0</v>
          </cell>
          <cell r="J7">
            <v>0</v>
          </cell>
          <cell r="K7">
            <v>7040</v>
          </cell>
          <cell r="L7">
            <v>0</v>
          </cell>
          <cell r="M7">
            <v>0</v>
          </cell>
          <cell r="N7">
            <v>6140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6140</v>
          </cell>
          <cell r="U7">
            <v>0</v>
          </cell>
          <cell r="V7">
            <v>0</v>
          </cell>
        </row>
        <row r="11">
          <cell r="E11">
            <v>15050</v>
          </cell>
          <cell r="F11">
            <v>0</v>
          </cell>
          <cell r="G11">
            <v>0</v>
          </cell>
          <cell r="H11">
            <v>15128</v>
          </cell>
          <cell r="I11">
            <v>0</v>
          </cell>
          <cell r="J11">
            <v>0</v>
          </cell>
          <cell r="K11">
            <v>15128</v>
          </cell>
          <cell r="L11">
            <v>0</v>
          </cell>
          <cell r="M11">
            <v>0</v>
          </cell>
          <cell r="N11">
            <v>14862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14862</v>
          </cell>
          <cell r="U11">
            <v>0</v>
          </cell>
          <cell r="V11">
            <v>0</v>
          </cell>
        </row>
        <row r="18">
          <cell r="E18">
            <v>1200</v>
          </cell>
          <cell r="F18">
            <v>0</v>
          </cell>
          <cell r="G18">
            <v>0</v>
          </cell>
          <cell r="H18">
            <v>1200</v>
          </cell>
          <cell r="I18">
            <v>0</v>
          </cell>
          <cell r="J18">
            <v>0</v>
          </cell>
          <cell r="K18">
            <v>1200</v>
          </cell>
          <cell r="L18">
            <v>0</v>
          </cell>
          <cell r="M18">
            <v>0</v>
          </cell>
          <cell r="N18">
            <v>1200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1200</v>
          </cell>
          <cell r="U18">
            <v>0</v>
          </cell>
          <cell r="V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5">
          <cell r="E25">
            <v>1800</v>
          </cell>
          <cell r="F25">
            <v>0</v>
          </cell>
          <cell r="G25">
            <v>0</v>
          </cell>
          <cell r="H25">
            <v>1800</v>
          </cell>
          <cell r="I25">
            <v>0</v>
          </cell>
          <cell r="J25">
            <v>0</v>
          </cell>
          <cell r="K25">
            <v>1800</v>
          </cell>
          <cell r="L25">
            <v>0</v>
          </cell>
          <cell r="M25">
            <v>0</v>
          </cell>
          <cell r="N25">
            <v>1800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1800</v>
          </cell>
          <cell r="U25">
            <v>0</v>
          </cell>
          <cell r="V25">
            <v>0</v>
          </cell>
        </row>
        <row r="27">
          <cell r="E27">
            <v>3000</v>
          </cell>
          <cell r="F27">
            <v>0</v>
          </cell>
          <cell r="G27">
            <v>0</v>
          </cell>
          <cell r="H27">
            <v>3000</v>
          </cell>
          <cell r="I27">
            <v>0</v>
          </cell>
          <cell r="J27">
            <v>0</v>
          </cell>
          <cell r="K27">
            <v>3000</v>
          </cell>
          <cell r="L27">
            <v>0</v>
          </cell>
          <cell r="M27">
            <v>0</v>
          </cell>
          <cell r="N27">
            <v>3000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3000</v>
          </cell>
          <cell r="U27">
            <v>0</v>
          </cell>
          <cell r="V27">
            <v>0</v>
          </cell>
        </row>
        <row r="31">
          <cell r="E31">
            <v>11500</v>
          </cell>
          <cell r="F31">
            <v>0</v>
          </cell>
          <cell r="G31">
            <v>0</v>
          </cell>
          <cell r="H31">
            <v>11500</v>
          </cell>
          <cell r="I31">
            <v>0</v>
          </cell>
          <cell r="J31">
            <v>0</v>
          </cell>
          <cell r="K31">
            <v>11500</v>
          </cell>
          <cell r="L31">
            <v>0</v>
          </cell>
          <cell r="M31">
            <v>0</v>
          </cell>
          <cell r="N31">
            <v>11500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11500</v>
          </cell>
          <cell r="U31">
            <v>0</v>
          </cell>
          <cell r="V31">
            <v>0</v>
          </cell>
        </row>
        <row r="47">
          <cell r="E47">
            <v>1800</v>
          </cell>
          <cell r="F47">
            <v>0</v>
          </cell>
          <cell r="G47">
            <v>0</v>
          </cell>
          <cell r="H47">
            <v>1800</v>
          </cell>
          <cell r="I47">
            <v>0</v>
          </cell>
          <cell r="J47">
            <v>0</v>
          </cell>
          <cell r="K47">
            <v>1800</v>
          </cell>
          <cell r="L47">
            <v>0</v>
          </cell>
          <cell r="M47">
            <v>0</v>
          </cell>
          <cell r="N47">
            <v>1800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1800</v>
          </cell>
          <cell r="U47">
            <v>0</v>
          </cell>
          <cell r="V47">
            <v>0</v>
          </cell>
        </row>
        <row r="52">
          <cell r="E52">
            <v>11250</v>
          </cell>
          <cell r="F52">
            <v>0</v>
          </cell>
          <cell r="G52">
            <v>0</v>
          </cell>
          <cell r="H52">
            <v>11250</v>
          </cell>
          <cell r="I52">
            <v>0</v>
          </cell>
          <cell r="J52">
            <v>0</v>
          </cell>
          <cell r="K52">
            <v>11250</v>
          </cell>
          <cell r="L52">
            <v>0</v>
          </cell>
          <cell r="M52">
            <v>0</v>
          </cell>
          <cell r="N52">
            <v>11250</v>
          </cell>
          <cell r="O52">
            <v>0</v>
          </cell>
          <cell r="P52">
            <v>0</v>
          </cell>
          <cell r="Q52">
            <v>-3690</v>
          </cell>
          <cell r="R52">
            <v>0</v>
          </cell>
          <cell r="S52">
            <v>0</v>
          </cell>
          <cell r="T52">
            <v>7560</v>
          </cell>
          <cell r="U52">
            <v>0</v>
          </cell>
          <cell r="V52">
            <v>0</v>
          </cell>
        </row>
      </sheetData>
      <sheetData sheetId="2">
        <row r="4">
          <cell r="E4">
            <v>55700</v>
          </cell>
          <cell r="F4">
            <v>0</v>
          </cell>
          <cell r="G4">
            <v>0</v>
          </cell>
          <cell r="H4">
            <v>55700</v>
          </cell>
          <cell r="I4">
            <v>0</v>
          </cell>
          <cell r="J4">
            <v>0</v>
          </cell>
          <cell r="K4">
            <v>55700</v>
          </cell>
          <cell r="L4">
            <v>0</v>
          </cell>
          <cell r="M4">
            <v>0</v>
          </cell>
          <cell r="N4">
            <v>55700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55700</v>
          </cell>
          <cell r="U4">
            <v>0</v>
          </cell>
          <cell r="V4">
            <v>0</v>
          </cell>
        </row>
        <row r="16">
          <cell r="E16">
            <v>7100</v>
          </cell>
          <cell r="F16">
            <v>0</v>
          </cell>
          <cell r="G16">
            <v>0</v>
          </cell>
          <cell r="H16">
            <v>7100</v>
          </cell>
          <cell r="I16">
            <v>0</v>
          </cell>
          <cell r="J16">
            <v>0</v>
          </cell>
          <cell r="K16">
            <v>7100</v>
          </cell>
          <cell r="L16">
            <v>0</v>
          </cell>
          <cell r="M16">
            <v>0</v>
          </cell>
          <cell r="N16">
            <v>7100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7100</v>
          </cell>
          <cell r="U16">
            <v>0</v>
          </cell>
          <cell r="V16">
            <v>0</v>
          </cell>
        </row>
        <row r="18">
          <cell r="Q18"/>
        </row>
        <row r="22">
          <cell r="E22">
            <v>1700</v>
          </cell>
          <cell r="F22">
            <v>0</v>
          </cell>
          <cell r="G22">
            <v>0</v>
          </cell>
          <cell r="H22">
            <v>1700</v>
          </cell>
          <cell r="I22">
            <v>0</v>
          </cell>
          <cell r="J22">
            <v>0</v>
          </cell>
          <cell r="K22">
            <v>1700</v>
          </cell>
          <cell r="L22">
            <v>0</v>
          </cell>
          <cell r="M22">
            <v>0</v>
          </cell>
          <cell r="N22">
            <v>1850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1850</v>
          </cell>
          <cell r="U22">
            <v>0</v>
          </cell>
          <cell r="V22">
            <v>0</v>
          </cell>
        </row>
        <row r="27">
          <cell r="E27">
            <v>300</v>
          </cell>
          <cell r="F27">
            <v>0</v>
          </cell>
          <cell r="G27">
            <v>0</v>
          </cell>
          <cell r="H27">
            <v>1300</v>
          </cell>
          <cell r="I27">
            <v>0</v>
          </cell>
          <cell r="J27">
            <v>0</v>
          </cell>
          <cell r="K27">
            <v>1300</v>
          </cell>
          <cell r="L27">
            <v>0</v>
          </cell>
          <cell r="M27">
            <v>0</v>
          </cell>
          <cell r="N27">
            <v>1300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1300</v>
          </cell>
          <cell r="U27">
            <v>0</v>
          </cell>
          <cell r="V27">
            <v>0</v>
          </cell>
        </row>
        <row r="30">
          <cell r="E30">
            <v>203570</v>
          </cell>
          <cell r="F30">
            <v>45000</v>
          </cell>
          <cell r="G30">
            <v>0</v>
          </cell>
          <cell r="H30">
            <v>201470</v>
          </cell>
          <cell r="I30">
            <v>39040</v>
          </cell>
          <cell r="J30">
            <v>0</v>
          </cell>
          <cell r="K30">
            <v>207690</v>
          </cell>
          <cell r="L30">
            <v>39040</v>
          </cell>
          <cell r="M30">
            <v>0</v>
          </cell>
          <cell r="N30">
            <v>203440</v>
          </cell>
          <cell r="O30">
            <v>39040</v>
          </cell>
          <cell r="P30">
            <v>0</v>
          </cell>
          <cell r="Q30">
            <v>-19000</v>
          </cell>
          <cell r="R30">
            <v>0</v>
          </cell>
          <cell r="S30">
            <v>0</v>
          </cell>
          <cell r="T30">
            <v>184440</v>
          </cell>
          <cell r="U30">
            <v>39040</v>
          </cell>
          <cell r="V30">
            <v>0</v>
          </cell>
        </row>
        <row r="74">
          <cell r="E74">
            <v>10000</v>
          </cell>
          <cell r="F74">
            <v>0</v>
          </cell>
          <cell r="G74">
            <v>0</v>
          </cell>
          <cell r="H74">
            <v>10000</v>
          </cell>
          <cell r="I74">
            <v>0</v>
          </cell>
          <cell r="J74">
            <v>0</v>
          </cell>
          <cell r="K74">
            <v>10000</v>
          </cell>
          <cell r="L74">
            <v>0</v>
          </cell>
          <cell r="M74">
            <v>0</v>
          </cell>
          <cell r="N74">
            <v>14000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14000</v>
          </cell>
          <cell r="U74">
            <v>0</v>
          </cell>
          <cell r="V74">
            <v>0</v>
          </cell>
        </row>
        <row r="77">
          <cell r="E77">
            <v>3500</v>
          </cell>
          <cell r="F77">
            <v>0</v>
          </cell>
          <cell r="G77">
            <v>0</v>
          </cell>
          <cell r="H77">
            <v>3500</v>
          </cell>
          <cell r="I77">
            <v>0</v>
          </cell>
          <cell r="J77">
            <v>0</v>
          </cell>
          <cell r="K77">
            <v>3500</v>
          </cell>
          <cell r="L77">
            <v>0</v>
          </cell>
          <cell r="M77">
            <v>0</v>
          </cell>
          <cell r="N77">
            <v>5000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5000</v>
          </cell>
          <cell r="U77">
            <v>0</v>
          </cell>
          <cell r="V77">
            <v>0</v>
          </cell>
        </row>
        <row r="83">
          <cell r="E83">
            <v>600</v>
          </cell>
          <cell r="F83">
            <v>0</v>
          </cell>
          <cell r="G83">
            <v>0</v>
          </cell>
          <cell r="H83">
            <v>600</v>
          </cell>
          <cell r="I83">
            <v>0</v>
          </cell>
          <cell r="J83">
            <v>0</v>
          </cell>
          <cell r="K83">
            <v>600</v>
          </cell>
          <cell r="L83">
            <v>0</v>
          </cell>
          <cell r="M83">
            <v>0</v>
          </cell>
          <cell r="N83">
            <v>600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600</v>
          </cell>
          <cell r="U83">
            <v>0</v>
          </cell>
          <cell r="V83">
            <v>0</v>
          </cell>
        </row>
      </sheetData>
      <sheetData sheetId="3">
        <row r="4">
          <cell r="E4">
            <v>19750</v>
          </cell>
          <cell r="F4">
            <v>0</v>
          </cell>
          <cell r="G4">
            <v>0</v>
          </cell>
          <cell r="H4">
            <v>19750</v>
          </cell>
          <cell r="I4">
            <v>0</v>
          </cell>
          <cell r="J4">
            <v>0</v>
          </cell>
          <cell r="K4">
            <v>19750</v>
          </cell>
          <cell r="L4">
            <v>0</v>
          </cell>
          <cell r="M4">
            <v>0</v>
          </cell>
          <cell r="N4">
            <v>21066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21066</v>
          </cell>
          <cell r="U4">
            <v>0</v>
          </cell>
          <cell r="V4">
            <v>0</v>
          </cell>
        </row>
        <row r="17">
          <cell r="E17">
            <v>18780</v>
          </cell>
          <cell r="F17">
            <v>0</v>
          </cell>
          <cell r="G17">
            <v>0</v>
          </cell>
          <cell r="H17">
            <v>18780</v>
          </cell>
          <cell r="I17">
            <v>0</v>
          </cell>
          <cell r="J17">
            <v>0</v>
          </cell>
          <cell r="K17">
            <v>18560</v>
          </cell>
          <cell r="L17">
            <v>0</v>
          </cell>
          <cell r="M17">
            <v>0</v>
          </cell>
          <cell r="N17">
            <v>18560</v>
          </cell>
          <cell r="O17">
            <v>0</v>
          </cell>
          <cell r="P17">
            <v>0</v>
          </cell>
          <cell r="Q17">
            <v>713</v>
          </cell>
          <cell r="R17">
            <v>0</v>
          </cell>
          <cell r="S17">
            <v>0</v>
          </cell>
          <cell r="T17">
            <v>19273</v>
          </cell>
          <cell r="U17">
            <v>0</v>
          </cell>
          <cell r="V17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E29"/>
          <cell r="F29"/>
          <cell r="G29"/>
          <cell r="H29"/>
          <cell r="I29"/>
          <cell r="J29"/>
          <cell r="K29">
            <v>0</v>
          </cell>
          <cell r="L29"/>
          <cell r="M29"/>
          <cell r="N29"/>
          <cell r="O29"/>
          <cell r="P29"/>
          <cell r="Q29">
            <v>0</v>
          </cell>
          <cell r="R29"/>
          <cell r="S29"/>
          <cell r="T29">
            <v>0</v>
          </cell>
          <cell r="U29"/>
          <cell r="V29"/>
        </row>
      </sheetData>
      <sheetData sheetId="4">
        <row r="5">
          <cell r="E5">
            <v>389220</v>
          </cell>
          <cell r="F5">
            <v>0</v>
          </cell>
          <cell r="G5">
            <v>15000</v>
          </cell>
          <cell r="H5">
            <v>389220</v>
          </cell>
          <cell r="I5">
            <v>0</v>
          </cell>
          <cell r="J5">
            <v>15000</v>
          </cell>
          <cell r="K5">
            <v>394020</v>
          </cell>
          <cell r="L5">
            <v>4200</v>
          </cell>
          <cell r="M5">
            <v>15000</v>
          </cell>
          <cell r="N5">
            <v>390920</v>
          </cell>
          <cell r="O5">
            <v>4200</v>
          </cell>
          <cell r="P5">
            <v>15000</v>
          </cell>
          <cell r="Q5">
            <v>0</v>
          </cell>
          <cell r="R5">
            <v>0</v>
          </cell>
          <cell r="S5">
            <v>0</v>
          </cell>
          <cell r="T5">
            <v>390920</v>
          </cell>
          <cell r="U5">
            <v>4200</v>
          </cell>
          <cell r="V5">
            <v>15000</v>
          </cell>
        </row>
        <row r="48">
          <cell r="E48">
            <v>76760</v>
          </cell>
          <cell r="F48">
            <v>0</v>
          </cell>
          <cell r="G48">
            <v>0</v>
          </cell>
          <cell r="H48">
            <v>76760</v>
          </cell>
          <cell r="I48">
            <v>0</v>
          </cell>
          <cell r="J48">
            <v>0</v>
          </cell>
          <cell r="K48">
            <v>100760</v>
          </cell>
          <cell r="L48">
            <v>5000</v>
          </cell>
          <cell r="M48">
            <v>0</v>
          </cell>
          <cell r="N48">
            <v>101860</v>
          </cell>
          <cell r="O48">
            <v>5000</v>
          </cell>
          <cell r="P48">
            <v>0</v>
          </cell>
          <cell r="Q48">
            <v>26000</v>
          </cell>
          <cell r="R48">
            <v>0</v>
          </cell>
          <cell r="S48">
            <v>0</v>
          </cell>
          <cell r="T48">
            <v>127860</v>
          </cell>
          <cell r="U48">
            <v>5000</v>
          </cell>
          <cell r="V48">
            <v>0</v>
          </cell>
        </row>
        <row r="67">
          <cell r="E67">
            <v>39300</v>
          </cell>
          <cell r="F67">
            <v>0</v>
          </cell>
          <cell r="G67">
            <v>0</v>
          </cell>
          <cell r="H67">
            <v>39300</v>
          </cell>
          <cell r="I67">
            <v>0</v>
          </cell>
          <cell r="J67">
            <v>0</v>
          </cell>
          <cell r="K67">
            <v>39300</v>
          </cell>
          <cell r="L67">
            <v>0</v>
          </cell>
          <cell r="M67">
            <v>0</v>
          </cell>
          <cell r="N67">
            <v>39300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39300</v>
          </cell>
          <cell r="U67">
            <v>0</v>
          </cell>
          <cell r="V67">
            <v>0</v>
          </cell>
        </row>
        <row r="70">
          <cell r="E70">
            <v>40900</v>
          </cell>
          <cell r="F70">
            <v>0</v>
          </cell>
          <cell r="G70">
            <v>0</v>
          </cell>
          <cell r="H70">
            <v>40900</v>
          </cell>
          <cell r="I70">
            <v>0</v>
          </cell>
          <cell r="J70">
            <v>0</v>
          </cell>
          <cell r="K70">
            <v>40900</v>
          </cell>
          <cell r="L70"/>
          <cell r="M70">
            <v>0</v>
          </cell>
          <cell r="N70">
            <v>42900</v>
          </cell>
          <cell r="O70">
            <v>0</v>
          </cell>
          <cell r="P70">
            <v>0</v>
          </cell>
          <cell r="Q70">
            <v>0</v>
          </cell>
          <cell r="R70"/>
          <cell r="S70">
            <v>0</v>
          </cell>
          <cell r="T70">
            <v>42900</v>
          </cell>
          <cell r="U70"/>
          <cell r="V70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9">
          <cell r="E79">
            <v>3800</v>
          </cell>
          <cell r="F79">
            <v>0</v>
          </cell>
          <cell r="G79">
            <v>0</v>
          </cell>
          <cell r="H79">
            <v>3800</v>
          </cell>
          <cell r="I79">
            <v>0</v>
          </cell>
          <cell r="J79">
            <v>0</v>
          </cell>
          <cell r="K79">
            <v>3800</v>
          </cell>
          <cell r="L79">
            <v>0</v>
          </cell>
          <cell r="M79">
            <v>0</v>
          </cell>
          <cell r="N79">
            <v>3800</v>
          </cell>
          <cell r="O79">
            <v>0</v>
          </cell>
          <cell r="P79">
            <v>0</v>
          </cell>
          <cell r="Q79">
            <v>700</v>
          </cell>
          <cell r="R79">
            <v>0</v>
          </cell>
          <cell r="S79">
            <v>0</v>
          </cell>
          <cell r="T79">
            <v>4500</v>
          </cell>
          <cell r="U79">
            <v>0</v>
          </cell>
          <cell r="V79">
            <v>0</v>
          </cell>
        </row>
        <row r="94">
          <cell r="E94">
            <v>7500</v>
          </cell>
          <cell r="F94">
            <v>3000</v>
          </cell>
          <cell r="G94">
            <v>609000</v>
          </cell>
          <cell r="H94">
            <v>7500</v>
          </cell>
          <cell r="I94">
            <v>3000</v>
          </cell>
          <cell r="J94">
            <v>585000</v>
          </cell>
          <cell r="K94">
            <v>7080</v>
          </cell>
          <cell r="L94">
            <v>3000</v>
          </cell>
          <cell r="M94">
            <v>585000</v>
          </cell>
          <cell r="N94">
            <v>6623</v>
          </cell>
          <cell r="O94">
            <v>3000</v>
          </cell>
          <cell r="P94">
            <v>585000</v>
          </cell>
          <cell r="Q94">
            <v>0</v>
          </cell>
          <cell r="R94">
            <v>0</v>
          </cell>
          <cell r="S94">
            <v>0</v>
          </cell>
          <cell r="T94">
            <v>6623</v>
          </cell>
          <cell r="U94">
            <v>3000</v>
          </cell>
          <cell r="V94">
            <v>585000</v>
          </cell>
        </row>
        <row r="101">
          <cell r="E101">
            <v>65000</v>
          </cell>
          <cell r="F101">
            <v>0</v>
          </cell>
          <cell r="G101">
            <v>0</v>
          </cell>
          <cell r="H101">
            <v>65000</v>
          </cell>
          <cell r="I101">
            <v>0</v>
          </cell>
          <cell r="J101">
            <v>0</v>
          </cell>
          <cell r="K101">
            <v>65000</v>
          </cell>
          <cell r="L101">
            <v>0</v>
          </cell>
          <cell r="M101">
            <v>0</v>
          </cell>
          <cell r="N101">
            <v>67100</v>
          </cell>
          <cell r="O101">
            <v>0</v>
          </cell>
          <cell r="P101">
            <v>0</v>
          </cell>
          <cell r="Q101">
            <v>20000</v>
          </cell>
          <cell r="R101">
            <v>0</v>
          </cell>
          <cell r="S101">
            <v>0</v>
          </cell>
          <cell r="T101">
            <v>87100</v>
          </cell>
          <cell r="U101">
            <v>0</v>
          </cell>
          <cell r="V101">
            <v>0</v>
          </cell>
        </row>
        <row r="104">
          <cell r="E104">
            <v>155000</v>
          </cell>
          <cell r="F104">
            <v>0</v>
          </cell>
          <cell r="G104">
            <v>0</v>
          </cell>
          <cell r="H104">
            <v>128000</v>
          </cell>
          <cell r="I104">
            <v>0</v>
          </cell>
          <cell r="J104">
            <v>0</v>
          </cell>
          <cell r="K104">
            <v>122100</v>
          </cell>
          <cell r="L104">
            <v>0</v>
          </cell>
          <cell r="M104">
            <v>0</v>
          </cell>
          <cell r="N104">
            <v>120000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120000</v>
          </cell>
          <cell r="U104">
            <v>0</v>
          </cell>
          <cell r="V104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3">
          <cell r="E113">
            <v>7000</v>
          </cell>
          <cell r="F113">
            <v>0</v>
          </cell>
          <cell r="G113">
            <v>0</v>
          </cell>
          <cell r="H113">
            <v>7000</v>
          </cell>
          <cell r="I113">
            <v>0</v>
          </cell>
          <cell r="J113">
            <v>0</v>
          </cell>
          <cell r="K113">
            <v>7000</v>
          </cell>
          <cell r="L113">
            <v>0</v>
          </cell>
          <cell r="M113">
            <v>0</v>
          </cell>
          <cell r="N113">
            <v>7000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7000</v>
          </cell>
          <cell r="U113">
            <v>0</v>
          </cell>
          <cell r="V113">
            <v>0</v>
          </cell>
        </row>
      </sheetData>
      <sheetData sheetId="5">
        <row r="5">
          <cell r="E5">
            <v>600</v>
          </cell>
          <cell r="F5">
            <v>0</v>
          </cell>
          <cell r="G5">
            <v>0</v>
          </cell>
          <cell r="H5">
            <v>600</v>
          </cell>
          <cell r="I5">
            <v>0</v>
          </cell>
          <cell r="J5">
            <v>0</v>
          </cell>
          <cell r="K5">
            <v>1600</v>
          </cell>
          <cell r="L5">
            <v>0</v>
          </cell>
          <cell r="M5">
            <v>0</v>
          </cell>
          <cell r="N5">
            <v>1600</v>
          </cell>
          <cell r="O5">
            <v>0</v>
          </cell>
          <cell r="P5">
            <v>0</v>
          </cell>
          <cell r="Q5">
            <v>140</v>
          </cell>
          <cell r="R5">
            <v>0</v>
          </cell>
          <cell r="S5">
            <v>0</v>
          </cell>
          <cell r="T5">
            <v>1740</v>
          </cell>
          <cell r="U5">
            <v>0</v>
          </cell>
          <cell r="V5">
            <v>0</v>
          </cell>
        </row>
        <row r="10">
          <cell r="E10">
            <v>561500</v>
          </cell>
          <cell r="F10">
            <v>0</v>
          </cell>
          <cell r="G10">
            <v>0</v>
          </cell>
          <cell r="H10">
            <v>557288</v>
          </cell>
          <cell r="I10">
            <v>0</v>
          </cell>
          <cell r="J10">
            <v>0</v>
          </cell>
          <cell r="K10">
            <v>556288</v>
          </cell>
          <cell r="L10">
            <v>0</v>
          </cell>
          <cell r="M10">
            <v>0</v>
          </cell>
          <cell r="N10">
            <v>556288</v>
          </cell>
          <cell r="O10">
            <v>0</v>
          </cell>
          <cell r="P10">
            <v>0</v>
          </cell>
          <cell r="Q10">
            <v>-20000</v>
          </cell>
          <cell r="R10">
            <v>0</v>
          </cell>
          <cell r="S10">
            <v>0</v>
          </cell>
          <cell r="T10">
            <v>536288</v>
          </cell>
          <cell r="U10">
            <v>0</v>
          </cell>
          <cell r="V10">
            <v>0</v>
          </cell>
        </row>
        <row r="16">
          <cell r="E16">
            <v>109000</v>
          </cell>
          <cell r="F16">
            <v>0</v>
          </cell>
          <cell r="G16">
            <v>0</v>
          </cell>
          <cell r="H16">
            <v>109000</v>
          </cell>
          <cell r="I16">
            <v>0</v>
          </cell>
          <cell r="J16">
            <v>0</v>
          </cell>
          <cell r="K16">
            <v>109000</v>
          </cell>
          <cell r="L16">
            <v>0</v>
          </cell>
          <cell r="M16">
            <v>0</v>
          </cell>
          <cell r="N16">
            <v>109000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109000</v>
          </cell>
          <cell r="U16">
            <v>0</v>
          </cell>
          <cell r="V16">
            <v>0</v>
          </cell>
        </row>
        <row r="19">
          <cell r="E19">
            <v>10000</v>
          </cell>
          <cell r="F19">
            <v>0</v>
          </cell>
          <cell r="G19">
            <v>0</v>
          </cell>
          <cell r="H19">
            <v>14212</v>
          </cell>
          <cell r="I19">
            <v>0</v>
          </cell>
          <cell r="J19">
            <v>0</v>
          </cell>
          <cell r="K19">
            <v>14212</v>
          </cell>
          <cell r="L19">
            <v>0</v>
          </cell>
          <cell r="M19">
            <v>0</v>
          </cell>
          <cell r="N19">
            <v>14212</v>
          </cell>
          <cell r="O19">
            <v>0</v>
          </cell>
          <cell r="P19">
            <v>0</v>
          </cell>
          <cell r="Q19">
            <v>1388</v>
          </cell>
          <cell r="R19">
            <v>0</v>
          </cell>
          <cell r="S19">
            <v>0</v>
          </cell>
          <cell r="T19">
            <v>15600</v>
          </cell>
          <cell r="U19">
            <v>0</v>
          </cell>
          <cell r="V19">
            <v>0</v>
          </cell>
        </row>
        <row r="21">
          <cell r="E21">
            <v>107000</v>
          </cell>
          <cell r="F21">
            <v>0</v>
          </cell>
          <cell r="G21">
            <v>0</v>
          </cell>
          <cell r="H21">
            <v>107000</v>
          </cell>
          <cell r="I21">
            <v>0</v>
          </cell>
          <cell r="J21">
            <v>0</v>
          </cell>
          <cell r="K21">
            <v>107000</v>
          </cell>
          <cell r="L21">
            <v>0</v>
          </cell>
          <cell r="M21">
            <v>0</v>
          </cell>
          <cell r="N21">
            <v>112107</v>
          </cell>
          <cell r="O21"/>
          <cell r="P21"/>
          <cell r="Q21">
            <v>0</v>
          </cell>
          <cell r="R21">
            <v>0</v>
          </cell>
          <cell r="S21">
            <v>0</v>
          </cell>
          <cell r="T21">
            <v>112107</v>
          </cell>
          <cell r="U21">
            <v>0</v>
          </cell>
          <cell r="V21">
            <v>0</v>
          </cell>
        </row>
      </sheetData>
      <sheetData sheetId="6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E7">
            <v>0</v>
          </cell>
          <cell r="F7">
            <v>240000</v>
          </cell>
          <cell r="G7">
            <v>0</v>
          </cell>
          <cell r="H7">
            <v>0</v>
          </cell>
          <cell r="I7">
            <v>240000</v>
          </cell>
          <cell r="J7">
            <v>0</v>
          </cell>
          <cell r="K7">
            <v>0</v>
          </cell>
          <cell r="L7">
            <v>240000</v>
          </cell>
          <cell r="M7">
            <v>0</v>
          </cell>
          <cell r="N7">
            <v>0</v>
          </cell>
          <cell r="O7">
            <v>240000</v>
          </cell>
          <cell r="P7">
            <v>0</v>
          </cell>
          <cell r="Q7">
            <v>0</v>
          </cell>
          <cell r="R7">
            <v>-12900</v>
          </cell>
          <cell r="S7">
            <v>0</v>
          </cell>
          <cell r="T7">
            <v>0</v>
          </cell>
          <cell r="U7">
            <v>227100</v>
          </cell>
          <cell r="V7">
            <v>0</v>
          </cell>
        </row>
        <row r="15">
          <cell r="E15">
            <v>48000</v>
          </cell>
          <cell r="F15">
            <v>0</v>
          </cell>
          <cell r="G15">
            <v>0</v>
          </cell>
          <cell r="H15">
            <v>63000</v>
          </cell>
          <cell r="I15">
            <v>0</v>
          </cell>
          <cell r="J15">
            <v>0</v>
          </cell>
          <cell r="K15">
            <v>63000</v>
          </cell>
          <cell r="L15">
            <v>0</v>
          </cell>
          <cell r="M15">
            <v>0</v>
          </cell>
          <cell r="N15">
            <v>63000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63000</v>
          </cell>
          <cell r="U15">
            <v>0</v>
          </cell>
          <cell r="V15">
            <v>0</v>
          </cell>
        </row>
        <row r="17">
          <cell r="E17">
            <v>150000</v>
          </cell>
          <cell r="F17">
            <v>0</v>
          </cell>
          <cell r="G17">
            <v>0</v>
          </cell>
          <cell r="H17">
            <v>172500</v>
          </cell>
          <cell r="I17">
            <v>0</v>
          </cell>
          <cell r="J17">
            <v>0</v>
          </cell>
          <cell r="K17">
            <v>185500</v>
          </cell>
          <cell r="L17">
            <v>0</v>
          </cell>
          <cell r="M17">
            <v>0</v>
          </cell>
          <cell r="N17">
            <v>211500</v>
          </cell>
          <cell r="O17">
            <v>0</v>
          </cell>
          <cell r="P17">
            <v>0</v>
          </cell>
          <cell r="Q17">
            <v>80000</v>
          </cell>
          <cell r="R17">
            <v>0</v>
          </cell>
          <cell r="S17">
            <v>0</v>
          </cell>
          <cell r="T17">
            <v>291500</v>
          </cell>
          <cell r="U17">
            <v>0</v>
          </cell>
          <cell r="V17">
            <v>0</v>
          </cell>
        </row>
        <row r="19">
          <cell r="E19">
            <v>66000</v>
          </cell>
          <cell r="F19">
            <v>0</v>
          </cell>
          <cell r="G19">
            <v>0</v>
          </cell>
          <cell r="H19">
            <v>66000</v>
          </cell>
          <cell r="I19">
            <v>0</v>
          </cell>
          <cell r="J19">
            <v>0</v>
          </cell>
          <cell r="K19">
            <v>66000</v>
          </cell>
          <cell r="L19">
            <v>0</v>
          </cell>
          <cell r="M19">
            <v>0</v>
          </cell>
          <cell r="N19">
            <v>68000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68000</v>
          </cell>
          <cell r="U19">
            <v>0</v>
          </cell>
          <cell r="V19">
            <v>0</v>
          </cell>
        </row>
        <row r="25">
          <cell r="E25">
            <v>30000</v>
          </cell>
          <cell r="F25">
            <v>0</v>
          </cell>
          <cell r="G25">
            <v>0</v>
          </cell>
          <cell r="H25">
            <v>37500</v>
          </cell>
          <cell r="I25">
            <v>0</v>
          </cell>
          <cell r="J25">
            <v>0</v>
          </cell>
          <cell r="K25">
            <v>43400</v>
          </cell>
          <cell r="L25">
            <v>0</v>
          </cell>
          <cell r="M25">
            <v>0</v>
          </cell>
          <cell r="N25">
            <v>43400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43400</v>
          </cell>
          <cell r="U25">
            <v>0</v>
          </cell>
          <cell r="V25">
            <v>0</v>
          </cell>
        </row>
        <row r="27">
          <cell r="E27">
            <v>18000</v>
          </cell>
          <cell r="F27">
            <v>0</v>
          </cell>
          <cell r="G27">
            <v>0</v>
          </cell>
          <cell r="H27">
            <v>30000</v>
          </cell>
          <cell r="I27">
            <v>0</v>
          </cell>
          <cell r="J27">
            <v>0</v>
          </cell>
          <cell r="K27">
            <v>30000</v>
          </cell>
          <cell r="L27">
            <v>0</v>
          </cell>
          <cell r="M27">
            <v>0</v>
          </cell>
          <cell r="N27">
            <v>30000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30000</v>
          </cell>
          <cell r="U27">
            <v>0</v>
          </cell>
          <cell r="V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3796</v>
          </cell>
          <cell r="J30">
            <v>0</v>
          </cell>
          <cell r="K30">
            <v>0</v>
          </cell>
          <cell r="L30">
            <v>3796</v>
          </cell>
          <cell r="M30">
            <v>0</v>
          </cell>
          <cell r="N30">
            <v>0</v>
          </cell>
          <cell r="O30">
            <v>3796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3796</v>
          </cell>
          <cell r="V30">
            <v>0</v>
          </cell>
        </row>
        <row r="32">
          <cell r="E32">
            <v>35000</v>
          </cell>
          <cell r="F32">
            <v>30000</v>
          </cell>
          <cell r="G32">
            <v>0</v>
          </cell>
          <cell r="H32">
            <v>50000</v>
          </cell>
          <cell r="I32">
            <v>30000</v>
          </cell>
          <cell r="J32">
            <v>0</v>
          </cell>
          <cell r="K32">
            <v>37000</v>
          </cell>
          <cell r="L32">
            <v>30000</v>
          </cell>
          <cell r="M32">
            <v>0</v>
          </cell>
          <cell r="N32">
            <v>46500</v>
          </cell>
          <cell r="O32">
            <v>30000</v>
          </cell>
          <cell r="P32">
            <v>0</v>
          </cell>
          <cell r="Q32">
            <v>15000</v>
          </cell>
          <cell r="R32">
            <v>0</v>
          </cell>
          <cell r="S32">
            <v>0</v>
          </cell>
          <cell r="T32">
            <v>61500</v>
          </cell>
          <cell r="U32">
            <v>30000</v>
          </cell>
          <cell r="V32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12900</v>
          </cell>
          <cell r="S35">
            <v>0</v>
          </cell>
          <cell r="T35">
            <v>0</v>
          </cell>
          <cell r="U35">
            <v>12900</v>
          </cell>
          <cell r="V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/>
          <cell r="S38"/>
          <cell r="T38"/>
          <cell r="U38"/>
          <cell r="V38"/>
        </row>
      </sheetData>
      <sheetData sheetId="7">
        <row r="4">
          <cell r="E4">
            <v>80000</v>
          </cell>
          <cell r="F4">
            <v>0</v>
          </cell>
          <cell r="G4">
            <v>0</v>
          </cell>
          <cell r="H4">
            <v>80000</v>
          </cell>
          <cell r="I4">
            <v>0</v>
          </cell>
          <cell r="J4">
            <v>0</v>
          </cell>
          <cell r="K4">
            <v>80000</v>
          </cell>
          <cell r="L4">
            <v>0</v>
          </cell>
          <cell r="M4">
            <v>0</v>
          </cell>
          <cell r="N4">
            <v>80000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80000</v>
          </cell>
          <cell r="U4">
            <v>0</v>
          </cell>
          <cell r="V4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5000</v>
          </cell>
          <cell r="I7">
            <v>0</v>
          </cell>
          <cell r="J7">
            <v>0</v>
          </cell>
          <cell r="K7">
            <v>5000</v>
          </cell>
          <cell r="L7">
            <v>0</v>
          </cell>
          <cell r="M7">
            <v>0</v>
          </cell>
          <cell r="N7">
            <v>5000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5000</v>
          </cell>
          <cell r="U7">
            <v>0</v>
          </cell>
          <cell r="V7">
            <v>0</v>
          </cell>
        </row>
      </sheetData>
      <sheetData sheetId="8">
        <row r="4">
          <cell r="E4">
            <v>5340</v>
          </cell>
          <cell r="F4">
            <v>0</v>
          </cell>
          <cell r="G4">
            <v>0</v>
          </cell>
          <cell r="H4">
            <v>5340</v>
          </cell>
          <cell r="I4">
            <v>0</v>
          </cell>
          <cell r="J4">
            <v>0</v>
          </cell>
          <cell r="K4">
            <v>6340</v>
          </cell>
          <cell r="L4">
            <v>0</v>
          </cell>
          <cell r="M4">
            <v>0</v>
          </cell>
          <cell r="N4">
            <v>6340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6340</v>
          </cell>
          <cell r="U4">
            <v>0</v>
          </cell>
          <cell r="V4">
            <v>0</v>
          </cell>
        </row>
        <row r="9">
          <cell r="Q9"/>
        </row>
        <row r="18">
          <cell r="Q18">
            <v>975</v>
          </cell>
        </row>
        <row r="19">
          <cell r="E19">
            <v>146000</v>
          </cell>
          <cell r="F19">
            <v>23500</v>
          </cell>
          <cell r="G19"/>
          <cell r="H19">
            <v>143564</v>
          </cell>
          <cell r="I19">
            <v>19240</v>
          </cell>
          <cell r="J19"/>
          <cell r="K19">
            <v>143564</v>
          </cell>
          <cell r="L19">
            <v>19240</v>
          </cell>
          <cell r="M19"/>
          <cell r="N19">
            <v>146430</v>
          </cell>
          <cell r="O19">
            <v>16378</v>
          </cell>
          <cell r="P19"/>
          <cell r="Q19"/>
          <cell r="R19"/>
          <cell r="S19"/>
          <cell r="T19">
            <v>146430</v>
          </cell>
          <cell r="U19">
            <v>16378</v>
          </cell>
          <cell r="V19">
            <v>0</v>
          </cell>
        </row>
        <row r="20">
          <cell r="E20">
            <v>311000</v>
          </cell>
          <cell r="F20">
            <v>2500</v>
          </cell>
          <cell r="G20"/>
          <cell r="H20">
            <v>278090</v>
          </cell>
          <cell r="I20">
            <v>2500</v>
          </cell>
          <cell r="J20"/>
          <cell r="K20">
            <v>298090</v>
          </cell>
          <cell r="L20">
            <v>2500</v>
          </cell>
          <cell r="M20"/>
          <cell r="N20">
            <v>302177</v>
          </cell>
          <cell r="O20">
            <v>2000</v>
          </cell>
          <cell r="P20"/>
          <cell r="Q20"/>
          <cell r="R20">
            <v>-2000</v>
          </cell>
          <cell r="S20"/>
          <cell r="T20">
            <v>302177</v>
          </cell>
          <cell r="U20">
            <v>0</v>
          </cell>
          <cell r="V20">
            <v>0</v>
          </cell>
        </row>
        <row r="21">
          <cell r="E21">
            <v>333000</v>
          </cell>
          <cell r="F21">
            <v>0</v>
          </cell>
          <cell r="G21"/>
          <cell r="H21">
            <v>354286</v>
          </cell>
          <cell r="I21">
            <v>0</v>
          </cell>
          <cell r="J21"/>
          <cell r="K21">
            <v>334286</v>
          </cell>
          <cell r="L21">
            <v>0</v>
          </cell>
          <cell r="M21"/>
          <cell r="N21">
            <v>339223</v>
          </cell>
          <cell r="O21"/>
          <cell r="P21"/>
          <cell r="Q21">
            <v>975</v>
          </cell>
          <cell r="R21"/>
          <cell r="S21"/>
          <cell r="T21">
            <v>340198</v>
          </cell>
          <cell r="U21">
            <v>0</v>
          </cell>
          <cell r="V21">
            <v>0</v>
          </cell>
        </row>
        <row r="22">
          <cell r="E22">
            <v>108890</v>
          </cell>
          <cell r="F22"/>
          <cell r="G22"/>
          <cell r="H22">
            <v>102191</v>
          </cell>
          <cell r="I22">
            <v>0</v>
          </cell>
          <cell r="J22"/>
          <cell r="K22">
            <v>102191</v>
          </cell>
          <cell r="L22">
            <v>0</v>
          </cell>
          <cell r="M22"/>
          <cell r="N22">
            <v>84028</v>
          </cell>
          <cell r="O22"/>
          <cell r="P22"/>
          <cell r="Q22"/>
          <cell r="R22"/>
          <cell r="S22"/>
          <cell r="T22">
            <v>84028</v>
          </cell>
          <cell r="U22">
            <v>0</v>
          </cell>
          <cell r="V22">
            <v>0</v>
          </cell>
        </row>
        <row r="23">
          <cell r="E23">
            <v>186200</v>
          </cell>
          <cell r="F23">
            <v>1750</v>
          </cell>
          <cell r="G23"/>
          <cell r="H23">
            <v>190315</v>
          </cell>
          <cell r="I23">
            <v>1750</v>
          </cell>
          <cell r="J23"/>
          <cell r="K23">
            <v>190315</v>
          </cell>
          <cell r="L23">
            <v>1750</v>
          </cell>
          <cell r="M23"/>
          <cell r="N23">
            <v>197494</v>
          </cell>
          <cell r="O23">
            <v>2100</v>
          </cell>
          <cell r="P23"/>
          <cell r="Q23"/>
          <cell r="R23"/>
          <cell r="S23"/>
          <cell r="T23">
            <v>197494</v>
          </cell>
          <cell r="U23">
            <v>2100</v>
          </cell>
          <cell r="V23">
            <v>0</v>
          </cell>
        </row>
        <row r="24">
          <cell r="E24">
            <v>192000</v>
          </cell>
          <cell r="F24"/>
          <cell r="G24"/>
          <cell r="H24">
            <v>182361</v>
          </cell>
          <cell r="I24">
            <v>0</v>
          </cell>
          <cell r="J24"/>
          <cell r="K24">
            <v>182361</v>
          </cell>
          <cell r="L24">
            <v>0</v>
          </cell>
          <cell r="M24"/>
          <cell r="N24">
            <v>189654</v>
          </cell>
          <cell r="O24"/>
          <cell r="P24"/>
          <cell r="Q24"/>
          <cell r="R24"/>
          <cell r="S24"/>
          <cell r="T24">
            <v>189654</v>
          </cell>
          <cell r="U24">
            <v>0</v>
          </cell>
          <cell r="V24">
            <v>0</v>
          </cell>
        </row>
        <row r="25">
          <cell r="E25">
            <v>182200</v>
          </cell>
          <cell r="F25">
            <v>1950</v>
          </cell>
          <cell r="G25"/>
          <cell r="H25">
            <v>183120</v>
          </cell>
          <cell r="I25">
            <v>0</v>
          </cell>
          <cell r="J25"/>
          <cell r="K25">
            <v>183120</v>
          </cell>
          <cell r="L25">
            <v>0</v>
          </cell>
          <cell r="M25"/>
          <cell r="N25">
            <v>185514</v>
          </cell>
          <cell r="O25"/>
          <cell r="P25"/>
          <cell r="Q25"/>
          <cell r="R25"/>
          <cell r="S25"/>
          <cell r="T25">
            <v>185514</v>
          </cell>
          <cell r="U25">
            <v>0</v>
          </cell>
          <cell r="V25">
            <v>0</v>
          </cell>
        </row>
        <row r="26">
          <cell r="E26">
            <v>20000</v>
          </cell>
          <cell r="F26"/>
          <cell r="G26"/>
          <cell r="H26">
            <v>33520</v>
          </cell>
          <cell r="I26">
            <v>0</v>
          </cell>
          <cell r="J26"/>
          <cell r="K26">
            <v>33520</v>
          </cell>
          <cell r="L26">
            <v>0</v>
          </cell>
          <cell r="M26"/>
          <cell r="N26">
            <v>33520</v>
          </cell>
          <cell r="O26"/>
          <cell r="P26"/>
          <cell r="Q26"/>
          <cell r="R26"/>
          <cell r="S26"/>
          <cell r="T26">
            <v>33520</v>
          </cell>
          <cell r="U26">
            <v>0</v>
          </cell>
          <cell r="V26">
            <v>0</v>
          </cell>
        </row>
        <row r="27">
          <cell r="Q27">
            <v>26157</v>
          </cell>
        </row>
        <row r="28">
          <cell r="E28">
            <v>254956</v>
          </cell>
          <cell r="F28"/>
          <cell r="G28"/>
          <cell r="H28">
            <v>263996</v>
          </cell>
          <cell r="I28">
            <v>0</v>
          </cell>
          <cell r="J28">
            <v>0</v>
          </cell>
          <cell r="K28">
            <v>255096</v>
          </cell>
          <cell r="L28">
            <v>0</v>
          </cell>
          <cell r="M28">
            <v>0</v>
          </cell>
          <cell r="N28">
            <v>292634</v>
          </cell>
          <cell r="O28">
            <v>0</v>
          </cell>
          <cell r="P28">
            <v>0</v>
          </cell>
          <cell r="Q28">
            <v>4681</v>
          </cell>
          <cell r="R28">
            <v>0</v>
          </cell>
          <cell r="S28">
            <v>0</v>
          </cell>
          <cell r="T28">
            <v>297315</v>
          </cell>
          <cell r="U28">
            <v>0</v>
          </cell>
          <cell r="V28">
            <v>0</v>
          </cell>
        </row>
        <row r="31">
          <cell r="E31">
            <v>602638</v>
          </cell>
          <cell r="F31"/>
          <cell r="G31"/>
          <cell r="H31">
            <v>622865</v>
          </cell>
          <cell r="I31">
            <v>285000</v>
          </cell>
          <cell r="J31">
            <v>0</v>
          </cell>
          <cell r="K31">
            <v>622865</v>
          </cell>
          <cell r="L31">
            <v>235000</v>
          </cell>
          <cell r="M31">
            <v>0</v>
          </cell>
          <cell r="N31">
            <v>634366</v>
          </cell>
          <cell r="O31">
            <v>245000</v>
          </cell>
          <cell r="P31">
            <v>0</v>
          </cell>
          <cell r="Q31">
            <v>-6498</v>
          </cell>
          <cell r="R31">
            <v>0</v>
          </cell>
          <cell r="S31">
            <v>0</v>
          </cell>
          <cell r="T31">
            <v>627868</v>
          </cell>
          <cell r="U31">
            <v>245000</v>
          </cell>
          <cell r="V31">
            <v>0</v>
          </cell>
        </row>
        <row r="35">
          <cell r="E35">
            <v>990243</v>
          </cell>
          <cell r="F35">
            <v>2500</v>
          </cell>
          <cell r="G35"/>
          <cell r="H35">
            <v>1038068</v>
          </cell>
          <cell r="I35">
            <v>5910</v>
          </cell>
          <cell r="J35"/>
          <cell r="K35">
            <v>1038068</v>
          </cell>
          <cell r="L35">
            <v>5910</v>
          </cell>
          <cell r="M35"/>
          <cell r="N35">
            <v>1057900</v>
          </cell>
          <cell r="O35">
            <v>3410</v>
          </cell>
          <cell r="P35"/>
          <cell r="Q35">
            <v>859</v>
          </cell>
          <cell r="R35">
            <v>3468</v>
          </cell>
          <cell r="S35"/>
          <cell r="T35">
            <v>1058759</v>
          </cell>
          <cell r="U35">
            <v>6878</v>
          </cell>
          <cell r="V35">
            <v>0</v>
          </cell>
        </row>
        <row r="36">
          <cell r="E36">
            <v>652417</v>
          </cell>
          <cell r="F36"/>
          <cell r="G36"/>
          <cell r="H36">
            <v>680845</v>
          </cell>
          <cell r="I36">
            <v>0</v>
          </cell>
          <cell r="J36">
            <v>0</v>
          </cell>
          <cell r="K36">
            <v>682495</v>
          </cell>
          <cell r="L36">
            <v>0</v>
          </cell>
          <cell r="M36">
            <v>0</v>
          </cell>
          <cell r="N36">
            <v>696549</v>
          </cell>
          <cell r="O36">
            <v>0</v>
          </cell>
          <cell r="P36">
            <v>0</v>
          </cell>
          <cell r="Q36">
            <v>9488</v>
          </cell>
          <cell r="R36">
            <v>0</v>
          </cell>
          <cell r="S36">
            <v>0</v>
          </cell>
          <cell r="T36">
            <v>706037</v>
          </cell>
          <cell r="U36">
            <v>0</v>
          </cell>
          <cell r="V36">
            <v>0</v>
          </cell>
        </row>
        <row r="39">
          <cell r="E39">
            <v>660633</v>
          </cell>
          <cell r="F39">
            <v>5300</v>
          </cell>
          <cell r="G39"/>
          <cell r="H39">
            <v>673269</v>
          </cell>
          <cell r="I39">
            <v>3350</v>
          </cell>
          <cell r="J39">
            <v>0</v>
          </cell>
          <cell r="K39">
            <v>674369</v>
          </cell>
          <cell r="L39">
            <v>83350</v>
          </cell>
          <cell r="M39"/>
          <cell r="N39">
            <v>687157</v>
          </cell>
          <cell r="O39">
            <v>83350</v>
          </cell>
          <cell r="P39">
            <v>0</v>
          </cell>
          <cell r="Q39">
            <v>9422</v>
          </cell>
          <cell r="R39">
            <v>0</v>
          </cell>
          <cell r="S39"/>
          <cell r="T39">
            <v>696579</v>
          </cell>
          <cell r="U39">
            <v>83350</v>
          </cell>
          <cell r="V39"/>
        </row>
        <row r="42">
          <cell r="E42">
            <v>359104</v>
          </cell>
          <cell r="F42"/>
          <cell r="G42"/>
          <cell r="H42">
            <v>379602</v>
          </cell>
          <cell r="I42">
            <v>0</v>
          </cell>
          <cell r="J42"/>
          <cell r="K42">
            <v>389602</v>
          </cell>
          <cell r="L42">
            <v>61100</v>
          </cell>
          <cell r="M42"/>
          <cell r="N42">
            <v>395084</v>
          </cell>
          <cell r="O42">
            <v>74100</v>
          </cell>
          <cell r="P42"/>
          <cell r="Q42">
            <v>8205</v>
          </cell>
          <cell r="R42"/>
          <cell r="S42"/>
          <cell r="T42">
            <v>403289</v>
          </cell>
          <cell r="U42">
            <v>74100</v>
          </cell>
          <cell r="V42">
            <v>0</v>
          </cell>
        </row>
        <row r="44">
          <cell r="E44">
            <v>369500</v>
          </cell>
          <cell r="F44"/>
          <cell r="G44"/>
          <cell r="H44">
            <v>389500</v>
          </cell>
          <cell r="I44"/>
          <cell r="J44"/>
          <cell r="K44">
            <v>389500</v>
          </cell>
          <cell r="L44">
            <v>57400</v>
          </cell>
          <cell r="M44"/>
          <cell r="N44">
            <v>380803</v>
          </cell>
          <cell r="O44">
            <v>57400</v>
          </cell>
          <cell r="P44"/>
          <cell r="Q44"/>
          <cell r="R44"/>
          <cell r="S44"/>
          <cell r="T44">
            <v>380803</v>
          </cell>
          <cell r="U44">
            <v>57400</v>
          </cell>
          <cell r="V44">
            <v>0</v>
          </cell>
        </row>
        <row r="45">
          <cell r="E45">
            <v>170000</v>
          </cell>
          <cell r="F45"/>
          <cell r="G45"/>
          <cell r="H45">
            <v>163073</v>
          </cell>
          <cell r="I45"/>
          <cell r="J45"/>
          <cell r="K45">
            <v>163073</v>
          </cell>
          <cell r="L45"/>
          <cell r="M45"/>
          <cell r="N45">
            <v>164556</v>
          </cell>
          <cell r="O45"/>
          <cell r="P45"/>
          <cell r="Q45"/>
          <cell r="R45"/>
          <cell r="S45"/>
          <cell r="T45">
            <v>164556</v>
          </cell>
          <cell r="U45">
            <v>0</v>
          </cell>
          <cell r="V45">
            <v>0</v>
          </cell>
        </row>
        <row r="46">
          <cell r="E46">
            <v>182852</v>
          </cell>
          <cell r="F46">
            <v>0</v>
          </cell>
          <cell r="G46">
            <v>0</v>
          </cell>
          <cell r="H46">
            <v>222538</v>
          </cell>
          <cell r="I46">
            <v>0</v>
          </cell>
          <cell r="J46">
            <v>0</v>
          </cell>
          <cell r="K46">
            <v>231426</v>
          </cell>
          <cell r="L46">
            <v>0</v>
          </cell>
          <cell r="M46">
            <v>0</v>
          </cell>
          <cell r="N46">
            <v>254374</v>
          </cell>
          <cell r="O46">
            <v>0</v>
          </cell>
          <cell r="P46">
            <v>0</v>
          </cell>
          <cell r="Q46">
            <v>-8999</v>
          </cell>
          <cell r="R46">
            <v>0</v>
          </cell>
          <cell r="S46">
            <v>0</v>
          </cell>
          <cell r="T46">
            <v>245375</v>
          </cell>
          <cell r="U46">
            <v>0</v>
          </cell>
          <cell r="V46">
            <v>0</v>
          </cell>
        </row>
        <row r="61">
          <cell r="E61">
            <v>294430</v>
          </cell>
          <cell r="F61"/>
          <cell r="G61"/>
          <cell r="H61">
            <v>302165</v>
          </cell>
          <cell r="I61"/>
          <cell r="J61"/>
          <cell r="K61">
            <v>318565</v>
          </cell>
          <cell r="L61">
            <v>2879</v>
          </cell>
          <cell r="M61"/>
          <cell r="N61">
            <v>325145</v>
          </cell>
          <cell r="O61">
            <v>2879</v>
          </cell>
          <cell r="P61"/>
          <cell r="Q61">
            <v>44294</v>
          </cell>
          <cell r="R61">
            <v>2591</v>
          </cell>
          <cell r="S61"/>
          <cell r="T61">
            <v>369439</v>
          </cell>
          <cell r="U61">
            <v>5470</v>
          </cell>
          <cell r="V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8160</v>
          </cell>
          <cell r="J62">
            <v>0</v>
          </cell>
          <cell r="K62">
            <v>3000</v>
          </cell>
          <cell r="L62">
            <v>8160</v>
          </cell>
          <cell r="M62">
            <v>0</v>
          </cell>
          <cell r="N62">
            <v>3000</v>
          </cell>
          <cell r="O62">
            <v>8160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3000</v>
          </cell>
          <cell r="U62">
            <v>8160</v>
          </cell>
          <cell r="V62">
            <v>0</v>
          </cell>
        </row>
      </sheetData>
      <sheetData sheetId="9">
        <row r="4">
          <cell r="E4">
            <v>21000</v>
          </cell>
          <cell r="F4">
            <v>0</v>
          </cell>
          <cell r="G4">
            <v>0</v>
          </cell>
          <cell r="H4">
            <v>21000</v>
          </cell>
          <cell r="I4">
            <v>0</v>
          </cell>
          <cell r="J4">
            <v>0</v>
          </cell>
          <cell r="K4">
            <v>20000</v>
          </cell>
          <cell r="L4">
            <v>0</v>
          </cell>
          <cell r="M4">
            <v>0</v>
          </cell>
          <cell r="N4">
            <v>20000</v>
          </cell>
          <cell r="O4">
            <v>0</v>
          </cell>
          <cell r="P4">
            <v>0</v>
          </cell>
          <cell r="Q4">
            <v>-7148</v>
          </cell>
          <cell r="R4">
            <v>0</v>
          </cell>
          <cell r="S4">
            <v>0</v>
          </cell>
          <cell r="T4">
            <v>12852</v>
          </cell>
          <cell r="U4">
            <v>0</v>
          </cell>
          <cell r="V4">
            <v>0</v>
          </cell>
        </row>
        <row r="9">
          <cell r="E9">
            <v>52200</v>
          </cell>
          <cell r="F9">
            <v>0</v>
          </cell>
          <cell r="G9">
            <v>0</v>
          </cell>
          <cell r="H9">
            <v>52200</v>
          </cell>
          <cell r="I9">
            <v>0</v>
          </cell>
          <cell r="J9">
            <v>0</v>
          </cell>
          <cell r="K9">
            <v>55200</v>
          </cell>
          <cell r="L9">
            <v>0</v>
          </cell>
          <cell r="M9">
            <v>0</v>
          </cell>
          <cell r="N9">
            <v>55200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55200</v>
          </cell>
          <cell r="U9">
            <v>0</v>
          </cell>
          <cell r="V9">
            <v>0</v>
          </cell>
        </row>
        <row r="25">
          <cell r="E25">
            <v>59200</v>
          </cell>
          <cell r="F25">
            <v>16500</v>
          </cell>
          <cell r="G25">
            <v>0</v>
          </cell>
          <cell r="H25">
            <v>39200</v>
          </cell>
          <cell r="I25">
            <v>54530</v>
          </cell>
          <cell r="J25">
            <v>0</v>
          </cell>
          <cell r="K25">
            <v>39200</v>
          </cell>
          <cell r="L25">
            <v>54530</v>
          </cell>
          <cell r="M25">
            <v>0</v>
          </cell>
          <cell r="N25">
            <v>41700</v>
          </cell>
          <cell r="O25">
            <v>54530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41700</v>
          </cell>
          <cell r="U25">
            <v>54530</v>
          </cell>
          <cell r="V25">
            <v>0</v>
          </cell>
        </row>
        <row r="35">
          <cell r="E35">
            <v>19600</v>
          </cell>
          <cell r="F35">
            <v>0</v>
          </cell>
          <cell r="G35">
            <v>0</v>
          </cell>
          <cell r="H35">
            <v>19600</v>
          </cell>
          <cell r="I35">
            <v>0</v>
          </cell>
          <cell r="J35">
            <v>0</v>
          </cell>
          <cell r="K35">
            <v>19600</v>
          </cell>
          <cell r="L35">
            <v>0</v>
          </cell>
          <cell r="M35">
            <v>0</v>
          </cell>
          <cell r="N35">
            <v>19600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19600</v>
          </cell>
          <cell r="U35">
            <v>0</v>
          </cell>
          <cell r="V35">
            <v>0</v>
          </cell>
        </row>
        <row r="42">
          <cell r="E42">
            <v>94100</v>
          </cell>
          <cell r="F42">
            <v>0</v>
          </cell>
          <cell r="G42">
            <v>0</v>
          </cell>
          <cell r="H42">
            <v>94100</v>
          </cell>
          <cell r="I42">
            <v>0</v>
          </cell>
          <cell r="J42">
            <v>0</v>
          </cell>
          <cell r="K42">
            <v>94100</v>
          </cell>
          <cell r="L42">
            <v>0</v>
          </cell>
          <cell r="M42">
            <v>0</v>
          </cell>
          <cell r="N42">
            <v>92100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92100</v>
          </cell>
          <cell r="U42">
            <v>0</v>
          </cell>
          <cell r="V42">
            <v>0</v>
          </cell>
        </row>
        <row r="51">
          <cell r="Q51"/>
        </row>
        <row r="54">
          <cell r="E54">
            <v>4350</v>
          </cell>
          <cell r="F54">
            <v>0</v>
          </cell>
          <cell r="G54">
            <v>0</v>
          </cell>
          <cell r="H54">
            <v>4350</v>
          </cell>
          <cell r="I54">
            <v>0</v>
          </cell>
          <cell r="J54">
            <v>0</v>
          </cell>
          <cell r="K54">
            <v>4350</v>
          </cell>
          <cell r="L54">
            <v>0</v>
          </cell>
          <cell r="M54">
            <v>0</v>
          </cell>
          <cell r="N54">
            <v>4350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4350</v>
          </cell>
          <cell r="U54">
            <v>0</v>
          </cell>
          <cell r="V54">
            <v>0</v>
          </cell>
        </row>
        <row r="61">
          <cell r="E61">
            <v>1400</v>
          </cell>
          <cell r="F61">
            <v>0</v>
          </cell>
          <cell r="G61">
            <v>0</v>
          </cell>
          <cell r="H61">
            <v>1400</v>
          </cell>
          <cell r="I61">
            <v>0</v>
          </cell>
          <cell r="J61">
            <v>0</v>
          </cell>
          <cell r="K61">
            <v>1400</v>
          </cell>
          <cell r="L61">
            <v>0</v>
          </cell>
          <cell r="M61">
            <v>0</v>
          </cell>
          <cell r="N61">
            <v>900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900</v>
          </cell>
          <cell r="U61">
            <v>0</v>
          </cell>
          <cell r="V61">
            <v>0</v>
          </cell>
        </row>
        <row r="66">
          <cell r="E66">
            <v>82000</v>
          </cell>
          <cell r="F66">
            <v>0</v>
          </cell>
          <cell r="G66">
            <v>0</v>
          </cell>
          <cell r="H66">
            <v>82000</v>
          </cell>
          <cell r="I66">
            <v>0</v>
          </cell>
          <cell r="J66">
            <v>0</v>
          </cell>
          <cell r="K66">
            <v>82000</v>
          </cell>
          <cell r="L66">
            <v>0</v>
          </cell>
          <cell r="M66">
            <v>0</v>
          </cell>
          <cell r="N66">
            <v>82000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82000</v>
          </cell>
          <cell r="U66">
            <v>0</v>
          </cell>
          <cell r="V66">
            <v>0</v>
          </cell>
        </row>
      </sheetData>
      <sheetData sheetId="10">
        <row r="4">
          <cell r="E4">
            <v>6500</v>
          </cell>
          <cell r="F4">
            <v>0</v>
          </cell>
          <cell r="G4">
            <v>0</v>
          </cell>
          <cell r="H4">
            <v>6500</v>
          </cell>
          <cell r="I4">
            <v>0</v>
          </cell>
          <cell r="J4">
            <v>0</v>
          </cell>
          <cell r="K4">
            <v>6500</v>
          </cell>
          <cell r="L4">
            <v>0</v>
          </cell>
          <cell r="M4">
            <v>0</v>
          </cell>
          <cell r="N4">
            <v>6500</v>
          </cell>
          <cell r="O4">
            <v>0</v>
          </cell>
          <cell r="P4">
            <v>0</v>
          </cell>
          <cell r="Q4">
            <v>2000</v>
          </cell>
          <cell r="R4">
            <v>0</v>
          </cell>
          <cell r="S4">
            <v>0</v>
          </cell>
          <cell r="T4">
            <v>8500</v>
          </cell>
          <cell r="U4">
            <v>0</v>
          </cell>
          <cell r="V4">
            <v>0</v>
          </cell>
        </row>
        <row r="16">
          <cell r="E16">
            <v>117500</v>
          </cell>
          <cell r="F16">
            <v>0</v>
          </cell>
          <cell r="G16">
            <v>0</v>
          </cell>
          <cell r="H16">
            <v>120500</v>
          </cell>
          <cell r="I16">
            <v>0</v>
          </cell>
          <cell r="J16">
            <v>0</v>
          </cell>
          <cell r="K16">
            <v>120500</v>
          </cell>
          <cell r="L16">
            <v>0</v>
          </cell>
          <cell r="M16">
            <v>0</v>
          </cell>
          <cell r="N16">
            <v>120500</v>
          </cell>
          <cell r="O16">
            <v>0</v>
          </cell>
          <cell r="P16">
            <v>0</v>
          </cell>
          <cell r="Q16">
            <v>8600</v>
          </cell>
          <cell r="R16">
            <v>0</v>
          </cell>
          <cell r="S16">
            <v>0</v>
          </cell>
          <cell r="T16">
            <v>129100</v>
          </cell>
          <cell r="U16">
            <v>0</v>
          </cell>
          <cell r="V16">
            <v>0</v>
          </cell>
        </row>
        <row r="23">
          <cell r="E23">
            <v>5450</v>
          </cell>
          <cell r="F23">
            <v>0</v>
          </cell>
          <cell r="G23">
            <v>0</v>
          </cell>
          <cell r="H23">
            <v>5450</v>
          </cell>
          <cell r="I23">
            <v>0</v>
          </cell>
          <cell r="J23">
            <v>0</v>
          </cell>
          <cell r="K23">
            <v>5450</v>
          </cell>
          <cell r="L23">
            <v>0</v>
          </cell>
          <cell r="M23">
            <v>0</v>
          </cell>
          <cell r="N23">
            <v>3950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3950</v>
          </cell>
          <cell r="U23">
            <v>0</v>
          </cell>
          <cell r="V23">
            <v>0</v>
          </cell>
        </row>
        <row r="33">
          <cell r="E33">
            <v>448780</v>
          </cell>
          <cell r="F33">
            <v>94500</v>
          </cell>
          <cell r="G33">
            <v>0</v>
          </cell>
          <cell r="H33">
            <v>448702</v>
          </cell>
          <cell r="I33">
            <v>7930</v>
          </cell>
          <cell r="J33">
            <v>0</v>
          </cell>
          <cell r="K33">
            <v>464702</v>
          </cell>
          <cell r="L33">
            <v>7930</v>
          </cell>
          <cell r="M33">
            <v>0</v>
          </cell>
          <cell r="N33">
            <v>471352</v>
          </cell>
          <cell r="O33">
            <v>15930</v>
          </cell>
          <cell r="P33">
            <v>0</v>
          </cell>
          <cell r="Q33">
            <v>9793</v>
          </cell>
          <cell r="R33">
            <v>4500</v>
          </cell>
          <cell r="S33">
            <v>0</v>
          </cell>
          <cell r="T33">
            <v>481145</v>
          </cell>
          <cell r="U33">
            <v>20430</v>
          </cell>
          <cell r="V33">
            <v>0</v>
          </cell>
        </row>
        <row r="104">
          <cell r="E104">
            <v>15720</v>
          </cell>
          <cell r="F104">
            <v>0</v>
          </cell>
          <cell r="G104">
            <v>0</v>
          </cell>
          <cell r="H104">
            <v>15720</v>
          </cell>
          <cell r="I104">
            <v>0</v>
          </cell>
          <cell r="J104">
            <v>0</v>
          </cell>
          <cell r="K104">
            <v>18720</v>
          </cell>
          <cell r="L104">
            <v>0</v>
          </cell>
          <cell r="M104">
            <v>0</v>
          </cell>
          <cell r="N104">
            <v>18720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18720</v>
          </cell>
          <cell r="U104">
            <v>0</v>
          </cell>
          <cell r="V104">
            <v>0</v>
          </cell>
        </row>
        <row r="117">
          <cell r="E117">
            <v>2500</v>
          </cell>
          <cell r="F117">
            <v>0</v>
          </cell>
          <cell r="G117">
            <v>0</v>
          </cell>
          <cell r="H117">
            <v>2500</v>
          </cell>
          <cell r="I117">
            <v>0</v>
          </cell>
          <cell r="J117">
            <v>0</v>
          </cell>
          <cell r="K117">
            <v>2500</v>
          </cell>
          <cell r="L117">
            <v>0</v>
          </cell>
          <cell r="M117">
            <v>0</v>
          </cell>
          <cell r="N117">
            <v>350</v>
          </cell>
          <cell r="O117">
            <v>0</v>
          </cell>
          <cell r="Q117">
            <v>5610</v>
          </cell>
          <cell r="R117">
            <v>0</v>
          </cell>
          <cell r="S117">
            <v>0</v>
          </cell>
          <cell r="T117">
            <v>5960</v>
          </cell>
          <cell r="U117">
            <v>0</v>
          </cell>
          <cell r="V117">
            <v>0</v>
          </cell>
        </row>
        <row r="120">
          <cell r="E120">
            <v>5000</v>
          </cell>
          <cell r="F120">
            <v>0</v>
          </cell>
          <cell r="G120">
            <v>0</v>
          </cell>
          <cell r="H120">
            <v>5000</v>
          </cell>
          <cell r="I120">
            <v>0</v>
          </cell>
          <cell r="J120">
            <v>0</v>
          </cell>
          <cell r="K120">
            <v>5000</v>
          </cell>
          <cell r="L120">
            <v>0</v>
          </cell>
          <cell r="M120">
            <v>0</v>
          </cell>
          <cell r="N120">
            <v>5000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5000</v>
          </cell>
          <cell r="U120">
            <v>0</v>
          </cell>
          <cell r="V120">
            <v>0</v>
          </cell>
        </row>
      </sheetData>
      <sheetData sheetId="11">
        <row r="5">
          <cell r="E5">
            <v>227100</v>
          </cell>
          <cell r="F5">
            <v>0</v>
          </cell>
          <cell r="G5">
            <v>0</v>
          </cell>
          <cell r="H5">
            <v>227100</v>
          </cell>
          <cell r="I5">
            <v>0</v>
          </cell>
          <cell r="J5">
            <v>0</v>
          </cell>
          <cell r="K5">
            <v>212100</v>
          </cell>
          <cell r="L5">
            <v>0</v>
          </cell>
          <cell r="M5">
            <v>0</v>
          </cell>
          <cell r="N5">
            <v>194700</v>
          </cell>
          <cell r="O5">
            <v>0</v>
          </cell>
          <cell r="P5">
            <v>0</v>
          </cell>
          <cell r="Q5">
            <v>-29200</v>
          </cell>
          <cell r="R5">
            <v>0</v>
          </cell>
          <cell r="S5">
            <v>0</v>
          </cell>
          <cell r="T5">
            <v>165500</v>
          </cell>
          <cell r="U5">
            <v>0</v>
          </cell>
          <cell r="V5">
            <v>0</v>
          </cell>
        </row>
        <row r="18">
          <cell r="E18">
            <v>1000</v>
          </cell>
          <cell r="F18">
            <v>0</v>
          </cell>
          <cell r="G18">
            <v>0</v>
          </cell>
          <cell r="H18">
            <v>1000</v>
          </cell>
          <cell r="I18">
            <v>0</v>
          </cell>
          <cell r="J18">
            <v>0</v>
          </cell>
          <cell r="K18">
            <v>1000</v>
          </cell>
          <cell r="L18">
            <v>0</v>
          </cell>
          <cell r="M18">
            <v>0</v>
          </cell>
          <cell r="N18">
            <v>1000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1000</v>
          </cell>
          <cell r="U18">
            <v>0</v>
          </cell>
          <cell r="V18">
            <v>0</v>
          </cell>
        </row>
        <row r="20">
          <cell r="E20">
            <v>5500</v>
          </cell>
          <cell r="F20">
            <v>0</v>
          </cell>
          <cell r="G20">
            <v>0</v>
          </cell>
          <cell r="H20">
            <v>5500</v>
          </cell>
          <cell r="I20">
            <v>0</v>
          </cell>
          <cell r="J20">
            <v>0</v>
          </cell>
          <cell r="K20">
            <v>5500</v>
          </cell>
          <cell r="L20">
            <v>0</v>
          </cell>
          <cell r="M20">
            <v>0</v>
          </cell>
          <cell r="N20">
            <v>5500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5500</v>
          </cell>
          <cell r="U20">
            <v>0</v>
          </cell>
          <cell r="V20">
            <v>0</v>
          </cell>
        </row>
        <row r="35">
          <cell r="E35">
            <v>400</v>
          </cell>
          <cell r="F35">
            <v>0</v>
          </cell>
          <cell r="G35">
            <v>0</v>
          </cell>
          <cell r="H35">
            <v>400</v>
          </cell>
          <cell r="I35">
            <v>0</v>
          </cell>
          <cell r="J35">
            <v>0</v>
          </cell>
          <cell r="K35">
            <v>400</v>
          </cell>
          <cell r="L35">
            <v>0</v>
          </cell>
          <cell r="M35">
            <v>0</v>
          </cell>
          <cell r="N35">
            <v>400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400</v>
          </cell>
          <cell r="U35">
            <v>0</v>
          </cell>
          <cell r="V35">
            <v>0</v>
          </cell>
        </row>
        <row r="39">
          <cell r="E39">
            <v>5000</v>
          </cell>
          <cell r="F39">
            <v>0</v>
          </cell>
          <cell r="G39">
            <v>0</v>
          </cell>
          <cell r="H39">
            <v>5000</v>
          </cell>
          <cell r="I39">
            <v>0</v>
          </cell>
          <cell r="J39">
            <v>0</v>
          </cell>
          <cell r="K39">
            <v>5000</v>
          </cell>
          <cell r="L39">
            <v>0</v>
          </cell>
          <cell r="M39">
            <v>0</v>
          </cell>
          <cell r="N39">
            <v>3800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3800</v>
          </cell>
          <cell r="U39">
            <v>0</v>
          </cell>
          <cell r="V39">
            <v>0</v>
          </cell>
        </row>
        <row r="42">
          <cell r="E42">
            <v>8660</v>
          </cell>
          <cell r="F42">
            <v>84179</v>
          </cell>
          <cell r="G42">
            <v>0</v>
          </cell>
          <cell r="H42">
            <v>8660</v>
          </cell>
          <cell r="I42">
            <v>84179</v>
          </cell>
          <cell r="J42">
            <v>0</v>
          </cell>
          <cell r="K42">
            <v>8660</v>
          </cell>
          <cell r="L42">
            <v>104179</v>
          </cell>
          <cell r="M42">
            <v>0</v>
          </cell>
          <cell r="N42">
            <v>15260</v>
          </cell>
          <cell r="O42">
            <v>104454</v>
          </cell>
          <cell r="P42">
            <v>0</v>
          </cell>
          <cell r="Q42">
            <v>0</v>
          </cell>
          <cell r="R42">
            <v>10000</v>
          </cell>
          <cell r="S42">
            <v>0</v>
          </cell>
          <cell r="T42">
            <v>15260</v>
          </cell>
          <cell r="U42">
            <v>114454</v>
          </cell>
          <cell r="V42">
            <v>0</v>
          </cell>
        </row>
        <row r="52">
          <cell r="E52">
            <v>700</v>
          </cell>
          <cell r="F52">
            <v>0</v>
          </cell>
          <cell r="G52">
            <v>0</v>
          </cell>
          <cell r="H52">
            <v>700</v>
          </cell>
          <cell r="I52">
            <v>0</v>
          </cell>
          <cell r="J52">
            <v>0</v>
          </cell>
          <cell r="K52">
            <v>700</v>
          </cell>
          <cell r="L52">
            <v>0</v>
          </cell>
          <cell r="M52">
            <v>0</v>
          </cell>
          <cell r="N52">
            <v>700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700</v>
          </cell>
          <cell r="U52">
            <v>0</v>
          </cell>
          <cell r="V52">
            <v>0</v>
          </cell>
        </row>
        <row r="54">
          <cell r="E54">
            <v>27000</v>
          </cell>
          <cell r="F54">
            <v>0</v>
          </cell>
          <cell r="G54">
            <v>0</v>
          </cell>
          <cell r="H54">
            <v>27000</v>
          </cell>
          <cell r="I54">
            <v>0</v>
          </cell>
          <cell r="J54">
            <v>0</v>
          </cell>
          <cell r="K54">
            <v>27000</v>
          </cell>
          <cell r="L54">
            <v>0</v>
          </cell>
          <cell r="M54">
            <v>0</v>
          </cell>
          <cell r="N54">
            <v>27000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27000</v>
          </cell>
          <cell r="U54">
            <v>0</v>
          </cell>
          <cell r="V54">
            <v>0</v>
          </cell>
        </row>
        <row r="58">
          <cell r="E58">
            <v>10700</v>
          </cell>
          <cell r="F58">
            <v>7340</v>
          </cell>
          <cell r="G58">
            <v>0</v>
          </cell>
          <cell r="H58">
            <v>10700</v>
          </cell>
          <cell r="I58">
            <v>7340</v>
          </cell>
          <cell r="J58">
            <v>0</v>
          </cell>
          <cell r="K58">
            <v>12700</v>
          </cell>
          <cell r="L58">
            <v>15440</v>
          </cell>
          <cell r="M58">
            <v>0</v>
          </cell>
          <cell r="N58">
            <v>12700</v>
          </cell>
          <cell r="O58">
            <v>35565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12700</v>
          </cell>
          <cell r="U58">
            <v>35565</v>
          </cell>
          <cell r="V58">
            <v>0</v>
          </cell>
        </row>
        <row r="78">
          <cell r="E78">
            <v>0</v>
          </cell>
          <cell r="F78">
            <v>5000</v>
          </cell>
          <cell r="G78">
            <v>0</v>
          </cell>
          <cell r="H78">
            <v>0</v>
          </cell>
          <cell r="I78">
            <v>5000</v>
          </cell>
          <cell r="J78">
            <v>0</v>
          </cell>
          <cell r="K78">
            <v>0</v>
          </cell>
          <cell r="L78">
            <v>5000</v>
          </cell>
          <cell r="M78">
            <v>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5000</v>
          </cell>
          <cell r="V78">
            <v>0</v>
          </cell>
        </row>
      </sheetData>
      <sheetData sheetId="12">
        <row r="5">
          <cell r="E5">
            <v>4700</v>
          </cell>
          <cell r="F5">
            <v>0</v>
          </cell>
          <cell r="G5">
            <v>0</v>
          </cell>
          <cell r="H5">
            <v>4700</v>
          </cell>
          <cell r="I5">
            <v>0</v>
          </cell>
          <cell r="J5">
            <v>0</v>
          </cell>
          <cell r="K5">
            <v>4700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4700</v>
          </cell>
          <cell r="U5">
            <v>0</v>
          </cell>
          <cell r="V5">
            <v>0</v>
          </cell>
        </row>
        <row r="7">
          <cell r="E7"/>
          <cell r="F7"/>
          <cell r="G7"/>
          <cell r="H7"/>
          <cell r="I7"/>
          <cell r="J7"/>
          <cell r="K7">
            <v>0</v>
          </cell>
          <cell r="L7"/>
          <cell r="M7"/>
          <cell r="Q7">
            <v>0</v>
          </cell>
          <cell r="R7"/>
          <cell r="S7"/>
          <cell r="T7">
            <v>0</v>
          </cell>
          <cell r="U7"/>
          <cell r="V7"/>
        </row>
        <row r="8">
          <cell r="E8">
            <v>500</v>
          </cell>
          <cell r="F8">
            <v>0</v>
          </cell>
          <cell r="G8">
            <v>0</v>
          </cell>
          <cell r="H8">
            <v>500</v>
          </cell>
          <cell r="I8">
            <v>0</v>
          </cell>
          <cell r="J8">
            <v>0</v>
          </cell>
          <cell r="K8">
            <v>500</v>
          </cell>
          <cell r="L8">
            <v>0</v>
          </cell>
          <cell r="M8">
            <v>0</v>
          </cell>
          <cell r="Q8">
            <v>0</v>
          </cell>
          <cell r="R8">
            <v>0</v>
          </cell>
          <cell r="S8">
            <v>0</v>
          </cell>
          <cell r="T8">
            <v>500</v>
          </cell>
          <cell r="U8">
            <v>0</v>
          </cell>
          <cell r="V8">
            <v>0</v>
          </cell>
        </row>
        <row r="11">
          <cell r="E11">
            <v>174510</v>
          </cell>
          <cell r="F11">
            <v>0</v>
          </cell>
          <cell r="G11">
            <v>0</v>
          </cell>
          <cell r="H11">
            <v>174510</v>
          </cell>
          <cell r="I11">
            <v>0</v>
          </cell>
          <cell r="J11">
            <v>0</v>
          </cell>
          <cell r="K11">
            <v>174510</v>
          </cell>
          <cell r="L11">
            <v>0</v>
          </cell>
          <cell r="M11">
            <v>0</v>
          </cell>
          <cell r="Q11">
            <v>-51900</v>
          </cell>
          <cell r="R11">
            <v>0</v>
          </cell>
          <cell r="S11">
            <v>0</v>
          </cell>
          <cell r="T11">
            <v>122610</v>
          </cell>
          <cell r="U11">
            <v>0</v>
          </cell>
          <cell r="V11">
            <v>0</v>
          </cell>
        </row>
        <row r="17">
          <cell r="E17">
            <v>54280</v>
          </cell>
          <cell r="F17">
            <v>0</v>
          </cell>
          <cell r="G17">
            <v>0</v>
          </cell>
          <cell r="H17">
            <v>54280</v>
          </cell>
          <cell r="I17">
            <v>0</v>
          </cell>
          <cell r="J17">
            <v>0</v>
          </cell>
          <cell r="K17">
            <v>54280</v>
          </cell>
          <cell r="L17">
            <v>0</v>
          </cell>
          <cell r="M17">
            <v>0</v>
          </cell>
          <cell r="Q17">
            <v>740</v>
          </cell>
          <cell r="R17">
            <v>0</v>
          </cell>
          <cell r="S17">
            <v>0</v>
          </cell>
          <cell r="T17">
            <v>55020</v>
          </cell>
          <cell r="U17">
            <v>0</v>
          </cell>
          <cell r="V17">
            <v>0</v>
          </cell>
        </row>
        <row r="19">
          <cell r="E19">
            <v>9000</v>
          </cell>
          <cell r="F19">
            <v>0</v>
          </cell>
          <cell r="G19">
            <v>0</v>
          </cell>
          <cell r="H19">
            <v>9000</v>
          </cell>
          <cell r="I19">
            <v>0</v>
          </cell>
          <cell r="J19">
            <v>0</v>
          </cell>
          <cell r="K19">
            <v>9000</v>
          </cell>
          <cell r="L19">
            <v>0</v>
          </cell>
          <cell r="M19">
            <v>0</v>
          </cell>
          <cell r="Q19">
            <v>0</v>
          </cell>
          <cell r="R19">
            <v>0</v>
          </cell>
          <cell r="S19">
            <v>0</v>
          </cell>
          <cell r="T19">
            <v>9000</v>
          </cell>
          <cell r="U19">
            <v>0</v>
          </cell>
          <cell r="V19">
            <v>0</v>
          </cell>
        </row>
        <row r="21">
          <cell r="E21">
            <v>58500</v>
          </cell>
          <cell r="F21">
            <v>0</v>
          </cell>
          <cell r="G21">
            <v>0</v>
          </cell>
          <cell r="H21">
            <v>58500</v>
          </cell>
          <cell r="I21">
            <v>0</v>
          </cell>
          <cell r="J21">
            <v>0</v>
          </cell>
          <cell r="K21">
            <v>58500</v>
          </cell>
          <cell r="L21">
            <v>0</v>
          </cell>
          <cell r="M21">
            <v>0</v>
          </cell>
          <cell r="Q21">
            <v>-15960</v>
          </cell>
          <cell r="R21">
            <v>0</v>
          </cell>
          <cell r="S21">
            <v>0</v>
          </cell>
          <cell r="T21">
            <v>42540</v>
          </cell>
          <cell r="U21">
            <v>0</v>
          </cell>
          <cell r="V21">
            <v>0</v>
          </cell>
        </row>
        <row r="25">
          <cell r="E25">
            <v>31780</v>
          </cell>
          <cell r="F25">
            <v>0</v>
          </cell>
          <cell r="G25">
            <v>0</v>
          </cell>
          <cell r="H25">
            <v>31780</v>
          </cell>
          <cell r="I25">
            <v>0</v>
          </cell>
          <cell r="J25">
            <v>0</v>
          </cell>
          <cell r="K25">
            <v>31780</v>
          </cell>
          <cell r="L25">
            <v>0</v>
          </cell>
          <cell r="M25">
            <v>0</v>
          </cell>
          <cell r="Q25">
            <v>9070</v>
          </cell>
          <cell r="R25">
            <v>0</v>
          </cell>
          <cell r="S25">
            <v>0</v>
          </cell>
          <cell r="T25">
            <v>40850</v>
          </cell>
          <cell r="U25">
            <v>0</v>
          </cell>
          <cell r="V25">
            <v>0</v>
          </cell>
        </row>
        <row r="27">
          <cell r="E27">
            <v>5590</v>
          </cell>
          <cell r="F27">
            <v>0</v>
          </cell>
          <cell r="G27">
            <v>0</v>
          </cell>
          <cell r="H27">
            <v>5590</v>
          </cell>
          <cell r="I27">
            <v>0</v>
          </cell>
          <cell r="J27">
            <v>0</v>
          </cell>
          <cell r="K27">
            <v>5590</v>
          </cell>
          <cell r="L27">
            <v>0</v>
          </cell>
          <cell r="M27">
            <v>0</v>
          </cell>
          <cell r="Q27">
            <v>540</v>
          </cell>
          <cell r="R27">
            <v>0</v>
          </cell>
          <cell r="S27">
            <v>0</v>
          </cell>
          <cell r="T27">
            <v>6130</v>
          </cell>
          <cell r="U27">
            <v>0</v>
          </cell>
          <cell r="V27">
            <v>0</v>
          </cell>
        </row>
        <row r="29">
          <cell r="E29">
            <v>462000</v>
          </cell>
          <cell r="F29">
            <v>320000</v>
          </cell>
          <cell r="G29">
            <v>306000</v>
          </cell>
          <cell r="H29">
            <v>725000</v>
          </cell>
          <cell r="I29">
            <v>92005</v>
          </cell>
          <cell r="J29">
            <v>258000</v>
          </cell>
          <cell r="K29">
            <v>525420</v>
          </cell>
          <cell r="L29">
            <v>97205</v>
          </cell>
          <cell r="M29">
            <v>258000</v>
          </cell>
          <cell r="Q29">
            <v>0</v>
          </cell>
          <cell r="R29">
            <v>0</v>
          </cell>
          <cell r="S29">
            <v>0</v>
          </cell>
          <cell r="T29">
            <v>525420</v>
          </cell>
          <cell r="U29">
            <v>97205</v>
          </cell>
          <cell r="V29">
            <v>258000</v>
          </cell>
        </row>
        <row r="43">
          <cell r="E43">
            <v>81650</v>
          </cell>
          <cell r="F43">
            <v>0</v>
          </cell>
          <cell r="G43">
            <v>0</v>
          </cell>
          <cell r="H43">
            <v>81650</v>
          </cell>
          <cell r="I43">
            <v>0</v>
          </cell>
          <cell r="J43">
            <v>0</v>
          </cell>
          <cell r="K43">
            <v>81650</v>
          </cell>
          <cell r="L43">
            <v>0</v>
          </cell>
          <cell r="M43">
            <v>0</v>
          </cell>
          <cell r="Q43">
            <v>16550</v>
          </cell>
          <cell r="R43">
            <v>0</v>
          </cell>
          <cell r="S43">
            <v>0</v>
          </cell>
          <cell r="T43">
            <v>98200</v>
          </cell>
          <cell r="U43">
            <v>0</v>
          </cell>
          <cell r="V43">
            <v>0</v>
          </cell>
        </row>
        <row r="47">
          <cell r="E47">
            <v>16620</v>
          </cell>
          <cell r="F47">
            <v>0</v>
          </cell>
          <cell r="G47">
            <v>0</v>
          </cell>
          <cell r="H47">
            <v>16620</v>
          </cell>
          <cell r="I47">
            <v>0</v>
          </cell>
          <cell r="J47">
            <v>0</v>
          </cell>
          <cell r="K47">
            <v>28620</v>
          </cell>
          <cell r="L47">
            <v>0</v>
          </cell>
          <cell r="M47">
            <v>0</v>
          </cell>
          <cell r="Q47">
            <v>5190</v>
          </cell>
          <cell r="R47">
            <v>0</v>
          </cell>
          <cell r="S47">
            <v>0</v>
          </cell>
          <cell r="T47">
            <v>33810</v>
          </cell>
          <cell r="U47">
            <v>0</v>
          </cell>
          <cell r="V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4">
          <cell r="E54">
            <v>19790</v>
          </cell>
          <cell r="F54">
            <v>0</v>
          </cell>
          <cell r="G54">
            <v>0</v>
          </cell>
          <cell r="H54">
            <v>19790</v>
          </cell>
          <cell r="I54">
            <v>0</v>
          </cell>
          <cell r="J54">
            <v>0</v>
          </cell>
          <cell r="K54">
            <v>19790</v>
          </cell>
          <cell r="L54">
            <v>0</v>
          </cell>
          <cell r="M54">
            <v>0</v>
          </cell>
          <cell r="Q54">
            <v>7700</v>
          </cell>
          <cell r="R54">
            <v>0</v>
          </cell>
          <cell r="S54">
            <v>0</v>
          </cell>
          <cell r="T54">
            <v>27490</v>
          </cell>
          <cell r="U54">
            <v>0</v>
          </cell>
          <cell r="V54">
            <v>0</v>
          </cell>
        </row>
        <row r="57">
          <cell r="E57">
            <v>6020</v>
          </cell>
          <cell r="F57">
            <v>0</v>
          </cell>
          <cell r="G57">
            <v>0</v>
          </cell>
          <cell r="H57">
            <v>6020</v>
          </cell>
          <cell r="I57">
            <v>0</v>
          </cell>
          <cell r="J57">
            <v>0</v>
          </cell>
          <cell r="K57">
            <v>6020</v>
          </cell>
          <cell r="L57">
            <v>0</v>
          </cell>
          <cell r="M57">
            <v>0</v>
          </cell>
          <cell r="Q57">
            <v>-130</v>
          </cell>
          <cell r="R57">
            <v>0</v>
          </cell>
          <cell r="S57">
            <v>0</v>
          </cell>
          <cell r="T57">
            <v>5890</v>
          </cell>
          <cell r="U57">
            <v>0</v>
          </cell>
          <cell r="V57">
            <v>0</v>
          </cell>
        </row>
        <row r="59">
          <cell r="E59">
            <v>13345</v>
          </cell>
          <cell r="F59">
            <v>0</v>
          </cell>
          <cell r="G59">
            <v>0</v>
          </cell>
          <cell r="H59">
            <v>13345</v>
          </cell>
          <cell r="I59">
            <v>0</v>
          </cell>
          <cell r="J59">
            <v>0</v>
          </cell>
          <cell r="K59">
            <v>13345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  <cell r="S59">
            <v>0</v>
          </cell>
          <cell r="T59">
            <v>13345</v>
          </cell>
          <cell r="U59">
            <v>0</v>
          </cell>
          <cell r="V59">
            <v>0</v>
          </cell>
        </row>
        <row r="71">
          <cell r="E71">
            <v>8700</v>
          </cell>
          <cell r="F71">
            <v>0</v>
          </cell>
          <cell r="G71">
            <v>0</v>
          </cell>
          <cell r="H71">
            <v>8818</v>
          </cell>
          <cell r="I71">
            <v>0</v>
          </cell>
          <cell r="J71">
            <v>0</v>
          </cell>
          <cell r="K71">
            <v>8818</v>
          </cell>
          <cell r="L71">
            <v>0</v>
          </cell>
          <cell r="M71">
            <v>0</v>
          </cell>
          <cell r="Q71">
            <v>11500</v>
          </cell>
          <cell r="R71">
            <v>0</v>
          </cell>
          <cell r="S71">
            <v>0</v>
          </cell>
          <cell r="T71">
            <v>20318</v>
          </cell>
          <cell r="U71">
            <v>0</v>
          </cell>
          <cell r="V71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5">
          <cell r="E95">
            <v>90750</v>
          </cell>
          <cell r="F95">
            <v>0</v>
          </cell>
          <cell r="G95">
            <v>0</v>
          </cell>
          <cell r="H95">
            <v>90330</v>
          </cell>
          <cell r="I95">
            <v>0</v>
          </cell>
          <cell r="J95">
            <v>0</v>
          </cell>
          <cell r="K95">
            <v>90330</v>
          </cell>
          <cell r="L95">
            <v>0</v>
          </cell>
          <cell r="M95">
            <v>0</v>
          </cell>
          <cell r="Q95">
            <v>4440</v>
          </cell>
          <cell r="R95">
            <v>0</v>
          </cell>
          <cell r="S95">
            <v>0</v>
          </cell>
          <cell r="T95">
            <v>94770</v>
          </cell>
          <cell r="U95">
            <v>0</v>
          </cell>
          <cell r="V95">
            <v>0</v>
          </cell>
        </row>
      </sheetData>
      <sheetData sheetId="13">
        <row r="23">
          <cell r="E23">
            <v>384300</v>
          </cell>
          <cell r="F23">
            <v>89000</v>
          </cell>
          <cell r="G23">
            <v>72800</v>
          </cell>
          <cell r="H23">
            <v>384300</v>
          </cell>
          <cell r="I23">
            <v>89000</v>
          </cell>
          <cell r="J23">
            <v>72800</v>
          </cell>
          <cell r="K23">
            <v>384300</v>
          </cell>
          <cell r="L23">
            <v>0</v>
          </cell>
          <cell r="M23">
            <v>72800</v>
          </cell>
          <cell r="N23">
            <v>358800</v>
          </cell>
          <cell r="O23">
            <v>0</v>
          </cell>
          <cell r="P23">
            <v>72800</v>
          </cell>
          <cell r="Q23">
            <v>-20000</v>
          </cell>
          <cell r="R23">
            <v>0</v>
          </cell>
          <cell r="S23">
            <v>0</v>
          </cell>
          <cell r="T23">
            <v>338800</v>
          </cell>
          <cell r="U23">
            <v>0</v>
          </cell>
          <cell r="V23">
            <v>72800</v>
          </cell>
        </row>
      </sheetData>
      <sheetData sheetId="14">
        <row r="4">
          <cell r="E4">
            <v>1296427</v>
          </cell>
          <cell r="F4">
            <v>53000</v>
          </cell>
          <cell r="G4">
            <v>0</v>
          </cell>
          <cell r="H4">
            <v>1298627</v>
          </cell>
          <cell r="I4">
            <v>60000</v>
          </cell>
          <cell r="J4">
            <v>0</v>
          </cell>
          <cell r="K4">
            <v>1300627</v>
          </cell>
          <cell r="L4">
            <v>43400</v>
          </cell>
          <cell r="M4">
            <v>0</v>
          </cell>
          <cell r="N4">
            <v>1296170</v>
          </cell>
          <cell r="O4">
            <v>27000</v>
          </cell>
          <cell r="P4">
            <v>0</v>
          </cell>
          <cell r="Q4">
            <v>18649</v>
          </cell>
          <cell r="R4">
            <v>-20000</v>
          </cell>
          <cell r="S4">
            <v>0</v>
          </cell>
          <cell r="T4">
            <v>1314819</v>
          </cell>
          <cell r="U4">
            <v>7000</v>
          </cell>
          <cell r="V4">
            <v>0</v>
          </cell>
        </row>
        <row r="88">
          <cell r="E88"/>
          <cell r="F88"/>
          <cell r="G88"/>
          <cell r="H88">
            <v>0</v>
          </cell>
          <cell r="I88"/>
          <cell r="J88"/>
          <cell r="K88">
            <v>0</v>
          </cell>
          <cell r="L88"/>
          <cell r="M88"/>
          <cell r="N88"/>
          <cell r="O88"/>
          <cell r="P88"/>
          <cell r="Q88"/>
          <cell r="R88"/>
          <cell r="S88"/>
          <cell r="T88">
            <v>0</v>
          </cell>
          <cell r="U88">
            <v>0</v>
          </cell>
          <cell r="V88">
            <v>0</v>
          </cell>
        </row>
        <row r="89">
          <cell r="E89">
            <v>90000</v>
          </cell>
          <cell r="F89"/>
          <cell r="G89">
            <v>272000</v>
          </cell>
          <cell r="H89">
            <v>90000</v>
          </cell>
          <cell r="I89">
            <v>0</v>
          </cell>
          <cell r="J89">
            <v>272000</v>
          </cell>
          <cell r="K89">
            <v>90000</v>
          </cell>
          <cell r="L89">
            <v>0</v>
          </cell>
          <cell r="M89">
            <v>272000</v>
          </cell>
          <cell r="N89">
            <v>86000</v>
          </cell>
          <cell r="O89"/>
          <cell r="P89">
            <v>272000</v>
          </cell>
          <cell r="Q89"/>
          <cell r="R89"/>
          <cell r="S89"/>
          <cell r="T89">
            <v>86000</v>
          </cell>
          <cell r="U89">
            <v>0</v>
          </cell>
          <cell r="V89">
            <v>272000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zoomScale="85" zoomScaleNormal="85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C62" sqref="C62"/>
    </sheetView>
  </sheetViews>
  <sheetFormatPr defaultRowHeight="15" x14ac:dyDescent="0.25"/>
  <cols>
    <col min="1" max="1" width="67.85546875" style="390" customWidth="1"/>
    <col min="2" max="2" width="26" style="390" customWidth="1"/>
    <col min="3" max="6" width="26.140625" style="394" customWidth="1"/>
    <col min="7" max="7" width="24.5703125" style="394" customWidth="1"/>
    <col min="8" max="8" width="24.28515625" style="797" customWidth="1"/>
    <col min="9" max="9" width="9.85546875" style="44" bestFit="1" customWidth="1"/>
    <col min="10" max="16384" width="9.140625" style="44"/>
  </cols>
  <sheetData>
    <row r="1" spans="1:10" ht="66" customHeight="1" thickBot="1" x14ac:dyDescent="0.45">
      <c r="A1" s="832" t="s">
        <v>587</v>
      </c>
      <c r="B1" s="832"/>
      <c r="C1" s="832"/>
      <c r="D1" s="832"/>
      <c r="E1" s="832"/>
      <c r="F1" s="832"/>
      <c r="G1" s="832"/>
      <c r="H1" s="832"/>
    </row>
    <row r="2" spans="1:10" ht="60" customHeight="1" thickBot="1" x14ac:dyDescent="0.35">
      <c r="A2" s="556" t="s">
        <v>407</v>
      </c>
      <c r="B2" s="506" t="s">
        <v>598</v>
      </c>
      <c r="C2" s="544" t="s">
        <v>462</v>
      </c>
      <c r="D2" s="506" t="s">
        <v>593</v>
      </c>
      <c r="E2" s="506" t="s">
        <v>594</v>
      </c>
      <c r="F2" s="506" t="s">
        <v>626</v>
      </c>
      <c r="G2" s="507" t="s">
        <v>457</v>
      </c>
      <c r="H2" s="508" t="s">
        <v>632</v>
      </c>
    </row>
    <row r="3" spans="1:10" ht="18.75" thickBot="1" x14ac:dyDescent="0.3">
      <c r="A3" s="557" t="s">
        <v>409</v>
      </c>
      <c r="B3" s="504">
        <f>B4+B16</f>
        <v>13300629</v>
      </c>
      <c r="C3" s="500">
        <f t="shared" ref="C3:H3" si="0">C4+C16</f>
        <v>13300629</v>
      </c>
      <c r="D3" s="504">
        <f t="shared" si="0"/>
        <v>13553798</v>
      </c>
      <c r="E3" s="504">
        <f>E4+E16</f>
        <v>13583665</v>
      </c>
      <c r="F3" s="504">
        <f>F4+F16</f>
        <v>13711798</v>
      </c>
      <c r="G3" s="498">
        <f t="shared" si="0"/>
        <v>328824</v>
      </c>
      <c r="H3" s="499">
        <f t="shared" si="0"/>
        <v>14040622</v>
      </c>
    </row>
    <row r="4" spans="1:10" s="785" customFormat="1" ht="18.75" x14ac:dyDescent="0.3">
      <c r="A4" s="558" t="s">
        <v>5</v>
      </c>
      <c r="B4" s="786">
        <f>B5+B7+B9</f>
        <v>8087500</v>
      </c>
      <c r="C4" s="787">
        <f t="shared" ref="C4:G4" si="1">C5+C7+C9</f>
        <v>8087500</v>
      </c>
      <c r="D4" s="786">
        <f t="shared" si="1"/>
        <v>8127847</v>
      </c>
      <c r="E4" s="786">
        <f>E5+E7+E9</f>
        <v>8275847</v>
      </c>
      <c r="F4" s="786">
        <f>F5+F7+F9</f>
        <v>8330574</v>
      </c>
      <c r="G4" s="788">
        <f t="shared" si="1"/>
        <v>135426</v>
      </c>
      <c r="H4" s="788">
        <f>H5+H7+H9</f>
        <v>8466000</v>
      </c>
    </row>
    <row r="5" spans="1:10" ht="15.75" x14ac:dyDescent="0.25">
      <c r="A5" s="559" t="s">
        <v>6</v>
      </c>
      <c r="B5" s="825">
        <f>SUM(B6)</f>
        <v>6384500</v>
      </c>
      <c r="C5" s="545">
        <f t="shared" ref="C5:H5" si="2">SUM(C6)</f>
        <v>6384500</v>
      </c>
      <c r="D5" s="422">
        <f t="shared" si="2"/>
        <v>6424847</v>
      </c>
      <c r="E5" s="422">
        <f>SUM(E6)</f>
        <v>6564847</v>
      </c>
      <c r="F5" s="422">
        <f>SUM(F6)</f>
        <v>6619574</v>
      </c>
      <c r="G5" s="419">
        <f t="shared" si="2"/>
        <v>180426</v>
      </c>
      <c r="H5" s="789">
        <f t="shared" si="2"/>
        <v>6800000</v>
      </c>
      <c r="I5" s="412"/>
      <c r="J5" s="43"/>
    </row>
    <row r="6" spans="1:10" ht="15.75" x14ac:dyDescent="0.25">
      <c r="A6" s="560" t="s">
        <v>7</v>
      </c>
      <c r="B6" s="826">
        <v>6384500</v>
      </c>
      <c r="C6" s="546">
        <v>6384500</v>
      </c>
      <c r="D6" s="423">
        <v>6424847</v>
      </c>
      <c r="E6" s="423">
        <v>6564847</v>
      </c>
      <c r="F6" s="423">
        <v>6619574</v>
      </c>
      <c r="G6" s="414">
        <v>180426</v>
      </c>
      <c r="H6" s="790">
        <f>F6+G6</f>
        <v>6800000</v>
      </c>
      <c r="I6" s="65"/>
    </row>
    <row r="7" spans="1:10" ht="15.75" x14ac:dyDescent="0.25">
      <c r="A7" s="561" t="s">
        <v>8</v>
      </c>
      <c r="B7" s="825">
        <f>SUM(B8)</f>
        <v>890000</v>
      </c>
      <c r="C7" s="545">
        <f t="shared" ref="C7:G7" si="3">SUM(C8)</f>
        <v>890000</v>
      </c>
      <c r="D7" s="422">
        <f t="shared" si="3"/>
        <v>890000</v>
      </c>
      <c r="E7" s="422">
        <f>SUM(E8)</f>
        <v>890000</v>
      </c>
      <c r="F7" s="422">
        <f>SUM(F8)</f>
        <v>890000</v>
      </c>
      <c r="G7" s="419">
        <f t="shared" si="3"/>
        <v>-10000</v>
      </c>
      <c r="H7" s="789">
        <f>C8+G8</f>
        <v>880000</v>
      </c>
    </row>
    <row r="8" spans="1:10" ht="15.75" x14ac:dyDescent="0.25">
      <c r="A8" s="562" t="s">
        <v>9</v>
      </c>
      <c r="B8" s="826">
        <v>890000</v>
      </c>
      <c r="C8" s="546">
        <v>890000</v>
      </c>
      <c r="D8" s="423">
        <v>890000</v>
      </c>
      <c r="E8" s="423">
        <v>890000</v>
      </c>
      <c r="F8" s="423">
        <v>890000</v>
      </c>
      <c r="G8" s="414">
        <v>-10000</v>
      </c>
      <c r="H8" s="790">
        <f>F8+G8</f>
        <v>880000</v>
      </c>
      <c r="J8" s="43"/>
    </row>
    <row r="9" spans="1:10" ht="15.75" x14ac:dyDescent="0.25">
      <c r="A9" s="563" t="s">
        <v>10</v>
      </c>
      <c r="B9" s="552">
        <f t="shared" ref="B9:H9" si="4">SUM(B10:B15)</f>
        <v>813000</v>
      </c>
      <c r="C9" s="545">
        <f t="shared" si="4"/>
        <v>813000</v>
      </c>
      <c r="D9" s="422">
        <f t="shared" si="4"/>
        <v>813000</v>
      </c>
      <c r="E9" s="422">
        <f t="shared" si="4"/>
        <v>821000</v>
      </c>
      <c r="F9" s="422">
        <f t="shared" si="4"/>
        <v>821000</v>
      </c>
      <c r="G9" s="419">
        <f t="shared" si="4"/>
        <v>-35000</v>
      </c>
      <c r="H9" s="789">
        <f t="shared" si="4"/>
        <v>786000</v>
      </c>
      <c r="J9" s="43"/>
    </row>
    <row r="10" spans="1:10" ht="15.75" x14ac:dyDescent="0.25">
      <c r="A10" s="564" t="s">
        <v>11</v>
      </c>
      <c r="B10" s="554">
        <v>20000</v>
      </c>
      <c r="C10" s="445">
        <v>20000</v>
      </c>
      <c r="D10" s="389">
        <v>20000</v>
      </c>
      <c r="E10" s="389">
        <v>20000</v>
      </c>
      <c r="F10" s="389">
        <v>20000</v>
      </c>
      <c r="G10" s="413"/>
      <c r="H10" s="791">
        <f>F10+G10</f>
        <v>20000</v>
      </c>
      <c r="J10" s="43"/>
    </row>
    <row r="11" spans="1:10" ht="15.75" x14ac:dyDescent="0.25">
      <c r="A11" s="564" t="s">
        <v>443</v>
      </c>
      <c r="B11" s="554">
        <v>20000</v>
      </c>
      <c r="C11" s="445">
        <v>20000</v>
      </c>
      <c r="D11" s="389">
        <v>20000</v>
      </c>
      <c r="E11" s="389">
        <v>20000</v>
      </c>
      <c r="F11" s="389">
        <v>20000</v>
      </c>
      <c r="G11" s="413">
        <v>-5000</v>
      </c>
      <c r="H11" s="791">
        <f t="shared" ref="H11:H15" si="5">F11+G11</f>
        <v>15000</v>
      </c>
      <c r="J11" s="43"/>
    </row>
    <row r="12" spans="1:10" ht="15.75" x14ac:dyDescent="0.25">
      <c r="A12" s="564" t="s">
        <v>12</v>
      </c>
      <c r="B12" s="554">
        <v>45000</v>
      </c>
      <c r="C12" s="445">
        <v>45000</v>
      </c>
      <c r="D12" s="389">
        <v>45000</v>
      </c>
      <c r="E12" s="389">
        <v>53000</v>
      </c>
      <c r="F12" s="389">
        <v>53000</v>
      </c>
      <c r="G12" s="413"/>
      <c r="H12" s="791">
        <f t="shared" si="5"/>
        <v>53000</v>
      </c>
      <c r="J12" s="43"/>
    </row>
    <row r="13" spans="1:10" ht="15.75" x14ac:dyDescent="0.25">
      <c r="A13" s="564" t="s">
        <v>13</v>
      </c>
      <c r="B13" s="554">
        <v>15000</v>
      </c>
      <c r="C13" s="445">
        <v>15000</v>
      </c>
      <c r="D13" s="389">
        <v>15000</v>
      </c>
      <c r="E13" s="389">
        <v>15000</v>
      </c>
      <c r="F13" s="389">
        <v>15000</v>
      </c>
      <c r="G13" s="413"/>
      <c r="H13" s="791">
        <f t="shared" si="5"/>
        <v>15000</v>
      </c>
      <c r="J13" s="43"/>
    </row>
    <row r="14" spans="1:10" ht="15.75" x14ac:dyDescent="0.25">
      <c r="A14" s="564" t="s">
        <v>14</v>
      </c>
      <c r="B14" s="554">
        <v>570000</v>
      </c>
      <c r="C14" s="445">
        <v>570000</v>
      </c>
      <c r="D14" s="389">
        <v>570000</v>
      </c>
      <c r="E14" s="389">
        <v>570000</v>
      </c>
      <c r="F14" s="389">
        <v>570000</v>
      </c>
      <c r="G14" s="413">
        <v>-30000</v>
      </c>
      <c r="H14" s="791">
        <f t="shared" si="5"/>
        <v>540000</v>
      </c>
      <c r="J14" s="43"/>
    </row>
    <row r="15" spans="1:10" ht="15.75" x14ac:dyDescent="0.25">
      <c r="A15" s="564" t="s">
        <v>15</v>
      </c>
      <c r="B15" s="554">
        <v>143000</v>
      </c>
      <c r="C15" s="540">
        <v>143000</v>
      </c>
      <c r="D15" s="415">
        <v>143000</v>
      </c>
      <c r="E15" s="415">
        <v>143000</v>
      </c>
      <c r="F15" s="415">
        <v>143000</v>
      </c>
      <c r="G15" s="414"/>
      <c r="H15" s="791">
        <f t="shared" si="5"/>
        <v>143000</v>
      </c>
    </row>
    <row r="16" spans="1:10" s="785" customFormat="1" ht="18.75" x14ac:dyDescent="0.3">
      <c r="A16" s="565" t="s">
        <v>16</v>
      </c>
      <c r="B16" s="827">
        <f t="shared" ref="B16:H16" si="6">B17+B29+B51+B57</f>
        <v>5213129</v>
      </c>
      <c r="C16" s="782">
        <f t="shared" si="6"/>
        <v>5213129</v>
      </c>
      <c r="D16" s="783">
        <f t="shared" si="6"/>
        <v>5425951</v>
      </c>
      <c r="E16" s="783">
        <f t="shared" si="6"/>
        <v>5307818</v>
      </c>
      <c r="F16" s="783">
        <f t="shared" si="6"/>
        <v>5381224</v>
      </c>
      <c r="G16" s="784">
        <f t="shared" si="6"/>
        <v>193398</v>
      </c>
      <c r="H16" s="784">
        <f t="shared" si="6"/>
        <v>5574622</v>
      </c>
    </row>
    <row r="17" spans="1:8" ht="15.75" x14ac:dyDescent="0.25">
      <c r="A17" s="563" t="s">
        <v>17</v>
      </c>
      <c r="B17" s="552">
        <f t="shared" ref="B17:H17" si="7">SUM(B18:B28)</f>
        <v>565600</v>
      </c>
      <c r="C17" s="545">
        <f t="shared" si="7"/>
        <v>565600</v>
      </c>
      <c r="D17" s="422">
        <f t="shared" si="7"/>
        <v>565600</v>
      </c>
      <c r="E17" s="422">
        <f t="shared" si="7"/>
        <v>565600</v>
      </c>
      <c r="F17" s="422">
        <f t="shared" si="7"/>
        <v>565600</v>
      </c>
      <c r="G17" s="419">
        <f t="shared" si="7"/>
        <v>20000</v>
      </c>
      <c r="H17" s="789">
        <f t="shared" si="7"/>
        <v>585600</v>
      </c>
    </row>
    <row r="18" spans="1:8" ht="15.75" x14ac:dyDescent="0.25">
      <c r="A18" s="560" t="s">
        <v>18</v>
      </c>
      <c r="B18" s="553">
        <v>55000</v>
      </c>
      <c r="C18" s="445">
        <v>55000</v>
      </c>
      <c r="D18" s="389">
        <v>55000</v>
      </c>
      <c r="E18" s="389">
        <v>55000</v>
      </c>
      <c r="F18" s="389">
        <v>55000</v>
      </c>
      <c r="G18" s="814"/>
      <c r="H18" s="792">
        <f>F18+G18</f>
        <v>55000</v>
      </c>
    </row>
    <row r="19" spans="1:8" ht="15.75" x14ac:dyDescent="0.25">
      <c r="A19" s="560" t="s">
        <v>417</v>
      </c>
      <c r="B19" s="553">
        <v>15000</v>
      </c>
      <c r="C19" s="445">
        <v>15000</v>
      </c>
      <c r="D19" s="389">
        <v>15000</v>
      </c>
      <c r="E19" s="389">
        <v>15000</v>
      </c>
      <c r="F19" s="389">
        <v>15000</v>
      </c>
      <c r="G19" s="413"/>
      <c r="H19" s="792">
        <f t="shared" ref="H19:H28" si="8">F19+G19</f>
        <v>15000</v>
      </c>
    </row>
    <row r="20" spans="1:8" ht="15.75" x14ac:dyDescent="0.25">
      <c r="A20" s="560" t="s">
        <v>19</v>
      </c>
      <c r="B20" s="553">
        <v>1700</v>
      </c>
      <c r="C20" s="445">
        <v>1700</v>
      </c>
      <c r="D20" s="389">
        <v>1700</v>
      </c>
      <c r="E20" s="389">
        <v>1700</v>
      </c>
      <c r="F20" s="389">
        <v>1700</v>
      </c>
      <c r="G20" s="413"/>
      <c r="H20" s="792">
        <f t="shared" si="8"/>
        <v>1700</v>
      </c>
    </row>
    <row r="21" spans="1:8" ht="15.75" x14ac:dyDescent="0.25">
      <c r="A21" s="560" t="s">
        <v>20</v>
      </c>
      <c r="B21" s="553">
        <v>500</v>
      </c>
      <c r="C21" s="445">
        <v>500</v>
      </c>
      <c r="D21" s="389">
        <v>500</v>
      </c>
      <c r="E21" s="389">
        <v>500</v>
      </c>
      <c r="F21" s="389">
        <v>500</v>
      </c>
      <c r="G21" s="413"/>
      <c r="H21" s="792">
        <f t="shared" si="8"/>
        <v>500</v>
      </c>
    </row>
    <row r="22" spans="1:8" ht="15.75" x14ac:dyDescent="0.25">
      <c r="A22" s="560" t="s">
        <v>396</v>
      </c>
      <c r="B22" s="553">
        <v>360000</v>
      </c>
      <c r="C22" s="445">
        <v>360000</v>
      </c>
      <c r="D22" s="389">
        <v>360000</v>
      </c>
      <c r="E22" s="389">
        <v>360000</v>
      </c>
      <c r="F22" s="389">
        <v>360000</v>
      </c>
      <c r="G22" s="413"/>
      <c r="H22" s="792">
        <f t="shared" si="8"/>
        <v>360000</v>
      </c>
    </row>
    <row r="23" spans="1:8" s="418" customFormat="1" ht="15.75" x14ac:dyDescent="0.25">
      <c r="A23" s="560" t="s">
        <v>22</v>
      </c>
      <c r="B23" s="553">
        <v>33000</v>
      </c>
      <c r="C23" s="540">
        <v>33000</v>
      </c>
      <c r="D23" s="415">
        <v>33000</v>
      </c>
      <c r="E23" s="415">
        <v>33000</v>
      </c>
      <c r="F23" s="415">
        <v>33000</v>
      </c>
      <c r="G23" s="413"/>
      <c r="H23" s="792">
        <f t="shared" si="8"/>
        <v>33000</v>
      </c>
    </row>
    <row r="24" spans="1:8" ht="15.75" x14ac:dyDescent="0.25">
      <c r="A24" s="560" t="s">
        <v>23</v>
      </c>
      <c r="B24" s="553">
        <v>35000</v>
      </c>
      <c r="C24" s="445">
        <v>35000</v>
      </c>
      <c r="D24" s="389">
        <v>35000</v>
      </c>
      <c r="E24" s="389">
        <v>35000</v>
      </c>
      <c r="F24" s="389">
        <v>35000</v>
      </c>
      <c r="G24" s="413"/>
      <c r="H24" s="792">
        <f t="shared" si="8"/>
        <v>35000</v>
      </c>
    </row>
    <row r="25" spans="1:8" ht="15.75" x14ac:dyDescent="0.25">
      <c r="A25" s="560" t="s">
        <v>24</v>
      </c>
      <c r="B25" s="553">
        <v>5400</v>
      </c>
      <c r="C25" s="445">
        <v>5400</v>
      </c>
      <c r="D25" s="389">
        <v>5400</v>
      </c>
      <c r="E25" s="389">
        <v>5400</v>
      </c>
      <c r="F25" s="389">
        <v>5400</v>
      </c>
      <c r="G25" s="413"/>
      <c r="H25" s="792">
        <f t="shared" si="8"/>
        <v>5400</v>
      </c>
    </row>
    <row r="26" spans="1:8" ht="15.75" x14ac:dyDescent="0.25">
      <c r="A26" s="560" t="s">
        <v>25</v>
      </c>
      <c r="B26" s="553">
        <v>18000</v>
      </c>
      <c r="C26" s="445">
        <v>18000</v>
      </c>
      <c r="D26" s="389">
        <v>18000</v>
      </c>
      <c r="E26" s="389">
        <v>18000</v>
      </c>
      <c r="F26" s="389">
        <v>18000</v>
      </c>
      <c r="G26" s="413"/>
      <c r="H26" s="792">
        <f t="shared" si="8"/>
        <v>18000</v>
      </c>
    </row>
    <row r="27" spans="1:8" ht="15.75" x14ac:dyDescent="0.25">
      <c r="A27" s="560" t="s">
        <v>26</v>
      </c>
      <c r="B27" s="553">
        <v>24500</v>
      </c>
      <c r="C27" s="445">
        <v>24500</v>
      </c>
      <c r="D27" s="389">
        <v>24500</v>
      </c>
      <c r="E27" s="389">
        <v>24500</v>
      </c>
      <c r="F27" s="389">
        <v>24500</v>
      </c>
      <c r="G27" s="413"/>
      <c r="H27" s="792">
        <f t="shared" si="8"/>
        <v>24500</v>
      </c>
    </row>
    <row r="28" spans="1:8" s="418" customFormat="1" ht="15.75" x14ac:dyDescent="0.25">
      <c r="A28" s="566" t="s">
        <v>28</v>
      </c>
      <c r="B28" s="826">
        <v>17500</v>
      </c>
      <c r="C28" s="547">
        <v>17500</v>
      </c>
      <c r="D28" s="416">
        <v>17500</v>
      </c>
      <c r="E28" s="416">
        <v>17500</v>
      </c>
      <c r="F28" s="416">
        <v>17500</v>
      </c>
      <c r="G28" s="819">
        <v>20000</v>
      </c>
      <c r="H28" s="798">
        <f t="shared" si="8"/>
        <v>37500</v>
      </c>
    </row>
    <row r="29" spans="1:8" s="417" customFormat="1" ht="15.75" x14ac:dyDescent="0.25">
      <c r="A29" s="563" t="s">
        <v>29</v>
      </c>
      <c r="B29" s="552">
        <f t="shared" ref="B29:H29" si="9">SUM(B30:B50)</f>
        <v>1076930</v>
      </c>
      <c r="C29" s="548">
        <f t="shared" si="9"/>
        <v>1076930</v>
      </c>
      <c r="D29" s="424">
        <f t="shared" si="9"/>
        <v>1134665</v>
      </c>
      <c r="E29" s="424">
        <f t="shared" si="9"/>
        <v>961944</v>
      </c>
      <c r="F29" s="424">
        <f t="shared" si="9"/>
        <v>968524</v>
      </c>
      <c r="G29" s="419">
        <f t="shared" si="9"/>
        <v>73690</v>
      </c>
      <c r="H29" s="789">
        <f t="shared" si="9"/>
        <v>1042214</v>
      </c>
    </row>
    <row r="30" spans="1:8" ht="15.75" x14ac:dyDescent="0.25">
      <c r="A30" s="560" t="s">
        <v>30</v>
      </c>
      <c r="B30" s="553">
        <v>116000</v>
      </c>
      <c r="C30" s="445">
        <v>116000</v>
      </c>
      <c r="D30" s="389">
        <v>116000</v>
      </c>
      <c r="E30" s="389">
        <v>116000</v>
      </c>
      <c r="F30" s="389">
        <v>116000</v>
      </c>
      <c r="G30" s="413"/>
      <c r="H30" s="792">
        <f>F30+G30</f>
        <v>116000</v>
      </c>
    </row>
    <row r="31" spans="1:8" ht="15.75" x14ac:dyDescent="0.25">
      <c r="A31" s="560" t="s">
        <v>31</v>
      </c>
      <c r="B31" s="553">
        <v>22000</v>
      </c>
      <c r="C31" s="445">
        <v>22000</v>
      </c>
      <c r="D31" s="389">
        <v>22000</v>
      </c>
      <c r="E31" s="389">
        <v>22000</v>
      </c>
      <c r="F31" s="389">
        <v>22000</v>
      </c>
      <c r="G31" s="420"/>
      <c r="H31" s="792">
        <f t="shared" ref="H31:H50" si="10">F31+G31</f>
        <v>22000</v>
      </c>
    </row>
    <row r="32" spans="1:8" ht="15.75" x14ac:dyDescent="0.25">
      <c r="A32" s="560" t="s">
        <v>32</v>
      </c>
      <c r="B32" s="553">
        <v>6000</v>
      </c>
      <c r="C32" s="445">
        <v>6000</v>
      </c>
      <c r="D32" s="389">
        <v>6000</v>
      </c>
      <c r="E32" s="389">
        <v>6000</v>
      </c>
      <c r="F32" s="389">
        <v>6000</v>
      </c>
      <c r="G32" s="413"/>
      <c r="H32" s="792">
        <f t="shared" si="10"/>
        <v>6000</v>
      </c>
    </row>
    <row r="33" spans="1:12" ht="15.75" x14ac:dyDescent="0.25">
      <c r="A33" s="560" t="s">
        <v>33</v>
      </c>
      <c r="B33" s="553">
        <v>1700</v>
      </c>
      <c r="C33" s="445">
        <v>1700</v>
      </c>
      <c r="D33" s="389">
        <v>1700</v>
      </c>
      <c r="E33" s="389">
        <v>1700</v>
      </c>
      <c r="F33" s="389">
        <v>1700</v>
      </c>
      <c r="G33" s="413"/>
      <c r="H33" s="792">
        <f t="shared" si="10"/>
        <v>1700</v>
      </c>
    </row>
    <row r="34" spans="1:12" ht="15.75" x14ac:dyDescent="0.25">
      <c r="A34" s="560" t="s">
        <v>34</v>
      </c>
      <c r="B34" s="553">
        <v>1000</v>
      </c>
      <c r="C34" s="540">
        <v>1000</v>
      </c>
      <c r="D34" s="415">
        <v>1000</v>
      </c>
      <c r="E34" s="415">
        <v>1000</v>
      </c>
      <c r="F34" s="415">
        <v>1000</v>
      </c>
      <c r="G34" s="413"/>
      <c r="H34" s="792">
        <f t="shared" si="10"/>
        <v>1000</v>
      </c>
      <c r="L34" s="430"/>
    </row>
    <row r="35" spans="1:12" ht="15.75" x14ac:dyDescent="0.25">
      <c r="A35" s="560" t="s">
        <v>35</v>
      </c>
      <c r="B35" s="553">
        <v>27000</v>
      </c>
      <c r="C35" s="540">
        <v>27000</v>
      </c>
      <c r="D35" s="415">
        <v>27000</v>
      </c>
      <c r="E35" s="415">
        <v>27000</v>
      </c>
      <c r="F35" s="415">
        <v>27000</v>
      </c>
      <c r="G35" s="413"/>
      <c r="H35" s="792">
        <f t="shared" si="10"/>
        <v>27000</v>
      </c>
    </row>
    <row r="36" spans="1:12" ht="15.75" x14ac:dyDescent="0.25">
      <c r="A36" s="560" t="s">
        <v>36</v>
      </c>
      <c r="B36" s="553">
        <v>15000</v>
      </c>
      <c r="C36" s="445">
        <v>15000</v>
      </c>
      <c r="D36" s="389">
        <v>65000</v>
      </c>
      <c r="E36" s="389">
        <v>65000</v>
      </c>
      <c r="F36" s="389">
        <v>65000</v>
      </c>
      <c r="G36" s="413"/>
      <c r="H36" s="792">
        <f t="shared" si="10"/>
        <v>65000</v>
      </c>
    </row>
    <row r="37" spans="1:12" ht="15.75" x14ac:dyDescent="0.25">
      <c r="A37" s="560" t="s">
        <v>440</v>
      </c>
      <c r="B37" s="553">
        <v>5000</v>
      </c>
      <c r="C37" s="445">
        <v>5000</v>
      </c>
      <c r="D37" s="389">
        <v>5000</v>
      </c>
      <c r="E37" s="389">
        <v>5000</v>
      </c>
      <c r="F37" s="389">
        <v>5000</v>
      </c>
      <c r="G37" s="413"/>
      <c r="H37" s="792">
        <f t="shared" si="10"/>
        <v>5000</v>
      </c>
    </row>
    <row r="38" spans="1:12" ht="15.75" x14ac:dyDescent="0.25">
      <c r="A38" s="560" t="s">
        <v>38</v>
      </c>
      <c r="B38" s="553">
        <v>8000</v>
      </c>
      <c r="C38" s="445">
        <v>8000</v>
      </c>
      <c r="D38" s="389">
        <v>8000</v>
      </c>
      <c r="E38" s="389">
        <v>8000</v>
      </c>
      <c r="F38" s="389">
        <v>8000</v>
      </c>
      <c r="G38" s="420"/>
      <c r="H38" s="792">
        <f t="shared" si="10"/>
        <v>8000</v>
      </c>
    </row>
    <row r="39" spans="1:12" ht="15.75" x14ac:dyDescent="0.25">
      <c r="A39" s="560" t="s">
        <v>39</v>
      </c>
      <c r="B39" s="553">
        <v>3000</v>
      </c>
      <c r="C39" s="445">
        <v>3000</v>
      </c>
      <c r="D39" s="389">
        <v>3000</v>
      </c>
      <c r="E39" s="389">
        <v>3000</v>
      </c>
      <c r="F39" s="389">
        <v>3000</v>
      </c>
      <c r="G39" s="420"/>
      <c r="H39" s="792">
        <f t="shared" si="10"/>
        <v>3000</v>
      </c>
    </row>
    <row r="40" spans="1:12" ht="15.75" x14ac:dyDescent="0.25">
      <c r="A40" s="391" t="s">
        <v>41</v>
      </c>
      <c r="B40" s="553">
        <v>20000</v>
      </c>
      <c r="C40" s="445">
        <v>20000</v>
      </c>
      <c r="D40" s="389">
        <v>20000</v>
      </c>
      <c r="E40" s="389">
        <v>20000</v>
      </c>
      <c r="F40" s="389">
        <v>20000</v>
      </c>
      <c r="G40" s="420"/>
      <c r="H40" s="792">
        <f t="shared" si="10"/>
        <v>20000</v>
      </c>
    </row>
    <row r="41" spans="1:12" ht="15.75" x14ac:dyDescent="0.25">
      <c r="A41" s="560" t="s">
        <v>42</v>
      </c>
      <c r="B41" s="553">
        <v>8000</v>
      </c>
      <c r="C41" s="540">
        <v>8000</v>
      </c>
      <c r="D41" s="415">
        <v>8000</v>
      </c>
      <c r="E41" s="415">
        <v>8000</v>
      </c>
      <c r="F41" s="415">
        <v>8000</v>
      </c>
      <c r="G41" s="420">
        <v>23205</v>
      </c>
      <c r="H41" s="792">
        <f t="shared" si="10"/>
        <v>31205</v>
      </c>
    </row>
    <row r="42" spans="1:12" ht="15.75" x14ac:dyDescent="0.25">
      <c r="A42" s="560" t="s">
        <v>44</v>
      </c>
      <c r="B42" s="553">
        <v>70000</v>
      </c>
      <c r="C42" s="540">
        <v>70000</v>
      </c>
      <c r="D42" s="415">
        <v>70000</v>
      </c>
      <c r="E42" s="415">
        <v>78000</v>
      </c>
      <c r="F42" s="415">
        <v>78000</v>
      </c>
      <c r="G42" s="420"/>
      <c r="H42" s="792">
        <f t="shared" si="10"/>
        <v>78000</v>
      </c>
    </row>
    <row r="43" spans="1:12" ht="15.75" x14ac:dyDescent="0.25">
      <c r="A43" s="560" t="s">
        <v>45</v>
      </c>
      <c r="B43" s="553">
        <v>40000</v>
      </c>
      <c r="C43" s="445">
        <v>40000</v>
      </c>
      <c r="D43" s="389">
        <v>40000</v>
      </c>
      <c r="E43" s="389">
        <v>40000</v>
      </c>
      <c r="F43" s="389">
        <v>40000</v>
      </c>
      <c r="G43" s="420"/>
      <c r="H43" s="792">
        <f t="shared" si="10"/>
        <v>40000</v>
      </c>
    </row>
    <row r="44" spans="1:12" ht="15.75" x14ac:dyDescent="0.25">
      <c r="A44" s="560" t="s">
        <v>47</v>
      </c>
      <c r="B44" s="553">
        <v>2200</v>
      </c>
      <c r="C44" s="445">
        <v>2200</v>
      </c>
      <c r="D44" s="389">
        <v>2200</v>
      </c>
      <c r="E44" s="389">
        <v>2200</v>
      </c>
      <c r="F44" s="389">
        <v>2200</v>
      </c>
      <c r="G44" s="420"/>
      <c r="H44" s="792">
        <f t="shared" si="10"/>
        <v>2200</v>
      </c>
    </row>
    <row r="45" spans="1:12" ht="15.75" x14ac:dyDescent="0.25">
      <c r="A45" s="560" t="s">
        <v>442</v>
      </c>
      <c r="B45" s="553">
        <v>6000</v>
      </c>
      <c r="C45" s="445">
        <v>6000</v>
      </c>
      <c r="D45" s="389">
        <v>6000</v>
      </c>
      <c r="E45" s="389">
        <v>6000</v>
      </c>
      <c r="F45" s="389">
        <v>6000</v>
      </c>
      <c r="G45" s="420"/>
      <c r="H45" s="792">
        <f t="shared" si="10"/>
        <v>6000</v>
      </c>
    </row>
    <row r="46" spans="1:12" ht="15.75" x14ac:dyDescent="0.25">
      <c r="A46" s="560" t="s">
        <v>51</v>
      </c>
      <c r="B46" s="553">
        <v>12000</v>
      </c>
      <c r="C46" s="540">
        <v>12000</v>
      </c>
      <c r="D46" s="415">
        <v>12000</v>
      </c>
      <c r="E46" s="415">
        <v>12000</v>
      </c>
      <c r="F46" s="415">
        <v>12000</v>
      </c>
      <c r="G46" s="420"/>
      <c r="H46" s="792">
        <f t="shared" si="10"/>
        <v>12000</v>
      </c>
    </row>
    <row r="47" spans="1:12" ht="15.75" x14ac:dyDescent="0.25">
      <c r="A47" s="560" t="s">
        <v>444</v>
      </c>
      <c r="B47" s="553">
        <v>412000</v>
      </c>
      <c r="C47" s="540">
        <v>412000</v>
      </c>
      <c r="D47" s="415">
        <v>412000</v>
      </c>
      <c r="E47" s="415">
        <v>212000</v>
      </c>
      <c r="F47" s="415">
        <v>212000</v>
      </c>
      <c r="G47" s="420"/>
      <c r="H47" s="792">
        <f t="shared" si="10"/>
        <v>212000</v>
      </c>
    </row>
    <row r="48" spans="1:12" ht="15.75" x14ac:dyDescent="0.25">
      <c r="A48" s="560" t="s">
        <v>449</v>
      </c>
      <c r="B48" s="553">
        <v>7000</v>
      </c>
      <c r="C48" s="445">
        <v>7000</v>
      </c>
      <c r="D48" s="389">
        <v>7000</v>
      </c>
      <c r="E48" s="389">
        <v>7000</v>
      </c>
      <c r="F48" s="389">
        <v>7000</v>
      </c>
      <c r="G48" s="420">
        <v>3600</v>
      </c>
      <c r="H48" s="792">
        <f t="shared" si="10"/>
        <v>10600</v>
      </c>
    </row>
    <row r="49" spans="1:8" ht="15.75" x14ac:dyDescent="0.25">
      <c r="A49" s="560" t="s">
        <v>606</v>
      </c>
      <c r="B49" s="553">
        <v>294430</v>
      </c>
      <c r="C49" s="445">
        <v>294430</v>
      </c>
      <c r="D49" s="389">
        <v>302165</v>
      </c>
      <c r="E49" s="389">
        <v>321444</v>
      </c>
      <c r="F49" s="389">
        <v>328024</v>
      </c>
      <c r="G49" s="420">
        <v>46885</v>
      </c>
      <c r="H49" s="792">
        <f t="shared" si="10"/>
        <v>374909</v>
      </c>
    </row>
    <row r="50" spans="1:8" ht="15.75" x14ac:dyDescent="0.25">
      <c r="A50" s="560" t="s">
        <v>55</v>
      </c>
      <c r="B50" s="826">
        <v>600</v>
      </c>
      <c r="C50" s="547">
        <v>600</v>
      </c>
      <c r="D50" s="416">
        <v>600</v>
      </c>
      <c r="E50" s="416">
        <v>600</v>
      </c>
      <c r="F50" s="416">
        <v>600</v>
      </c>
      <c r="G50" s="819"/>
      <c r="H50" s="798">
        <f t="shared" si="10"/>
        <v>600</v>
      </c>
    </row>
    <row r="51" spans="1:8" ht="15.75" x14ac:dyDescent="0.25">
      <c r="A51" s="561" t="s">
        <v>56</v>
      </c>
      <c r="B51" s="552">
        <f t="shared" ref="B51:H51" si="11">SUM(B52:B56)</f>
        <v>155600</v>
      </c>
      <c r="C51" s="545">
        <f t="shared" si="11"/>
        <v>155600</v>
      </c>
      <c r="D51" s="422">
        <f t="shared" si="11"/>
        <v>155600</v>
      </c>
      <c r="E51" s="422">
        <f t="shared" si="11"/>
        <v>155600</v>
      </c>
      <c r="F51" s="422">
        <f t="shared" si="11"/>
        <v>155600</v>
      </c>
      <c r="G51" s="419">
        <f t="shared" si="11"/>
        <v>-4050</v>
      </c>
      <c r="H51" s="789">
        <f t="shared" si="11"/>
        <v>151550</v>
      </c>
    </row>
    <row r="52" spans="1:8" ht="15.75" x14ac:dyDescent="0.25">
      <c r="A52" s="560" t="s">
        <v>448</v>
      </c>
      <c r="B52" s="553">
        <v>140000</v>
      </c>
      <c r="C52" s="445">
        <v>140000</v>
      </c>
      <c r="D52" s="389">
        <v>140000</v>
      </c>
      <c r="E52" s="389">
        <v>140000</v>
      </c>
      <c r="F52" s="389">
        <v>140000</v>
      </c>
      <c r="G52" s="420"/>
      <c r="H52" s="793">
        <f>F52+G52</f>
        <v>140000</v>
      </c>
    </row>
    <row r="53" spans="1:8" ht="15.75" x14ac:dyDescent="0.25">
      <c r="A53" s="560" t="s">
        <v>58</v>
      </c>
      <c r="B53" s="553">
        <v>4000</v>
      </c>
      <c r="C53" s="445">
        <v>4000</v>
      </c>
      <c r="D53" s="389">
        <v>4000</v>
      </c>
      <c r="E53" s="389">
        <v>4000</v>
      </c>
      <c r="F53" s="389">
        <v>4000</v>
      </c>
      <c r="G53" s="420"/>
      <c r="H53" s="793">
        <f t="shared" ref="H53:H56" si="12">F53+G53</f>
        <v>4000</v>
      </c>
    </row>
    <row r="54" spans="1:8" ht="15.75" x14ac:dyDescent="0.25">
      <c r="A54" s="560" t="s">
        <v>452</v>
      </c>
      <c r="B54" s="553">
        <v>7200</v>
      </c>
      <c r="C54" s="445">
        <v>7200</v>
      </c>
      <c r="D54" s="389">
        <v>7200</v>
      </c>
      <c r="E54" s="389">
        <v>7200</v>
      </c>
      <c r="F54" s="389">
        <v>7200</v>
      </c>
      <c r="G54" s="420"/>
      <c r="H54" s="793">
        <f t="shared" si="12"/>
        <v>7200</v>
      </c>
    </row>
    <row r="55" spans="1:8" ht="15.75" x14ac:dyDescent="0.25">
      <c r="A55" s="560" t="s">
        <v>62</v>
      </c>
      <c r="B55" s="553">
        <v>350</v>
      </c>
      <c r="C55" s="540">
        <v>350</v>
      </c>
      <c r="D55" s="415">
        <v>350</v>
      </c>
      <c r="E55" s="415">
        <v>350</v>
      </c>
      <c r="F55" s="415">
        <v>350</v>
      </c>
      <c r="G55" s="420"/>
      <c r="H55" s="793">
        <f t="shared" si="12"/>
        <v>350</v>
      </c>
    </row>
    <row r="56" spans="1:8" s="418" customFormat="1" ht="15.75" x14ac:dyDescent="0.25">
      <c r="A56" s="567" t="s">
        <v>416</v>
      </c>
      <c r="B56" s="828">
        <v>4050</v>
      </c>
      <c r="C56" s="547">
        <v>4050</v>
      </c>
      <c r="D56" s="416">
        <v>4050</v>
      </c>
      <c r="E56" s="416">
        <v>4050</v>
      </c>
      <c r="F56" s="416">
        <v>4050</v>
      </c>
      <c r="G56" s="420">
        <v>-4050</v>
      </c>
      <c r="H56" s="793">
        <f t="shared" si="12"/>
        <v>0</v>
      </c>
    </row>
    <row r="57" spans="1:8" s="417" customFormat="1" ht="15.75" x14ac:dyDescent="0.25">
      <c r="A57" s="568" t="s">
        <v>66</v>
      </c>
      <c r="B57" s="825">
        <f t="shared" ref="B57:H57" si="13">SUM(B58:B92)</f>
        <v>3414999</v>
      </c>
      <c r="C57" s="548">
        <f t="shared" si="13"/>
        <v>3414999</v>
      </c>
      <c r="D57" s="424">
        <f t="shared" si="13"/>
        <v>3570086</v>
      </c>
      <c r="E57" s="424">
        <f t="shared" si="13"/>
        <v>3624674</v>
      </c>
      <c r="F57" s="424">
        <f t="shared" si="13"/>
        <v>3691500</v>
      </c>
      <c r="G57" s="421">
        <f t="shared" si="13"/>
        <v>103758</v>
      </c>
      <c r="H57" s="794">
        <f t="shared" si="13"/>
        <v>3795258</v>
      </c>
    </row>
    <row r="58" spans="1:8" ht="15.75" x14ac:dyDescent="0.25">
      <c r="A58" s="391" t="s">
        <v>451</v>
      </c>
      <c r="B58" s="553">
        <v>14365</v>
      </c>
      <c r="C58" s="445">
        <v>14365</v>
      </c>
      <c r="D58" s="389">
        <v>14365</v>
      </c>
      <c r="E58" s="389">
        <v>14365</v>
      </c>
      <c r="F58" s="389">
        <v>14365</v>
      </c>
      <c r="G58" s="420"/>
      <c r="H58" s="793">
        <f t="shared" ref="H58:H71" si="14">F58+G58</f>
        <v>14365</v>
      </c>
    </row>
    <row r="59" spans="1:8" ht="15.75" x14ac:dyDescent="0.25">
      <c r="A59" s="391" t="s">
        <v>637</v>
      </c>
      <c r="B59" s="553"/>
      <c r="C59" s="445"/>
      <c r="D59" s="389"/>
      <c r="E59" s="389"/>
      <c r="F59" s="389"/>
      <c r="G59" s="420">
        <v>2000</v>
      </c>
      <c r="H59" s="793">
        <f t="shared" si="14"/>
        <v>2000</v>
      </c>
    </row>
    <row r="60" spans="1:8" ht="15.75" x14ac:dyDescent="0.25">
      <c r="A60" s="391" t="s">
        <v>638</v>
      </c>
      <c r="B60" s="553"/>
      <c r="C60" s="445"/>
      <c r="D60" s="389"/>
      <c r="E60" s="389"/>
      <c r="F60" s="389"/>
      <c r="G60" s="420">
        <v>1000</v>
      </c>
      <c r="H60" s="793">
        <f t="shared" si="14"/>
        <v>1000</v>
      </c>
    </row>
    <row r="61" spans="1:8" ht="15.75" x14ac:dyDescent="0.25">
      <c r="A61" s="391" t="s">
        <v>639</v>
      </c>
      <c r="B61" s="553"/>
      <c r="C61" s="445"/>
      <c r="D61" s="389"/>
      <c r="E61" s="389"/>
      <c r="F61" s="389"/>
      <c r="G61" s="420">
        <v>700</v>
      </c>
      <c r="H61" s="793">
        <f t="shared" si="14"/>
        <v>700</v>
      </c>
    </row>
    <row r="62" spans="1:8" ht="15.75" x14ac:dyDescent="0.25">
      <c r="A62" s="391" t="s">
        <v>641</v>
      </c>
      <c r="B62" s="553"/>
      <c r="C62" s="445"/>
      <c r="D62" s="389"/>
      <c r="E62" s="389"/>
      <c r="F62" s="389"/>
      <c r="G62" s="420">
        <v>2852</v>
      </c>
      <c r="H62" s="793">
        <f t="shared" si="14"/>
        <v>2852</v>
      </c>
    </row>
    <row r="63" spans="1:8" ht="15.75" x14ac:dyDescent="0.25">
      <c r="A63" s="391" t="s">
        <v>640</v>
      </c>
      <c r="B63" s="553"/>
      <c r="C63" s="445"/>
      <c r="D63" s="389"/>
      <c r="E63" s="389"/>
      <c r="F63" s="389"/>
      <c r="G63" s="420">
        <v>10000</v>
      </c>
      <c r="H63" s="793">
        <f t="shared" si="14"/>
        <v>10000</v>
      </c>
    </row>
    <row r="64" spans="1:8" ht="15.75" x14ac:dyDescent="0.25">
      <c r="A64" s="391" t="s">
        <v>644</v>
      </c>
      <c r="B64" s="553"/>
      <c r="C64" s="445"/>
      <c r="D64" s="389"/>
      <c r="E64" s="389"/>
      <c r="F64" s="389"/>
      <c r="G64" s="420">
        <v>20000</v>
      </c>
      <c r="H64" s="793">
        <f t="shared" si="14"/>
        <v>20000</v>
      </c>
    </row>
    <row r="65" spans="1:8" ht="15.75" x14ac:dyDescent="0.25">
      <c r="A65" s="391" t="s">
        <v>643</v>
      </c>
      <c r="B65" s="553"/>
      <c r="C65" s="445"/>
      <c r="D65" s="389"/>
      <c r="E65" s="389"/>
      <c r="F65" s="389"/>
      <c r="G65" s="420">
        <v>5900</v>
      </c>
      <c r="H65" s="793">
        <f t="shared" si="14"/>
        <v>5900</v>
      </c>
    </row>
    <row r="66" spans="1:8" ht="15.75" x14ac:dyDescent="0.25">
      <c r="A66" s="391" t="s">
        <v>642</v>
      </c>
      <c r="B66" s="553"/>
      <c r="C66" s="445"/>
      <c r="D66" s="389"/>
      <c r="E66" s="389"/>
      <c r="F66" s="389"/>
      <c r="G66" s="420">
        <v>800</v>
      </c>
      <c r="H66" s="793">
        <f t="shared" si="14"/>
        <v>800</v>
      </c>
    </row>
    <row r="67" spans="1:8" ht="15.75" x14ac:dyDescent="0.25">
      <c r="A67" s="391" t="s">
        <v>651</v>
      </c>
      <c r="B67" s="553"/>
      <c r="C67" s="445"/>
      <c r="D67" s="389"/>
      <c r="E67" s="389"/>
      <c r="F67" s="389"/>
      <c r="G67" s="420">
        <v>1800</v>
      </c>
      <c r="H67" s="793">
        <f t="shared" si="14"/>
        <v>1800</v>
      </c>
    </row>
    <row r="68" spans="1:8" ht="15.75" x14ac:dyDescent="0.25">
      <c r="A68" s="391" t="s">
        <v>652</v>
      </c>
      <c r="B68" s="553"/>
      <c r="C68" s="445"/>
      <c r="D68" s="389"/>
      <c r="E68" s="389"/>
      <c r="F68" s="389"/>
      <c r="G68" s="420">
        <v>360</v>
      </c>
      <c r="H68" s="793">
        <f t="shared" si="14"/>
        <v>360</v>
      </c>
    </row>
    <row r="69" spans="1:8" ht="15.75" x14ac:dyDescent="0.25">
      <c r="A69" s="391" t="s">
        <v>645</v>
      </c>
      <c r="B69" s="553"/>
      <c r="C69" s="445"/>
      <c r="D69" s="389"/>
      <c r="E69" s="389"/>
      <c r="F69" s="389"/>
      <c r="G69" s="420">
        <v>5750</v>
      </c>
      <c r="H69" s="793">
        <f t="shared" si="14"/>
        <v>5750</v>
      </c>
    </row>
    <row r="70" spans="1:8" ht="15.75" x14ac:dyDescent="0.25">
      <c r="A70" s="391" t="s">
        <v>646</v>
      </c>
      <c r="B70" s="553"/>
      <c r="C70" s="445"/>
      <c r="D70" s="389"/>
      <c r="E70" s="389"/>
      <c r="F70" s="389"/>
      <c r="G70" s="420">
        <v>11500</v>
      </c>
      <c r="H70" s="793">
        <f t="shared" si="14"/>
        <v>11500</v>
      </c>
    </row>
    <row r="71" spans="1:8" s="817" customFormat="1" ht="15.75" x14ac:dyDescent="0.25">
      <c r="A71" s="571" t="s">
        <v>650</v>
      </c>
      <c r="B71" s="829"/>
      <c r="C71" s="815"/>
      <c r="D71" s="816"/>
      <c r="E71" s="816"/>
      <c r="F71" s="816"/>
      <c r="G71" s="420">
        <v>1000</v>
      </c>
      <c r="H71" s="793">
        <f t="shared" si="14"/>
        <v>1000</v>
      </c>
    </row>
    <row r="72" spans="1:8" ht="15.75" x14ac:dyDescent="0.25">
      <c r="A72" s="391" t="s">
        <v>653</v>
      </c>
      <c r="B72" s="553"/>
      <c r="C72" s="445"/>
      <c r="D72" s="389"/>
      <c r="E72" s="389">
        <v>24000</v>
      </c>
      <c r="F72" s="389">
        <v>24000</v>
      </c>
      <c r="G72" s="420">
        <v>26000</v>
      </c>
      <c r="H72" s="793">
        <f t="shared" ref="H72:H92" si="15">F72+G72</f>
        <v>50000</v>
      </c>
    </row>
    <row r="73" spans="1:8" ht="15.75" x14ac:dyDescent="0.25">
      <c r="A73" s="391" t="s">
        <v>613</v>
      </c>
      <c r="B73" s="553"/>
      <c r="C73" s="445"/>
      <c r="D73" s="389"/>
      <c r="E73" s="389">
        <v>6500</v>
      </c>
      <c r="F73" s="389">
        <v>6500</v>
      </c>
      <c r="G73" s="420"/>
      <c r="H73" s="793">
        <f t="shared" si="15"/>
        <v>6500</v>
      </c>
    </row>
    <row r="74" spans="1:8" ht="15.75" x14ac:dyDescent="0.25">
      <c r="A74" s="391" t="s">
        <v>608</v>
      </c>
      <c r="B74" s="553"/>
      <c r="C74" s="445"/>
      <c r="D74" s="389"/>
      <c r="E74" s="389">
        <v>1000</v>
      </c>
      <c r="F74" s="389">
        <v>1000</v>
      </c>
      <c r="G74" s="420"/>
      <c r="H74" s="793">
        <f t="shared" si="15"/>
        <v>1000</v>
      </c>
    </row>
    <row r="75" spans="1:8" ht="15.75" x14ac:dyDescent="0.25">
      <c r="A75" s="391" t="s">
        <v>609</v>
      </c>
      <c r="B75" s="553"/>
      <c r="C75" s="445"/>
      <c r="D75" s="389"/>
      <c r="E75" s="389">
        <v>1000</v>
      </c>
      <c r="F75" s="389">
        <v>1000</v>
      </c>
      <c r="G75" s="420"/>
      <c r="H75" s="793">
        <f t="shared" si="15"/>
        <v>1000</v>
      </c>
    </row>
    <row r="76" spans="1:8" ht="15.75" x14ac:dyDescent="0.25">
      <c r="A76" s="391" t="s">
        <v>612</v>
      </c>
      <c r="B76" s="553"/>
      <c r="C76" s="445"/>
      <c r="D76" s="389"/>
      <c r="E76" s="389">
        <v>1500</v>
      </c>
      <c r="F76" s="389">
        <v>1500</v>
      </c>
      <c r="G76" s="420"/>
      <c r="H76" s="793">
        <f t="shared" si="15"/>
        <v>1500</v>
      </c>
    </row>
    <row r="77" spans="1:8" ht="15.75" x14ac:dyDescent="0.25">
      <c r="A77" s="391" t="s">
        <v>610</v>
      </c>
      <c r="B77" s="553"/>
      <c r="C77" s="445"/>
      <c r="D77" s="389"/>
      <c r="E77" s="389">
        <v>3700</v>
      </c>
      <c r="F77" s="389">
        <v>3700</v>
      </c>
      <c r="G77" s="420"/>
      <c r="H77" s="793">
        <f t="shared" si="15"/>
        <v>3700</v>
      </c>
    </row>
    <row r="78" spans="1:8" ht="15.75" x14ac:dyDescent="0.25">
      <c r="A78" s="560" t="s">
        <v>81</v>
      </c>
      <c r="B78" s="553">
        <v>154800</v>
      </c>
      <c r="C78" s="540">
        <v>154800</v>
      </c>
      <c r="D78" s="415">
        <v>154800</v>
      </c>
      <c r="E78" s="415">
        <v>154800</v>
      </c>
      <c r="F78" s="415">
        <v>154800</v>
      </c>
      <c r="G78" s="420">
        <v>-23760</v>
      </c>
      <c r="H78" s="793">
        <f t="shared" si="15"/>
        <v>131040</v>
      </c>
    </row>
    <row r="79" spans="1:8" ht="15.75" x14ac:dyDescent="0.25">
      <c r="A79" s="560" t="s">
        <v>83</v>
      </c>
      <c r="B79" s="553">
        <v>12387</v>
      </c>
      <c r="C79" s="445">
        <v>12387</v>
      </c>
      <c r="D79" s="389">
        <v>12387</v>
      </c>
      <c r="E79" s="389">
        <v>12387</v>
      </c>
      <c r="F79" s="389">
        <v>12387</v>
      </c>
      <c r="G79" s="420">
        <v>713</v>
      </c>
      <c r="H79" s="793">
        <f t="shared" si="15"/>
        <v>13100</v>
      </c>
    </row>
    <row r="80" spans="1:8" ht="15.75" x14ac:dyDescent="0.25">
      <c r="A80" s="391" t="s">
        <v>84</v>
      </c>
      <c r="B80" s="553">
        <v>2945000</v>
      </c>
      <c r="C80" s="445">
        <v>2945000</v>
      </c>
      <c r="D80" s="389">
        <v>3064623</v>
      </c>
      <c r="E80" s="389">
        <v>3064623</v>
      </c>
      <c r="F80" s="389">
        <v>3108501</v>
      </c>
      <c r="G80" s="420">
        <v>28600</v>
      </c>
      <c r="H80" s="793">
        <f t="shared" si="15"/>
        <v>3137101</v>
      </c>
    </row>
    <row r="81" spans="1:9" ht="15.75" x14ac:dyDescent="0.25">
      <c r="A81" s="391" t="s">
        <v>85</v>
      </c>
      <c r="B81" s="553">
        <v>21482</v>
      </c>
      <c r="C81" s="445">
        <v>21482</v>
      </c>
      <c r="D81" s="389">
        <v>21482</v>
      </c>
      <c r="E81" s="389">
        <v>21482</v>
      </c>
      <c r="F81" s="389">
        <v>21482</v>
      </c>
      <c r="G81" s="420"/>
      <c r="H81" s="793">
        <f t="shared" si="15"/>
        <v>21482</v>
      </c>
    </row>
    <row r="82" spans="1:9" ht="15.75" x14ac:dyDescent="0.25">
      <c r="A82" s="391" t="s">
        <v>86</v>
      </c>
      <c r="B82" s="553">
        <v>11329</v>
      </c>
      <c r="C82" s="445">
        <v>11329</v>
      </c>
      <c r="D82" s="389">
        <v>11329</v>
      </c>
      <c r="E82" s="389">
        <v>11329</v>
      </c>
      <c r="F82" s="389">
        <v>11329</v>
      </c>
      <c r="G82" s="420"/>
      <c r="H82" s="793">
        <f t="shared" si="15"/>
        <v>11329</v>
      </c>
    </row>
    <row r="83" spans="1:9" ht="15.75" x14ac:dyDescent="0.25">
      <c r="A83" s="391" t="s">
        <v>87</v>
      </c>
      <c r="B83" s="553">
        <v>998</v>
      </c>
      <c r="C83" s="445">
        <v>998</v>
      </c>
      <c r="D83" s="389">
        <v>998</v>
      </c>
      <c r="E83" s="389">
        <v>998</v>
      </c>
      <c r="F83" s="389">
        <v>998</v>
      </c>
      <c r="G83" s="420"/>
      <c r="H83" s="793">
        <f t="shared" si="15"/>
        <v>998</v>
      </c>
    </row>
    <row r="84" spans="1:9" ht="15.75" x14ac:dyDescent="0.25">
      <c r="A84" s="391" t="s">
        <v>88</v>
      </c>
      <c r="B84" s="553">
        <v>2163</v>
      </c>
      <c r="C84" s="540">
        <v>2163</v>
      </c>
      <c r="D84" s="415">
        <v>2163</v>
      </c>
      <c r="E84" s="415">
        <v>2163</v>
      </c>
      <c r="F84" s="415">
        <v>2163</v>
      </c>
      <c r="G84" s="420"/>
      <c r="H84" s="793">
        <f t="shared" si="15"/>
        <v>2163</v>
      </c>
    </row>
    <row r="85" spans="1:9" ht="15.75" x14ac:dyDescent="0.25">
      <c r="A85" s="391" t="s">
        <v>649</v>
      </c>
      <c r="B85" s="553">
        <v>7623</v>
      </c>
      <c r="C85" s="540">
        <v>7623</v>
      </c>
      <c r="D85" s="415">
        <v>7623</v>
      </c>
      <c r="E85" s="415">
        <v>7623</v>
      </c>
      <c r="F85" s="415">
        <v>7623</v>
      </c>
      <c r="G85" s="420">
        <v>49</v>
      </c>
      <c r="H85" s="793">
        <f t="shared" si="15"/>
        <v>7672</v>
      </c>
    </row>
    <row r="86" spans="1:9" ht="15.75" x14ac:dyDescent="0.25">
      <c r="A86" s="391" t="s">
        <v>90</v>
      </c>
      <c r="B86" s="553">
        <v>40000</v>
      </c>
      <c r="C86" s="445">
        <v>40000</v>
      </c>
      <c r="D86" s="389">
        <v>40000</v>
      </c>
      <c r="E86" s="389">
        <v>40000</v>
      </c>
      <c r="F86" s="389">
        <v>40000</v>
      </c>
      <c r="G86" s="420">
        <v>1100</v>
      </c>
      <c r="H86" s="793">
        <f t="shared" si="15"/>
        <v>41100</v>
      </c>
    </row>
    <row r="87" spans="1:9" ht="15.75" x14ac:dyDescent="0.25">
      <c r="A87" s="391" t="s">
        <v>91</v>
      </c>
      <c r="B87" s="553">
        <v>182852</v>
      </c>
      <c r="C87" s="445">
        <v>182852</v>
      </c>
      <c r="D87" s="389">
        <v>218316</v>
      </c>
      <c r="E87" s="389">
        <v>227204</v>
      </c>
      <c r="F87" s="389">
        <v>250152</v>
      </c>
      <c r="G87" s="420">
        <v>-8999</v>
      </c>
      <c r="H87" s="793">
        <f t="shared" si="15"/>
        <v>241153</v>
      </c>
      <c r="I87" s="445"/>
    </row>
    <row r="88" spans="1:9" ht="15.75" x14ac:dyDescent="0.25">
      <c r="A88" s="391" t="s">
        <v>648</v>
      </c>
      <c r="B88" s="553"/>
      <c r="C88" s="445"/>
      <c r="D88" s="389"/>
      <c r="E88" s="389"/>
      <c r="F88" s="389"/>
      <c r="G88" s="420">
        <v>12500</v>
      </c>
      <c r="H88" s="793">
        <f t="shared" si="15"/>
        <v>12500</v>
      </c>
      <c r="I88" s="445"/>
    </row>
    <row r="89" spans="1:9" ht="15.75" x14ac:dyDescent="0.25">
      <c r="A89" s="391" t="s">
        <v>92</v>
      </c>
      <c r="B89" s="553">
        <v>7000</v>
      </c>
      <c r="C89" s="445">
        <v>7000</v>
      </c>
      <c r="D89" s="389">
        <v>7000</v>
      </c>
      <c r="E89" s="389">
        <v>7000</v>
      </c>
      <c r="F89" s="389">
        <v>7000</v>
      </c>
      <c r="G89" s="420"/>
      <c r="H89" s="793">
        <f t="shared" si="15"/>
        <v>7000</v>
      </c>
    </row>
    <row r="90" spans="1:9" ht="15.75" x14ac:dyDescent="0.25">
      <c r="A90" s="391" t="s">
        <v>441</v>
      </c>
      <c r="B90" s="553">
        <v>3000</v>
      </c>
      <c r="C90" s="445">
        <v>3000</v>
      </c>
      <c r="D90" s="389">
        <v>3000</v>
      </c>
      <c r="E90" s="389">
        <v>3000</v>
      </c>
      <c r="F90" s="389">
        <v>3000</v>
      </c>
      <c r="G90" s="420"/>
      <c r="H90" s="793">
        <f t="shared" si="15"/>
        <v>3000</v>
      </c>
    </row>
    <row r="91" spans="1:9" ht="15.75" x14ac:dyDescent="0.25">
      <c r="A91" s="391" t="s">
        <v>647</v>
      </c>
      <c r="B91" s="553"/>
      <c r="C91" s="445"/>
      <c r="D91" s="389"/>
      <c r="E91" s="389"/>
      <c r="F91" s="389"/>
      <c r="G91" s="420">
        <v>693</v>
      </c>
      <c r="H91" s="793">
        <f t="shared" si="15"/>
        <v>693</v>
      </c>
    </row>
    <row r="92" spans="1:9" ht="16.5" thickBot="1" x14ac:dyDescent="0.3">
      <c r="A92" s="391" t="s">
        <v>100</v>
      </c>
      <c r="B92" s="555">
        <v>12000</v>
      </c>
      <c r="C92" s="540">
        <v>12000</v>
      </c>
      <c r="D92" s="415">
        <v>12000</v>
      </c>
      <c r="E92" s="415">
        <v>20000</v>
      </c>
      <c r="F92" s="415">
        <v>20000</v>
      </c>
      <c r="G92" s="420">
        <v>3200</v>
      </c>
      <c r="H92" s="793">
        <f t="shared" si="15"/>
        <v>23200</v>
      </c>
    </row>
    <row r="93" spans="1:9" ht="18.75" thickBot="1" x14ac:dyDescent="0.3">
      <c r="A93" s="569" t="s">
        <v>410</v>
      </c>
      <c r="B93" s="504">
        <f>B94+B98</f>
        <v>1850600</v>
      </c>
      <c r="C93" s="549">
        <f t="shared" ref="C93:H93" si="16">C94+C98</f>
        <v>1064000</v>
      </c>
      <c r="D93" s="427">
        <f t="shared" si="16"/>
        <v>1180000</v>
      </c>
      <c r="E93" s="427">
        <f>E94+E98</f>
        <v>1228191</v>
      </c>
      <c r="F93" s="427">
        <f>F94+F98</f>
        <v>1263191</v>
      </c>
      <c r="G93" s="388">
        <f t="shared" si="16"/>
        <v>4500</v>
      </c>
      <c r="H93" s="388">
        <f t="shared" si="16"/>
        <v>1267691</v>
      </c>
    </row>
    <row r="94" spans="1:9" ht="18.75" thickBot="1" x14ac:dyDescent="0.3">
      <c r="A94" s="410" t="s">
        <v>111</v>
      </c>
      <c r="B94" s="504">
        <f>SUM(B95:B97)</f>
        <v>131000</v>
      </c>
      <c r="C94" s="550">
        <f t="shared" ref="C94:H94" si="17">SUM(C95:C97)</f>
        <v>131000</v>
      </c>
      <c r="D94" s="426">
        <f t="shared" si="17"/>
        <v>131000</v>
      </c>
      <c r="E94" s="426">
        <f>SUM(E95:E97)</f>
        <v>157891</v>
      </c>
      <c r="F94" s="426">
        <f>SUM(F95:F97)</f>
        <v>157891</v>
      </c>
      <c r="G94" s="502">
        <f t="shared" si="17"/>
        <v>0</v>
      </c>
      <c r="H94" s="542">
        <f t="shared" si="17"/>
        <v>157891</v>
      </c>
    </row>
    <row r="95" spans="1:9" ht="15.75" x14ac:dyDescent="0.25">
      <c r="A95" s="391" t="s">
        <v>113</v>
      </c>
      <c r="B95" s="553">
        <v>21000</v>
      </c>
      <c r="C95" s="540">
        <v>21000</v>
      </c>
      <c r="D95" s="415">
        <v>21000</v>
      </c>
      <c r="E95" s="415">
        <v>21000</v>
      </c>
      <c r="F95" s="415">
        <v>21000</v>
      </c>
      <c r="G95" s="540">
        <v>-10000</v>
      </c>
      <c r="H95" s="795">
        <f>F95+G95</f>
        <v>11000</v>
      </c>
    </row>
    <row r="96" spans="1:9" ht="15.75" x14ac:dyDescent="0.25">
      <c r="A96" s="391" t="s">
        <v>114</v>
      </c>
      <c r="B96" s="553">
        <v>5000</v>
      </c>
      <c r="C96" s="540">
        <v>5000</v>
      </c>
      <c r="D96" s="415">
        <v>5000</v>
      </c>
      <c r="E96" s="415">
        <v>1891</v>
      </c>
      <c r="F96" s="415">
        <v>1891</v>
      </c>
      <c r="G96" s="540"/>
      <c r="H96" s="554">
        <f t="shared" ref="H96:H97" si="18">F96+G96</f>
        <v>1891</v>
      </c>
    </row>
    <row r="97" spans="1:8" ht="16.5" thickBot="1" x14ac:dyDescent="0.3">
      <c r="A97" s="411" t="s">
        <v>115</v>
      </c>
      <c r="B97" s="555">
        <v>105000</v>
      </c>
      <c r="C97" s="551">
        <v>105000</v>
      </c>
      <c r="D97" s="425">
        <v>105000</v>
      </c>
      <c r="E97" s="425">
        <v>135000</v>
      </c>
      <c r="F97" s="425">
        <v>135000</v>
      </c>
      <c r="G97" s="541">
        <v>10000</v>
      </c>
      <c r="H97" s="801">
        <f t="shared" si="18"/>
        <v>145000</v>
      </c>
    </row>
    <row r="98" spans="1:8" ht="18.75" thickBot="1" x14ac:dyDescent="0.3">
      <c r="A98" s="392" t="s">
        <v>116</v>
      </c>
      <c r="B98" s="830">
        <f>SUM(B99:B107)</f>
        <v>1719600</v>
      </c>
      <c r="C98" s="573">
        <f>SUM(C103:C107)</f>
        <v>933000</v>
      </c>
      <c r="D98" s="426">
        <f>SUM(D103:D107)</f>
        <v>1049000</v>
      </c>
      <c r="E98" s="768">
        <f>SUM(E99:E107)</f>
        <v>1070300</v>
      </c>
      <c r="F98" s="768">
        <f>SUM(F99:F107)</f>
        <v>1105300</v>
      </c>
      <c r="G98" s="428">
        <f>SUM(G99:G107)</f>
        <v>4500</v>
      </c>
      <c r="H98" s="552">
        <f>SUM(H99:H107)</f>
        <v>1109800</v>
      </c>
    </row>
    <row r="99" spans="1:8" ht="15.75" x14ac:dyDescent="0.25">
      <c r="A99" s="560" t="s">
        <v>599</v>
      </c>
      <c r="B99" s="389">
        <v>786600</v>
      </c>
      <c r="C99" s="821"/>
      <c r="D99" s="574"/>
      <c r="E99" s="560"/>
      <c r="F99" s="560"/>
      <c r="G99" s="820"/>
      <c r="H99" s="796">
        <f>F99+G99</f>
        <v>0</v>
      </c>
    </row>
    <row r="100" spans="1:8" ht="15.75" x14ac:dyDescent="0.25">
      <c r="A100" s="560" t="s">
        <v>611</v>
      </c>
      <c r="B100" s="389"/>
      <c r="C100" s="574"/>
      <c r="D100" s="574"/>
      <c r="E100" s="389">
        <v>3300</v>
      </c>
      <c r="F100" s="389">
        <v>3300</v>
      </c>
      <c r="G100" s="540"/>
      <c r="H100" s="553">
        <f t="shared" ref="H100:H107" si="19">F100+G100</f>
        <v>3300</v>
      </c>
    </row>
    <row r="101" spans="1:8" ht="15.75" x14ac:dyDescent="0.25">
      <c r="A101" s="560" t="s">
        <v>607</v>
      </c>
      <c r="B101" s="389"/>
      <c r="C101" s="574"/>
      <c r="D101" s="574"/>
      <c r="E101" s="389">
        <v>50000</v>
      </c>
      <c r="F101" s="389">
        <v>50000</v>
      </c>
      <c r="G101" s="540"/>
      <c r="H101" s="553">
        <f t="shared" si="19"/>
        <v>50000</v>
      </c>
    </row>
    <row r="102" spans="1:8" ht="15.75" x14ac:dyDescent="0.25">
      <c r="A102" s="391" t="s">
        <v>654</v>
      </c>
      <c r="B102" s="389"/>
      <c r="C102" s="574"/>
      <c r="D102" s="574"/>
      <c r="E102" s="389"/>
      <c r="F102" s="389"/>
      <c r="G102" s="540">
        <v>4500</v>
      </c>
      <c r="H102" s="553">
        <f t="shared" si="19"/>
        <v>4500</v>
      </c>
    </row>
    <row r="103" spans="1:8" ht="15.75" x14ac:dyDescent="0.25">
      <c r="A103" s="560" t="s">
        <v>450</v>
      </c>
      <c r="B103" s="553">
        <v>18000</v>
      </c>
      <c r="C103" s="575">
        <v>18000</v>
      </c>
      <c r="D103" s="575">
        <v>18000</v>
      </c>
      <c r="E103" s="389">
        <v>0</v>
      </c>
      <c r="F103" s="389">
        <v>0</v>
      </c>
      <c r="G103" s="540"/>
      <c r="H103" s="553">
        <f t="shared" si="19"/>
        <v>0</v>
      </c>
    </row>
    <row r="104" spans="1:8" ht="15.75" x14ac:dyDescent="0.25">
      <c r="A104" s="560" t="s">
        <v>630</v>
      </c>
      <c r="B104" s="553"/>
      <c r="C104" s="575"/>
      <c r="D104" s="575"/>
      <c r="E104" s="389"/>
      <c r="F104" s="389">
        <v>35000</v>
      </c>
      <c r="G104" s="540"/>
      <c r="H104" s="553">
        <f t="shared" si="19"/>
        <v>35000</v>
      </c>
    </row>
    <row r="105" spans="1:8" ht="15.75" x14ac:dyDescent="0.25">
      <c r="A105" s="391" t="s">
        <v>500</v>
      </c>
      <c r="B105" s="553"/>
      <c r="C105" s="575"/>
      <c r="D105" s="575">
        <v>129000</v>
      </c>
      <c r="E105" s="389">
        <v>129000</v>
      </c>
      <c r="F105" s="389">
        <v>129000</v>
      </c>
      <c r="G105" s="540"/>
      <c r="H105" s="553">
        <f t="shared" si="19"/>
        <v>129000</v>
      </c>
    </row>
    <row r="106" spans="1:8" ht="15.75" x14ac:dyDescent="0.25">
      <c r="A106" s="560" t="s">
        <v>436</v>
      </c>
      <c r="B106" s="553">
        <v>609000</v>
      </c>
      <c r="C106" s="575">
        <v>609000</v>
      </c>
      <c r="D106" s="575">
        <v>609000</v>
      </c>
      <c r="E106" s="389">
        <v>595000</v>
      </c>
      <c r="F106" s="389">
        <v>595000</v>
      </c>
      <c r="G106" s="445"/>
      <c r="H106" s="553">
        <f t="shared" si="19"/>
        <v>595000</v>
      </c>
    </row>
    <row r="107" spans="1:8" ht="16.5" thickBot="1" x14ac:dyDescent="0.3">
      <c r="A107" s="560" t="s">
        <v>437</v>
      </c>
      <c r="B107" s="553">
        <v>306000</v>
      </c>
      <c r="C107" s="822">
        <v>306000</v>
      </c>
      <c r="D107" s="575">
        <v>293000</v>
      </c>
      <c r="E107" s="389">
        <v>293000</v>
      </c>
      <c r="F107" s="389">
        <v>293000</v>
      </c>
      <c r="G107" s="445"/>
      <c r="H107" s="555">
        <f t="shared" si="19"/>
        <v>293000</v>
      </c>
    </row>
    <row r="108" spans="1:8" ht="18.75" thickBot="1" x14ac:dyDescent="0.3">
      <c r="A108" s="570" t="s">
        <v>400</v>
      </c>
      <c r="B108" s="504">
        <f>SUM(B109:B112)</f>
        <v>6652400</v>
      </c>
      <c r="C108" s="576">
        <f>SUM(C110:C112)</f>
        <v>660000</v>
      </c>
      <c r="D108" s="429">
        <f>SUM(D110:D112)</f>
        <v>791345</v>
      </c>
      <c r="E108" s="429">
        <f>SUM(E109:E112)</f>
        <v>760004</v>
      </c>
      <c r="F108" s="429">
        <f>SUM(F109:F112)</f>
        <v>760004</v>
      </c>
      <c r="G108" s="578">
        <f>SUM(G110:G112)</f>
        <v>0</v>
      </c>
      <c r="H108" s="799">
        <f>SUM(H110:H112)</f>
        <v>760004</v>
      </c>
    </row>
    <row r="109" spans="1:8" ht="15.75" x14ac:dyDescent="0.25">
      <c r="A109" s="571" t="s">
        <v>600</v>
      </c>
      <c r="B109" s="554">
        <v>5992400</v>
      </c>
      <c r="C109" s="823"/>
      <c r="D109" s="577"/>
      <c r="E109" s="571"/>
      <c r="F109" s="571"/>
      <c r="G109" s="767"/>
      <c r="H109" s="795">
        <f>F109+G109</f>
        <v>0</v>
      </c>
    </row>
    <row r="110" spans="1:8" s="460" customFormat="1" ht="15.75" x14ac:dyDescent="0.25">
      <c r="A110" s="571" t="s">
        <v>498</v>
      </c>
      <c r="B110" s="554"/>
      <c r="C110" s="503"/>
      <c r="D110" s="503">
        <v>377716</v>
      </c>
      <c r="E110" s="415">
        <v>377716</v>
      </c>
      <c r="F110" s="415">
        <v>377716</v>
      </c>
      <c r="G110" s="543"/>
      <c r="H110" s="554">
        <f t="shared" ref="H110:H112" si="20">F110+G110</f>
        <v>377716</v>
      </c>
    </row>
    <row r="111" spans="1:8" s="460" customFormat="1" ht="15.75" x14ac:dyDescent="0.25">
      <c r="A111" s="571" t="s">
        <v>605</v>
      </c>
      <c r="B111" s="554"/>
      <c r="C111" s="503"/>
      <c r="D111" s="503"/>
      <c r="E111" s="415">
        <v>382288</v>
      </c>
      <c r="F111" s="415">
        <v>382288</v>
      </c>
      <c r="G111" s="543"/>
      <c r="H111" s="554">
        <f t="shared" si="20"/>
        <v>382288</v>
      </c>
    </row>
    <row r="112" spans="1:8" ht="16.5" thickBot="1" x14ac:dyDescent="0.3">
      <c r="A112" s="560" t="s">
        <v>499</v>
      </c>
      <c r="B112" s="553">
        <v>660000</v>
      </c>
      <c r="C112" s="824">
        <v>660000</v>
      </c>
      <c r="D112" s="503">
        <v>413629</v>
      </c>
      <c r="E112" s="415">
        <v>0</v>
      </c>
      <c r="F112" s="415">
        <v>0</v>
      </c>
      <c r="G112" s="540"/>
      <c r="H112" s="801">
        <f t="shared" si="20"/>
        <v>0</v>
      </c>
    </row>
    <row r="113" spans="1:8" ht="24" thickBot="1" x14ac:dyDescent="0.4">
      <c r="A113" s="572" t="s">
        <v>130</v>
      </c>
      <c r="B113" s="831">
        <f>B108+B93+B3</f>
        <v>21803629</v>
      </c>
      <c r="C113" s="501">
        <f>C3+C93+C108</f>
        <v>15024629</v>
      </c>
      <c r="D113" s="505">
        <f>D3+D93+D108</f>
        <v>15525143</v>
      </c>
      <c r="E113" s="505">
        <f>E108+E93+E3</f>
        <v>15571860</v>
      </c>
      <c r="F113" s="505">
        <f>F108+F93+F3</f>
        <v>15734993</v>
      </c>
      <c r="G113" s="591">
        <f>G3+G93+G108</f>
        <v>333324</v>
      </c>
      <c r="H113" s="800">
        <f>H3+H93+H108</f>
        <v>16068317</v>
      </c>
    </row>
    <row r="114" spans="1:8" ht="15.75" x14ac:dyDescent="0.25">
      <c r="A114" s="393"/>
      <c r="B114" s="393"/>
    </row>
    <row r="115" spans="1:8" x14ac:dyDescent="0.25">
      <c r="A115" s="395"/>
      <c r="B115" s="395"/>
    </row>
    <row r="116" spans="1:8" x14ac:dyDescent="0.25">
      <c r="A116" s="396"/>
      <c r="B116" s="396"/>
    </row>
  </sheetData>
  <sheetProtection selectLockedCells="1" selectUnlockedCells="1"/>
  <mergeCells count="1">
    <mergeCell ref="A1:H1"/>
  </mergeCells>
  <phoneticPr fontId="0" type="noConversion"/>
  <pageMargins left="1.1811023622047245" right="0" top="0" bottom="0" header="0.51181102362204722" footer="0.51181102362204722"/>
  <pageSetup paperSize="9" scale="51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7"/>
  <sheetViews>
    <sheetView topLeftCell="B1" zoomScale="80" zoomScaleNormal="80" workbookViewId="0">
      <pane xSplit="2" ySplit="9" topLeftCell="K163" activePane="bottomRight" state="frozen"/>
      <selection activeCell="B1" sqref="B1"/>
      <selection pane="topRight" activeCell="T1" sqref="T1"/>
      <selection pane="bottomLeft" activeCell="B163" sqref="B163"/>
      <selection pane="bottomRight" activeCell="Y117" sqref="Y117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5.28515625" style="149" customWidth="1"/>
    <col min="4" max="6" width="13.28515625" style="149" customWidth="1"/>
    <col min="7" max="7" width="13.140625" style="149" customWidth="1"/>
    <col min="8" max="9" width="12.85546875" style="290" bestFit="1" customWidth="1"/>
    <col min="10" max="10" width="11.42578125" style="290" bestFit="1" customWidth="1"/>
    <col min="11" max="11" width="12.7109375" style="290" bestFit="1" customWidth="1"/>
    <col min="12" max="23" width="12.7109375" style="290" customWidth="1"/>
    <col min="24" max="24" width="12.7109375" style="150" customWidth="1"/>
    <col min="25" max="25" width="12.7109375" style="150" bestFit="1" customWidth="1"/>
    <col min="26" max="26" width="11.7109375" style="290" customWidth="1"/>
    <col min="27" max="27" width="12.7109375" style="290" bestFit="1" customWidth="1"/>
    <col min="28" max="29" width="12.7109375" style="149" bestFit="1" customWidth="1"/>
    <col min="30" max="30" width="11.5703125" style="149" bestFit="1" customWidth="1"/>
    <col min="31" max="31" width="11.42578125" style="149" bestFit="1" customWidth="1"/>
    <col min="32" max="16384" width="9.140625" style="149"/>
  </cols>
  <sheetData>
    <row r="1" spans="1:31" x14ac:dyDescent="0.2">
      <c r="A1" s="145"/>
    </row>
    <row r="2" spans="1:31" ht="15.75" x14ac:dyDescent="0.25">
      <c r="A2" s="145"/>
      <c r="B2" s="146"/>
      <c r="C2" s="147"/>
      <c r="D2" s="147"/>
      <c r="E2" s="147"/>
      <c r="F2" s="147"/>
      <c r="G2" s="147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1"/>
      <c r="Y2" s="291"/>
      <c r="Z2" s="292"/>
      <c r="AA2" s="293"/>
    </row>
    <row r="3" spans="1:31" ht="27.75" x14ac:dyDescent="0.4">
      <c r="A3" s="148"/>
      <c r="B3" s="322" t="s">
        <v>588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</row>
    <row r="4" spans="1:31" ht="7.5" customHeight="1" thickBot="1" x14ac:dyDescent="0.25">
      <c r="A4" s="148"/>
      <c r="C4" s="155"/>
      <c r="D4" s="155"/>
      <c r="E4" s="155"/>
      <c r="F4" s="155"/>
      <c r="G4" s="155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Z4" s="151"/>
      <c r="AA4" s="151"/>
    </row>
    <row r="5" spans="1:31" ht="13.5" customHeight="1" thickBot="1" x14ac:dyDescent="0.25">
      <c r="A5" s="148"/>
      <c r="D5" s="837" t="s">
        <v>598</v>
      </c>
      <c r="E5" s="838"/>
      <c r="F5" s="838"/>
      <c r="G5" s="839"/>
      <c r="H5" s="837" t="s">
        <v>461</v>
      </c>
      <c r="I5" s="838"/>
      <c r="J5" s="838"/>
      <c r="K5" s="839"/>
      <c r="L5" s="837" t="s">
        <v>463</v>
      </c>
      <c r="M5" s="838"/>
      <c r="N5" s="838"/>
      <c r="O5" s="839"/>
      <c r="P5" s="837" t="s">
        <v>597</v>
      </c>
      <c r="Q5" s="838"/>
      <c r="R5" s="838"/>
      <c r="S5" s="839"/>
      <c r="T5" s="837" t="s">
        <v>627</v>
      </c>
      <c r="U5" s="838"/>
      <c r="V5" s="838"/>
      <c r="W5" s="839"/>
      <c r="X5" s="837" t="s">
        <v>460</v>
      </c>
      <c r="Y5" s="838"/>
      <c r="Z5" s="838"/>
      <c r="AA5" s="839"/>
      <c r="AB5" s="837" t="s">
        <v>633</v>
      </c>
      <c r="AC5" s="838"/>
      <c r="AD5" s="838"/>
      <c r="AE5" s="839"/>
    </row>
    <row r="6" spans="1:31" ht="12.75" customHeight="1" x14ac:dyDescent="0.2">
      <c r="A6" s="148"/>
      <c r="B6" s="833" t="s">
        <v>408</v>
      </c>
      <c r="C6" s="834"/>
      <c r="D6" s="840"/>
      <c r="E6" s="841"/>
      <c r="F6" s="841"/>
      <c r="G6" s="842"/>
      <c r="H6" s="840"/>
      <c r="I6" s="841"/>
      <c r="J6" s="841"/>
      <c r="K6" s="842"/>
      <c r="L6" s="840"/>
      <c r="M6" s="841"/>
      <c r="N6" s="841"/>
      <c r="O6" s="842"/>
      <c r="P6" s="840"/>
      <c r="Q6" s="841"/>
      <c r="R6" s="841"/>
      <c r="S6" s="842"/>
      <c r="T6" s="840"/>
      <c r="U6" s="841"/>
      <c r="V6" s="841"/>
      <c r="W6" s="842"/>
      <c r="X6" s="840"/>
      <c r="Y6" s="841"/>
      <c r="Z6" s="841"/>
      <c r="AA6" s="842"/>
      <c r="AB6" s="840"/>
      <c r="AC6" s="841"/>
      <c r="AD6" s="841"/>
      <c r="AE6" s="842"/>
    </row>
    <row r="7" spans="1:31" ht="24.75" thickBot="1" x14ac:dyDescent="0.25">
      <c r="A7" s="148"/>
      <c r="B7" s="835"/>
      <c r="C7" s="836"/>
      <c r="D7" s="323" t="s">
        <v>397</v>
      </c>
      <c r="E7" s="323" t="s">
        <v>412</v>
      </c>
      <c r="F7" s="323" t="s">
        <v>413</v>
      </c>
      <c r="G7" s="324" t="s">
        <v>403</v>
      </c>
      <c r="H7" s="323" t="s">
        <v>397</v>
      </c>
      <c r="I7" s="323" t="s">
        <v>412</v>
      </c>
      <c r="J7" s="323" t="s">
        <v>413</v>
      </c>
      <c r="K7" s="324" t="s">
        <v>403</v>
      </c>
      <c r="L7" s="323" t="s">
        <v>397</v>
      </c>
      <c r="M7" s="323" t="s">
        <v>411</v>
      </c>
      <c r="N7" s="323" t="s">
        <v>402</v>
      </c>
      <c r="O7" s="324" t="s">
        <v>403</v>
      </c>
      <c r="P7" s="323" t="s">
        <v>397</v>
      </c>
      <c r="Q7" s="323" t="s">
        <v>411</v>
      </c>
      <c r="R7" s="323" t="s">
        <v>402</v>
      </c>
      <c r="S7" s="324" t="s">
        <v>403</v>
      </c>
      <c r="T7" s="323" t="s">
        <v>397</v>
      </c>
      <c r="U7" s="323" t="s">
        <v>411</v>
      </c>
      <c r="V7" s="323" t="s">
        <v>402</v>
      </c>
      <c r="W7" s="324" t="s">
        <v>403</v>
      </c>
      <c r="X7" s="323" t="s">
        <v>397</v>
      </c>
      <c r="Y7" s="323" t="s">
        <v>411</v>
      </c>
      <c r="Z7" s="323" t="s">
        <v>413</v>
      </c>
      <c r="AA7" s="324" t="s">
        <v>403</v>
      </c>
      <c r="AB7" s="323" t="s">
        <v>397</v>
      </c>
      <c r="AC7" s="323" t="s">
        <v>411</v>
      </c>
      <c r="AD7" s="323" t="s">
        <v>402</v>
      </c>
      <c r="AE7" s="324" t="s">
        <v>403</v>
      </c>
    </row>
    <row r="8" spans="1:31" ht="24" customHeight="1" thickBot="1" x14ac:dyDescent="0.3">
      <c r="A8" s="148"/>
      <c r="B8" s="339" t="s">
        <v>147</v>
      </c>
      <c r="C8" s="340"/>
      <c r="D8" s="325">
        <f>SUM(E8:G8)</f>
        <v>21803629</v>
      </c>
      <c r="E8" s="524">
        <f>E10+E24+E38+E48+E54+E70+E78+E93+E97+E121+E131+E140+E152+E177+E178</f>
        <v>12630810</v>
      </c>
      <c r="F8" s="524">
        <f>F10+F24+F38+F48+F54+F70+F78+F93+F97+F121+F131+F140+F152+F177+F178</f>
        <v>7852519</v>
      </c>
      <c r="G8" s="525">
        <f>G10+G24+G38+G48+G54+G70+G78+G93+G97+G121+G131+G140+G152+G177+G178</f>
        <v>1320300</v>
      </c>
      <c r="H8" s="325">
        <f>SUM(I8:K8)</f>
        <v>15024629</v>
      </c>
      <c r="I8" s="524">
        <f>I10+I24+I38+I48+I54+I70+I78+I93+I97+I121+I131+I140+I152+I177+I178</f>
        <v>12676310</v>
      </c>
      <c r="J8" s="524">
        <f>J10+J24+J38+J48+J54+J70+J78+J93+J97+J121+J131+J140+J152+J177+J178</f>
        <v>1073519</v>
      </c>
      <c r="K8" s="525">
        <f>K10+K24+K38+K48+K54+K70+K78+K93+K97+K121+K131+K140+K152+K177+K178</f>
        <v>1274800</v>
      </c>
      <c r="L8" s="526">
        <f>SUM(M8:O8)</f>
        <v>15507143</v>
      </c>
      <c r="M8" s="527">
        <f>M10+M24+M38+M48+M54+M70+M78+M93+M97+M121+M131+M140+M152+M177+M178</f>
        <v>13159313</v>
      </c>
      <c r="N8" s="527">
        <f>N10+N24+N38+N48+N54+N70+N78+N93+N97+N121+N131+N140+N152+N177+N178</f>
        <v>1145030</v>
      </c>
      <c r="O8" s="528">
        <f>O10+O24+O38+O48+O54+O70+O78+O93+O121+O131+O140+O152+O177+O178</f>
        <v>1202800</v>
      </c>
      <c r="P8" s="526">
        <f>SUM(Q8:S8)</f>
        <v>15571860</v>
      </c>
      <c r="Q8" s="527">
        <f>Q10+Q24+Q38+Q48+Q54+Q70+Q78+Q93+Q97+Q121+Q131+Q140+Q152+Q177+Q178</f>
        <v>13057251</v>
      </c>
      <c r="R8" s="527">
        <f>R10+R24+R38+R48+R54+R70+R78+R93+R97+R121+R131+R140+R152+R177+R178</f>
        <v>1311809</v>
      </c>
      <c r="S8" s="528">
        <f>S10+S24+S38+S48+S54+S70+S78+S93+S121+S131+S140+S152+S177+S178</f>
        <v>1202800</v>
      </c>
      <c r="T8" s="802">
        <f>SUM(U8:W8)</f>
        <v>15734993</v>
      </c>
      <c r="U8" s="802">
        <f>U10+U24+U38+U48+U54+U70+U78+U93+U97+U121+U131+U140+U152+U177+U178</f>
        <v>13190896</v>
      </c>
      <c r="V8" s="802">
        <f t="shared" ref="V8:W8" si="0">V10+V24+V38+V48+V54+V70+V78+V93+V97+V121+V131+V140+V152+V177+V178</f>
        <v>1341297</v>
      </c>
      <c r="W8" s="802">
        <f t="shared" si="0"/>
        <v>1202800</v>
      </c>
      <c r="X8" s="526">
        <f>SUM(Y8:AA8)</f>
        <v>92081</v>
      </c>
      <c r="Y8" s="524">
        <f>Y10+Y24+Y38+Y48+Y54+Y70+Y78+Y93+Y97+Y121+Y131+Y140+Y152+Y177+Y178</f>
        <v>143522</v>
      </c>
      <c r="Z8" s="524">
        <f>Z10+Z24+Z38+Z48+Z54+Z70+Z78+Z93+Z97+Z121+Z131+Z140+Z152+Z177+Z178</f>
        <v>-51441</v>
      </c>
      <c r="AA8" s="525">
        <f>AA10+AA24+AA38+AA48+AA54+AA70+AA78+AA93+AA97+AA121+AA131+AA140+AA152+AA177+AA178</f>
        <v>0</v>
      </c>
      <c r="AB8" s="526">
        <f>SUM(AC8:AE8)</f>
        <v>15827074</v>
      </c>
      <c r="AC8" s="524">
        <f>AC10+AC24+AC38+AC48+AC54+AC70+AC78+AC93+AC97+AC121+AC131+AC140+AC152+AC177+AC178</f>
        <v>13334418</v>
      </c>
      <c r="AD8" s="524">
        <f>AD10+AD24+AD38+AD48+AD54+AD70+AD78+AD93+AD97+AD121+AD131+AD140+AD152+AD177+AD178</f>
        <v>1289856</v>
      </c>
      <c r="AE8" s="525">
        <f>AE10+AE24+AE38+AE48+AE54+AE70+AE78+AE93+AE97+AE121+AE131+AE140+AE152+AE177+AE178</f>
        <v>1202800</v>
      </c>
    </row>
    <row r="9" spans="1:31" ht="13.5" thickBot="1" x14ac:dyDescent="0.25">
      <c r="A9" s="148"/>
      <c r="B9" s="294" t="s">
        <v>148</v>
      </c>
      <c r="C9" s="295"/>
      <c r="D9" s="336"/>
      <c r="E9" s="337"/>
      <c r="F9" s="337"/>
      <c r="G9" s="518"/>
      <c r="H9" s="336"/>
      <c r="I9" s="337"/>
      <c r="J9" s="337"/>
      <c r="K9" s="518"/>
      <c r="L9" s="519"/>
      <c r="M9" s="520"/>
      <c r="N9" s="520"/>
      <c r="O9" s="521"/>
      <c r="P9" s="519"/>
      <c r="Q9" s="520"/>
      <c r="R9" s="520"/>
      <c r="S9" s="521"/>
      <c r="T9" s="805"/>
      <c r="U9" s="803"/>
      <c r="V9" s="803"/>
      <c r="W9" s="806"/>
      <c r="X9" s="522"/>
      <c r="Y9" s="337"/>
      <c r="Z9" s="523"/>
      <c r="AA9" s="338"/>
      <c r="AB9" s="522"/>
      <c r="AC9" s="337"/>
      <c r="AD9" s="523"/>
      <c r="AE9" s="338"/>
    </row>
    <row r="10" spans="1:31" ht="15.75" x14ac:dyDescent="0.25">
      <c r="A10" s="148"/>
      <c r="B10" s="341" t="s">
        <v>149</v>
      </c>
      <c r="C10" s="342"/>
      <c r="D10" s="334">
        <f>D11+D16+D20+D21+D22+D23</f>
        <v>301735</v>
      </c>
      <c r="E10" s="386">
        <f>E11+E16+E20+E21+E22+E23</f>
        <v>251735</v>
      </c>
      <c r="F10" s="386">
        <f t="shared" ref="F10:G10" si="1">F11+F16+F20+F21+F22+F23</f>
        <v>50000</v>
      </c>
      <c r="G10" s="386">
        <f t="shared" si="1"/>
        <v>0</v>
      </c>
      <c r="H10" s="334">
        <f>H11+H16+H20+H21+H22+H23</f>
        <v>300235</v>
      </c>
      <c r="I10" s="386">
        <f>I11+I16+I20+I21+I22+I23</f>
        <v>251735</v>
      </c>
      <c r="J10" s="386">
        <f t="shared" ref="J10:AA10" si="2">J11+J16+J20+J21+J22+J23</f>
        <v>48500</v>
      </c>
      <c r="K10" s="386">
        <f t="shared" si="2"/>
        <v>0</v>
      </c>
      <c r="L10" s="516">
        <f>L11+L16+L20+L21+L22+L23</f>
        <v>353935</v>
      </c>
      <c r="M10" s="515">
        <f>M11+M16+M20+M21+M22+M23</f>
        <v>250635</v>
      </c>
      <c r="N10" s="515">
        <f t="shared" ref="N10:O10" si="3">N11+N16+N20+N21+N22+N23</f>
        <v>103300</v>
      </c>
      <c r="O10" s="517">
        <f t="shared" si="3"/>
        <v>0</v>
      </c>
      <c r="P10" s="516">
        <f>P11+P16+P20+P21+P22+P23</f>
        <v>440435</v>
      </c>
      <c r="Q10" s="515">
        <f>Q11+Q16+Q20+Q21+Q22+Q23</f>
        <v>258635</v>
      </c>
      <c r="R10" s="515">
        <f t="shared" ref="R10:S10" si="4">R11+R16+R20+R21+R22+R23</f>
        <v>181800</v>
      </c>
      <c r="S10" s="804">
        <f t="shared" si="4"/>
        <v>0</v>
      </c>
      <c r="T10" s="329">
        <f>T11+T16+T20+T21+T22+T23</f>
        <v>439235</v>
      </c>
      <c r="U10" s="330">
        <f t="shared" ref="U10:W10" si="5">U11+U16+U20+U21+U22+U23</f>
        <v>257435</v>
      </c>
      <c r="V10" s="330">
        <f t="shared" si="5"/>
        <v>181800</v>
      </c>
      <c r="W10" s="331">
        <f t="shared" si="5"/>
        <v>0</v>
      </c>
      <c r="X10" s="383">
        <f t="shared" si="2"/>
        <v>-46200</v>
      </c>
      <c r="Y10" s="384">
        <f t="shared" si="2"/>
        <v>3800</v>
      </c>
      <c r="Z10" s="384">
        <f t="shared" si="2"/>
        <v>-50000</v>
      </c>
      <c r="AA10" s="385">
        <f t="shared" si="2"/>
        <v>0</v>
      </c>
      <c r="AB10" s="383">
        <f t="shared" ref="AB10:AE10" si="6">AB11+AB16+AB20+AB21+AB22+AB23</f>
        <v>393035</v>
      </c>
      <c r="AC10" s="384">
        <f t="shared" si="6"/>
        <v>261235</v>
      </c>
      <c r="AD10" s="384">
        <f t="shared" si="6"/>
        <v>131800</v>
      </c>
      <c r="AE10" s="385">
        <f t="shared" si="6"/>
        <v>0</v>
      </c>
    </row>
    <row r="11" spans="1:31" ht="15.75" x14ac:dyDescent="0.25">
      <c r="A11" s="148"/>
      <c r="B11" s="343" t="s">
        <v>150</v>
      </c>
      <c r="C11" s="344" t="s">
        <v>151</v>
      </c>
      <c r="D11" s="315">
        <f>SUM(D12:D15)</f>
        <v>140200</v>
      </c>
      <c r="E11" s="307">
        <f t="shared" ref="E11" si="7">SUM(E12:E15)</f>
        <v>140200</v>
      </c>
      <c r="F11" s="307">
        <f t="shared" ref="F11" si="8">SUM(F12:F15)</f>
        <v>0</v>
      </c>
      <c r="G11" s="335">
        <f t="shared" ref="G11" si="9">SUM(G12:G15)</f>
        <v>0</v>
      </c>
      <c r="H11" s="315">
        <f>SUM(H12:H15)</f>
        <v>140200</v>
      </c>
      <c r="I11" s="307">
        <f t="shared" ref="I11:M11" si="10">SUM(I12:I15)</f>
        <v>140200</v>
      </c>
      <c r="J11" s="307">
        <f t="shared" si="10"/>
        <v>0</v>
      </c>
      <c r="K11" s="335">
        <f t="shared" si="10"/>
        <v>0</v>
      </c>
      <c r="L11" s="315">
        <f>SUM(L12:L15)</f>
        <v>140200</v>
      </c>
      <c r="M11" s="307">
        <f t="shared" si="10"/>
        <v>140200</v>
      </c>
      <c r="N11" s="307">
        <f t="shared" ref="N11:O11" si="11">SUM(N12:N15)</f>
        <v>0</v>
      </c>
      <c r="O11" s="308">
        <f t="shared" si="11"/>
        <v>0</v>
      </c>
      <c r="P11" s="315">
        <f>SUM(P12:P15)</f>
        <v>142600</v>
      </c>
      <c r="Q11" s="307">
        <f>SUM(Q12:Q15)</f>
        <v>142600</v>
      </c>
      <c r="R11" s="307">
        <f t="shared" ref="R11:S11" si="12">SUM(R12:R15)</f>
        <v>0</v>
      </c>
      <c r="S11" s="335">
        <f t="shared" si="12"/>
        <v>0</v>
      </c>
      <c r="T11" s="315">
        <f>SUM(T12:T15)</f>
        <v>141620</v>
      </c>
      <c r="U11" s="307">
        <f>SUM(U12:U15)</f>
        <v>141620</v>
      </c>
      <c r="V11" s="307">
        <f t="shared" ref="V11:W11" si="13">SUM(V12:V15)</f>
        <v>0</v>
      </c>
      <c r="W11" s="308">
        <f t="shared" si="13"/>
        <v>0</v>
      </c>
      <c r="X11" s="306">
        <f t="shared" ref="X11:AA11" si="14">SUM(X12:X15)</f>
        <v>0</v>
      </c>
      <c r="Y11" s="304">
        <f t="shared" si="14"/>
        <v>0</v>
      </c>
      <c r="Z11" s="304">
        <f t="shared" si="14"/>
        <v>0</v>
      </c>
      <c r="AA11" s="305">
        <f t="shared" si="14"/>
        <v>0</v>
      </c>
      <c r="AB11" s="306">
        <f t="shared" ref="AB11:AE11" si="15">SUM(AB12:AB15)</f>
        <v>141620</v>
      </c>
      <c r="AC11" s="304">
        <f t="shared" si="15"/>
        <v>141620</v>
      </c>
      <c r="AD11" s="304">
        <f t="shared" si="15"/>
        <v>0</v>
      </c>
      <c r="AE11" s="305">
        <f t="shared" si="15"/>
        <v>0</v>
      </c>
    </row>
    <row r="12" spans="1:31" ht="16.5" x14ac:dyDescent="0.3">
      <c r="A12" s="148"/>
      <c r="B12" s="343">
        <v>1</v>
      </c>
      <c r="C12" s="530" t="s">
        <v>152</v>
      </c>
      <c r="D12" s="315">
        <f>SUM(E12:G12)</f>
        <v>58855</v>
      </c>
      <c r="E12" s="307">
        <f>'[1]1.Plánovanie, manažment a kontr'!$E$5</f>
        <v>58855</v>
      </c>
      <c r="F12" s="307">
        <f>'[1]1.Plánovanie, manažment a kontr'!$F$5</f>
        <v>0</v>
      </c>
      <c r="G12" s="335">
        <f>'[1]1.Plánovanie, manažment a kontr'!$G$5</f>
        <v>0</v>
      </c>
      <c r="H12" s="315">
        <f>SUM(I12:K12)</f>
        <v>58855</v>
      </c>
      <c r="I12" s="307">
        <f>'[1]1.Plánovanie, manažment a kontr'!$E$5</f>
        <v>58855</v>
      </c>
      <c r="J12" s="307">
        <f>'[1]1.Plánovanie, manažment a kontr'!$F$5</f>
        <v>0</v>
      </c>
      <c r="K12" s="335">
        <f>'[1]1.Plánovanie, manažment a kontr'!$G$5</f>
        <v>0</v>
      </c>
      <c r="L12" s="315">
        <f>SUM(M12:O12)</f>
        <v>58855</v>
      </c>
      <c r="M12" s="307">
        <f>'[1]1.Plánovanie, manažment a kontr'!$H$5</f>
        <v>58855</v>
      </c>
      <c r="N12" s="307">
        <f>'[1]1.Plánovanie, manažment a kontr'!$I$5</f>
        <v>0</v>
      </c>
      <c r="O12" s="308">
        <f>'[1]1.Plánovanie, manažment a kontr'!$J$5</f>
        <v>0</v>
      </c>
      <c r="P12" s="315">
        <f>SUM(Q12:S12)</f>
        <v>58855</v>
      </c>
      <c r="Q12" s="307">
        <f>'[1]1.Plánovanie, manažment a kontr'!$K$5</f>
        <v>58855</v>
      </c>
      <c r="R12" s="307">
        <f>'[1]1.Plánovanie, manažment a kontr'!$L$5</f>
        <v>0</v>
      </c>
      <c r="S12" s="335">
        <f>'[1]1.Plánovanie, manažment a kontr'!$M$5</f>
        <v>0</v>
      </c>
      <c r="T12" s="315">
        <f>SUM(U12:W12)</f>
        <v>58855</v>
      </c>
      <c r="U12" s="307">
        <f>'[1]1.Plánovanie, manažment a kontr'!$N$5</f>
        <v>58855</v>
      </c>
      <c r="V12" s="307">
        <f>'[1]1.Plánovanie, manažment a kontr'!$O$5</f>
        <v>0</v>
      </c>
      <c r="W12" s="308">
        <f>'[1]1.Plánovanie, manažment a kontr'!$P$5</f>
        <v>0</v>
      </c>
      <c r="X12" s="306">
        <f>SUM(Y12:AA12)</f>
        <v>0</v>
      </c>
      <c r="Y12" s="304">
        <f>'[1]1.Plánovanie, manažment a kontr'!$Q$5</f>
        <v>0</v>
      </c>
      <c r="Z12" s="304">
        <f>'[1]1.Plánovanie, manažment a kontr'!$R$5</f>
        <v>0</v>
      </c>
      <c r="AA12" s="305">
        <f>'[1]1.Plánovanie, manažment a kontr'!$S$5</f>
        <v>0</v>
      </c>
      <c r="AB12" s="306">
        <f>SUM(AC12:AE12)</f>
        <v>58855</v>
      </c>
      <c r="AC12" s="304">
        <f>'[1]1.Plánovanie, manažment a kontr'!$T$5</f>
        <v>58855</v>
      </c>
      <c r="AD12" s="304">
        <f>'[1]1.Plánovanie, manažment a kontr'!$U$5</f>
        <v>0</v>
      </c>
      <c r="AE12" s="305">
        <f>'[1]1.Plánovanie, manažment a kontr'!$V$5</f>
        <v>0</v>
      </c>
    </row>
    <row r="13" spans="1:31" ht="16.5" x14ac:dyDescent="0.3">
      <c r="A13" s="152"/>
      <c r="B13" s="343">
        <v>2</v>
      </c>
      <c r="C13" s="530" t="s">
        <v>153</v>
      </c>
      <c r="D13" s="315">
        <f t="shared" ref="D13:D15" si="16">SUM(E13:G13)</f>
        <v>28895</v>
      </c>
      <c r="E13" s="307">
        <f>'[1]1.Plánovanie, manažment a kontr'!$E$16</f>
        <v>28895</v>
      </c>
      <c r="F13" s="307">
        <f>'[1]1.Plánovanie, manažment a kontr'!$F$16</f>
        <v>0</v>
      </c>
      <c r="G13" s="335">
        <f>'[1]1.Plánovanie, manažment a kontr'!$G$16</f>
        <v>0</v>
      </c>
      <c r="H13" s="315">
        <f t="shared" ref="H13:H15" si="17">SUM(I13:K13)</f>
        <v>28895</v>
      </c>
      <c r="I13" s="307">
        <f>'[1]1.Plánovanie, manažment a kontr'!$E$16</f>
        <v>28895</v>
      </c>
      <c r="J13" s="307">
        <f>'[1]1.Plánovanie, manažment a kontr'!$F$16</f>
        <v>0</v>
      </c>
      <c r="K13" s="335">
        <f>'[1]1.Plánovanie, manažment a kontr'!$G$16</f>
        <v>0</v>
      </c>
      <c r="L13" s="315">
        <f t="shared" ref="L13:L15" si="18">SUM(M13:O13)</f>
        <v>28895</v>
      </c>
      <c r="M13" s="307">
        <f>'[1]1.Plánovanie, manažment a kontr'!$H$16</f>
        <v>28895</v>
      </c>
      <c r="N13" s="307">
        <f>'[1]1.Plánovanie, manažment a kontr'!$I$16</f>
        <v>0</v>
      </c>
      <c r="O13" s="308">
        <f>'[1]1.Plánovanie, manažment a kontr'!$J$16</f>
        <v>0</v>
      </c>
      <c r="P13" s="315">
        <f t="shared" ref="P13:P15" si="19">SUM(Q13:S13)</f>
        <v>28995</v>
      </c>
      <c r="Q13" s="307">
        <f>'[1]1.Plánovanie, manažment a kontr'!$K$16</f>
        <v>28995</v>
      </c>
      <c r="R13" s="307">
        <f>'[1]1.Plánovanie, manažment a kontr'!$L$16</f>
        <v>0</v>
      </c>
      <c r="S13" s="335">
        <f>'[1]1.Plánovanie, manažment a kontr'!$M$16</f>
        <v>0</v>
      </c>
      <c r="T13" s="315">
        <f t="shared" ref="T13:T15" si="20">SUM(U13:W13)</f>
        <v>29215</v>
      </c>
      <c r="U13" s="307">
        <f>'[1]1.Plánovanie, manažment a kontr'!$N$16</f>
        <v>29215</v>
      </c>
      <c r="V13" s="307">
        <f>'[1]1.Plánovanie, manažment a kontr'!$O$16</f>
        <v>0</v>
      </c>
      <c r="W13" s="308">
        <f>'[1]1.Plánovanie, manažment a kontr'!$P$16</f>
        <v>0</v>
      </c>
      <c r="X13" s="306">
        <f>SUM(Y13:AA13)</f>
        <v>0</v>
      </c>
      <c r="Y13" s="304">
        <f>'[1]1.Plánovanie, manažment a kontr'!$Q$16</f>
        <v>0</v>
      </c>
      <c r="Z13" s="304">
        <f>'[1]1.Plánovanie, manažment a kontr'!$R$16</f>
        <v>0</v>
      </c>
      <c r="AA13" s="305">
        <f>'[1]1.Plánovanie, manažment a kontr'!$S$16</f>
        <v>0</v>
      </c>
      <c r="AB13" s="306">
        <f>SUM(AC13:AE13)</f>
        <v>29215</v>
      </c>
      <c r="AC13" s="304">
        <f>'[1]1.Plánovanie, manažment a kontr'!$T$16</f>
        <v>29215</v>
      </c>
      <c r="AD13" s="304">
        <f>'[1]1.Plánovanie, manažment a kontr'!$U$16</f>
        <v>0</v>
      </c>
      <c r="AE13" s="305">
        <f>'[1]1.Plánovanie, manažment a kontr'!$V$16</f>
        <v>0</v>
      </c>
    </row>
    <row r="14" spans="1:31" ht="16.5" x14ac:dyDescent="0.3">
      <c r="A14" s="152"/>
      <c r="B14" s="343">
        <v>3</v>
      </c>
      <c r="C14" s="350" t="s">
        <v>154</v>
      </c>
      <c r="D14" s="315">
        <f t="shared" si="16"/>
        <v>47950</v>
      </c>
      <c r="E14" s="307">
        <f>'[1]1.Plánovanie, manažment a kontr'!$E$27</f>
        <v>47950</v>
      </c>
      <c r="F14" s="307">
        <f>'[1]1.Plánovanie, manažment a kontr'!$F$27</f>
        <v>0</v>
      </c>
      <c r="G14" s="335">
        <f>'[1]1.Plánovanie, manažment a kontr'!$G$27</f>
        <v>0</v>
      </c>
      <c r="H14" s="315">
        <f t="shared" si="17"/>
        <v>47950</v>
      </c>
      <c r="I14" s="307">
        <f>'[1]1.Plánovanie, manažment a kontr'!$E$27</f>
        <v>47950</v>
      </c>
      <c r="J14" s="307">
        <f>'[1]1.Plánovanie, manažment a kontr'!$F$27</f>
        <v>0</v>
      </c>
      <c r="K14" s="335">
        <f>'[1]1.Plánovanie, manažment a kontr'!$G$27</f>
        <v>0</v>
      </c>
      <c r="L14" s="315">
        <f t="shared" si="18"/>
        <v>47950</v>
      </c>
      <c r="M14" s="307">
        <f>'[1]1.Plánovanie, manažment a kontr'!$H$27</f>
        <v>47950</v>
      </c>
      <c r="N14" s="307">
        <f>'[1]1.Plánovanie, manažment a kontr'!$I$27</f>
        <v>0</v>
      </c>
      <c r="O14" s="308">
        <f>'[1]1.Plánovanie, manažment a kontr'!$J$27</f>
        <v>0</v>
      </c>
      <c r="P14" s="315">
        <f t="shared" si="19"/>
        <v>50250</v>
      </c>
      <c r="Q14" s="307">
        <f>'[1]1.Plánovanie, manažment a kontr'!$K$27</f>
        <v>50250</v>
      </c>
      <c r="R14" s="307">
        <f>'[1]1.Plánovanie, manažment a kontr'!$L$27</f>
        <v>0</v>
      </c>
      <c r="S14" s="335">
        <f>'[1]1.Plánovanie, manažment a kontr'!$M$27</f>
        <v>0</v>
      </c>
      <c r="T14" s="315">
        <f t="shared" si="20"/>
        <v>50250</v>
      </c>
      <c r="U14" s="307">
        <f>'[1]1.Plánovanie, manažment a kontr'!$N$27</f>
        <v>50250</v>
      </c>
      <c r="V14" s="307">
        <f>'[1]1.Plánovanie, manažment a kontr'!$O$27</f>
        <v>0</v>
      </c>
      <c r="W14" s="308">
        <f>'[1]1.Plánovanie, manažment a kontr'!$P$27</f>
        <v>0</v>
      </c>
      <c r="X14" s="306">
        <f>SUM(Y14:AA14)</f>
        <v>0</v>
      </c>
      <c r="Y14" s="304">
        <f>'[1]1.Plánovanie, manažment a kontr'!$Q$27</f>
        <v>0</v>
      </c>
      <c r="Z14" s="304">
        <f>'[1]1.Plánovanie, manažment a kontr'!$R$27</f>
        <v>0</v>
      </c>
      <c r="AA14" s="305">
        <f>'[1]1.Plánovanie, manažment a kontr'!$S$27</f>
        <v>0</v>
      </c>
      <c r="AB14" s="306">
        <f>SUM(AC14:AE14)</f>
        <v>50250</v>
      </c>
      <c r="AC14" s="304">
        <f>'[1]1.Plánovanie, manažment a kontr'!$T$27</f>
        <v>50250</v>
      </c>
      <c r="AD14" s="304">
        <f>'[1]1.Plánovanie, manažment a kontr'!$U$27</f>
        <v>0</v>
      </c>
      <c r="AE14" s="305">
        <f>'[1]1.Plánovanie, manažment a kontr'!$V$27</f>
        <v>0</v>
      </c>
    </row>
    <row r="15" spans="1:31" ht="16.5" x14ac:dyDescent="0.3">
      <c r="A15" s="152"/>
      <c r="B15" s="343">
        <v>4</v>
      </c>
      <c r="C15" s="350" t="s">
        <v>155</v>
      </c>
      <c r="D15" s="315">
        <f t="shared" si="16"/>
        <v>4500</v>
      </c>
      <c r="E15" s="307">
        <f>'[1]1.Plánovanie, manažment a kontr'!$E$31</f>
        <v>4500</v>
      </c>
      <c r="F15" s="307">
        <f>'[1]1.Plánovanie, manažment a kontr'!$F$31</f>
        <v>0</v>
      </c>
      <c r="G15" s="335">
        <f>'[1]1.Plánovanie, manažment a kontr'!$G$31</f>
        <v>0</v>
      </c>
      <c r="H15" s="315">
        <f t="shared" si="17"/>
        <v>4500</v>
      </c>
      <c r="I15" s="307">
        <f>'[1]1.Plánovanie, manažment a kontr'!$E$31</f>
        <v>4500</v>
      </c>
      <c r="J15" s="307">
        <f>'[1]1.Plánovanie, manažment a kontr'!$F$31</f>
        <v>0</v>
      </c>
      <c r="K15" s="335">
        <f>'[1]1.Plánovanie, manažment a kontr'!$G$31</f>
        <v>0</v>
      </c>
      <c r="L15" s="315">
        <f t="shared" si="18"/>
        <v>4500</v>
      </c>
      <c r="M15" s="307">
        <f>'[1]1.Plánovanie, manažment a kontr'!$H$31</f>
        <v>4500</v>
      </c>
      <c r="N15" s="307">
        <f>'[1]1.Plánovanie, manažment a kontr'!$I$31</f>
        <v>0</v>
      </c>
      <c r="O15" s="308">
        <f>'[1]1.Plánovanie, manažment a kontr'!$J$31</f>
        <v>0</v>
      </c>
      <c r="P15" s="315">
        <f t="shared" si="19"/>
        <v>4500</v>
      </c>
      <c r="Q15" s="307">
        <f>'[1]1.Plánovanie, manažment a kontr'!$K$31</f>
        <v>4500</v>
      </c>
      <c r="R15" s="307">
        <f>'[1]1.Plánovanie, manažment a kontr'!$L$31</f>
        <v>0</v>
      </c>
      <c r="S15" s="335">
        <f>'[1]1.Plánovanie, manažment a kontr'!$M$31</f>
        <v>0</v>
      </c>
      <c r="T15" s="315">
        <f t="shared" si="20"/>
        <v>3300</v>
      </c>
      <c r="U15" s="307">
        <f>'[1]1.Plánovanie, manažment a kontr'!$N$31</f>
        <v>3300</v>
      </c>
      <c r="V15" s="307">
        <f>'[1]1.Plánovanie, manažment a kontr'!$O$31</f>
        <v>0</v>
      </c>
      <c r="W15" s="308">
        <f>'[1]1.Plánovanie, manažment a kontr'!$P$31</f>
        <v>0</v>
      </c>
      <c r="X15" s="306">
        <f>SUM(Y15:AA15)</f>
        <v>0</v>
      </c>
      <c r="Y15" s="304">
        <f>'[1]1.Plánovanie, manažment a kontr'!$Q$31</f>
        <v>0</v>
      </c>
      <c r="Z15" s="304">
        <f>'[1]1.Plánovanie, manažment a kontr'!$R$31</f>
        <v>0</v>
      </c>
      <c r="AA15" s="305">
        <f>'[1]1.Plánovanie, manažment a kontr'!$S$31</f>
        <v>0</v>
      </c>
      <c r="AB15" s="306">
        <f>SUM(AC15:AE15)</f>
        <v>3300</v>
      </c>
      <c r="AC15" s="304">
        <f>'[1]1.Plánovanie, manažment a kontr'!$T$31</f>
        <v>3300</v>
      </c>
      <c r="AD15" s="304">
        <f>'[1]1.Plánovanie, manažment a kontr'!$U$31</f>
        <v>0</v>
      </c>
      <c r="AE15" s="305">
        <f>'[1]1.Plánovanie, manažment a kontr'!$V$31</f>
        <v>0</v>
      </c>
    </row>
    <row r="16" spans="1:31" ht="15.75" x14ac:dyDescent="0.25">
      <c r="A16" s="152"/>
      <c r="B16" s="343" t="s">
        <v>156</v>
      </c>
      <c r="C16" s="345" t="s">
        <v>157</v>
      </c>
      <c r="D16" s="315">
        <f>SUM(D17:D19)</f>
        <v>95400</v>
      </c>
      <c r="E16" s="307">
        <f t="shared" ref="E16" si="21">SUM(E17:E19)</f>
        <v>45400</v>
      </c>
      <c r="F16" s="307">
        <f t="shared" ref="F16" si="22">SUM(F17:F19)</f>
        <v>50000</v>
      </c>
      <c r="G16" s="335">
        <f t="shared" ref="G16" si="23">SUM(G17:G19)</f>
        <v>0</v>
      </c>
      <c r="H16" s="315">
        <f>SUM(H17:H19)</f>
        <v>93900</v>
      </c>
      <c r="I16" s="307">
        <f t="shared" ref="I16:M16" si="24">SUM(I17:I19)</f>
        <v>45400</v>
      </c>
      <c r="J16" s="307">
        <f t="shared" si="24"/>
        <v>48500</v>
      </c>
      <c r="K16" s="335">
        <f t="shared" si="24"/>
        <v>0</v>
      </c>
      <c r="L16" s="315">
        <f>SUM(L17:L19)</f>
        <v>148700</v>
      </c>
      <c r="M16" s="307">
        <f t="shared" si="24"/>
        <v>45400</v>
      </c>
      <c r="N16" s="307">
        <f t="shared" ref="N16:O16" si="25">SUM(N17:N19)</f>
        <v>103300</v>
      </c>
      <c r="O16" s="308">
        <f t="shared" si="25"/>
        <v>0</v>
      </c>
      <c r="P16" s="315">
        <f>SUM(P17:P19)</f>
        <v>227200</v>
      </c>
      <c r="Q16" s="307">
        <f t="shared" ref="Q16:S16" si="26">SUM(Q17:Q19)</f>
        <v>45400</v>
      </c>
      <c r="R16" s="307">
        <f t="shared" si="26"/>
        <v>181800</v>
      </c>
      <c r="S16" s="335">
        <f t="shared" si="26"/>
        <v>0</v>
      </c>
      <c r="T16" s="315">
        <f>SUM(T17:T19)</f>
        <v>227200</v>
      </c>
      <c r="U16" s="307">
        <f>SUM(U17:U19)</f>
        <v>45400</v>
      </c>
      <c r="V16" s="307">
        <f t="shared" ref="V16:W16" si="27">SUM(V17:V19)</f>
        <v>181800</v>
      </c>
      <c r="W16" s="308">
        <f t="shared" si="27"/>
        <v>0</v>
      </c>
      <c r="X16" s="306">
        <f t="shared" ref="X16:AA16" si="28">SUM(X17:X19)</f>
        <v>-46200</v>
      </c>
      <c r="Y16" s="304">
        <f t="shared" si="28"/>
        <v>3800</v>
      </c>
      <c r="Z16" s="304">
        <f t="shared" si="28"/>
        <v>-50000</v>
      </c>
      <c r="AA16" s="305">
        <f t="shared" si="28"/>
        <v>0</v>
      </c>
      <c r="AB16" s="306">
        <f t="shared" ref="AB16:AE16" si="29">SUM(AB17:AB19)</f>
        <v>181000</v>
      </c>
      <c r="AC16" s="304">
        <f t="shared" si="29"/>
        <v>49200</v>
      </c>
      <c r="AD16" s="304">
        <f t="shared" si="29"/>
        <v>131800</v>
      </c>
      <c r="AE16" s="305">
        <f t="shared" si="29"/>
        <v>0</v>
      </c>
    </row>
    <row r="17" spans="1:31" ht="16.5" x14ac:dyDescent="0.3">
      <c r="A17" s="152"/>
      <c r="B17" s="343">
        <v>1</v>
      </c>
      <c r="C17" s="350" t="s">
        <v>158</v>
      </c>
      <c r="D17" s="315">
        <f t="shared" ref="D17" si="30">SUM(E17:G17)</f>
        <v>21750</v>
      </c>
      <c r="E17" s="307">
        <f>'[1]1.Plánovanie, manažment a kontr'!$E$38</f>
        <v>21750</v>
      </c>
      <c r="F17" s="307">
        <f>'[1]1.Plánovanie, manažment a kontr'!$F$38</f>
        <v>0</v>
      </c>
      <c r="G17" s="335">
        <f>'[1]1.Plánovanie, manažment a kontr'!$G$38</f>
        <v>0</v>
      </c>
      <c r="H17" s="315">
        <f t="shared" ref="H17:H23" si="31">SUM(I17:K17)</f>
        <v>21750</v>
      </c>
      <c r="I17" s="307">
        <f>'[1]1.Plánovanie, manažment a kontr'!$E$38</f>
        <v>21750</v>
      </c>
      <c r="J17" s="307">
        <f>'[1]1.Plánovanie, manažment a kontr'!$F$38</f>
        <v>0</v>
      </c>
      <c r="K17" s="335">
        <f>'[1]1.Plánovanie, manažment a kontr'!$G$38</f>
        <v>0</v>
      </c>
      <c r="L17" s="315">
        <f>SUM(M17:O17)</f>
        <v>21750</v>
      </c>
      <c r="M17" s="307">
        <f>'[1]1.Plánovanie, manažment a kontr'!$H$38</f>
        <v>21750</v>
      </c>
      <c r="N17" s="307">
        <f>'[1]1.Plánovanie, manažment a kontr'!$I$38</f>
        <v>0</v>
      </c>
      <c r="O17" s="308">
        <f>'[1]1.Plánovanie, manažment a kontr'!$J$38</f>
        <v>0</v>
      </c>
      <c r="P17" s="315">
        <f>SUM(Q17:S17)</f>
        <v>21750</v>
      </c>
      <c r="Q17" s="307">
        <f>'[1]1.Plánovanie, manažment a kontr'!$K$38</f>
        <v>21750</v>
      </c>
      <c r="R17" s="307">
        <f>'[1]1.Plánovanie, manažment a kontr'!$L$38</f>
        <v>0</v>
      </c>
      <c r="S17" s="335">
        <f>'[1]1.Plánovanie, manažment a kontr'!$M$38</f>
        <v>0</v>
      </c>
      <c r="T17" s="315">
        <f>SUM(U17:W17)</f>
        <v>26750</v>
      </c>
      <c r="U17" s="307">
        <f>'[1]1.Plánovanie, manažment a kontr'!$N$38</f>
        <v>21750</v>
      </c>
      <c r="V17" s="307">
        <f>'[1]1.Plánovanie, manažment a kontr'!$O$38</f>
        <v>5000</v>
      </c>
      <c r="W17" s="308">
        <f>'[1]1.Plánovanie, manažment a kontr'!$P$38</f>
        <v>0</v>
      </c>
      <c r="X17" s="306">
        <f t="shared" ref="X17:X23" si="32">SUM(Y17:AA17)</f>
        <v>3800</v>
      </c>
      <c r="Y17" s="304">
        <f>'[1]1.Plánovanie, manažment a kontr'!$Q$38</f>
        <v>3800</v>
      </c>
      <c r="Z17" s="304">
        <f>'[1]1.Plánovanie, manažment a kontr'!$R$38</f>
        <v>0</v>
      </c>
      <c r="AA17" s="305">
        <f>'[1]1.Plánovanie, manažment a kontr'!$S$38</f>
        <v>0</v>
      </c>
      <c r="AB17" s="306">
        <f t="shared" ref="AB17:AB23" si="33">SUM(AC17:AE17)</f>
        <v>30550</v>
      </c>
      <c r="AC17" s="304">
        <f>'[1]1.Plánovanie, manažment a kontr'!$T$38</f>
        <v>25550</v>
      </c>
      <c r="AD17" s="304">
        <f>'[1]1.Plánovanie, manažment a kontr'!$U$38</f>
        <v>5000</v>
      </c>
      <c r="AE17" s="305">
        <f>'[1]1.Plánovanie, manažment a kontr'!$V$38</f>
        <v>0</v>
      </c>
    </row>
    <row r="18" spans="1:31" ht="16.5" x14ac:dyDescent="0.3">
      <c r="A18" s="152"/>
      <c r="B18" s="343">
        <v>2</v>
      </c>
      <c r="C18" s="350" t="s">
        <v>159</v>
      </c>
      <c r="D18" s="315">
        <f>SUM(E18:G18)</f>
        <v>17500</v>
      </c>
      <c r="E18" s="307">
        <f>'[1]1.Plánovanie, manažment a kontr'!$E$51</f>
        <v>17500</v>
      </c>
      <c r="F18" s="307">
        <f>'[1]1.Plánovanie, manažment a kontr'!$F$51</f>
        <v>0</v>
      </c>
      <c r="G18" s="335">
        <f>'[1]1.Plánovanie, manažment a kontr'!$G$51</f>
        <v>0</v>
      </c>
      <c r="H18" s="315">
        <f>SUM(I18:K18)</f>
        <v>17500</v>
      </c>
      <c r="I18" s="307">
        <f>'[1]1.Plánovanie, manažment a kontr'!$E$51</f>
        <v>17500</v>
      </c>
      <c r="J18" s="307">
        <f>'[1]1.Plánovanie, manažment a kontr'!$F$51</f>
        <v>0</v>
      </c>
      <c r="K18" s="335">
        <f>'[1]1.Plánovanie, manažment a kontr'!$G$51</f>
        <v>0</v>
      </c>
      <c r="L18" s="315">
        <f t="shared" ref="L18:L23" si="34">SUM(M18:O18)</f>
        <v>17500</v>
      </c>
      <c r="M18" s="307">
        <f>'[1]1.Plánovanie, manažment a kontr'!$H$51</f>
        <v>17500</v>
      </c>
      <c r="N18" s="307">
        <f>'[1]1.Plánovanie, manažment a kontr'!$I$51</f>
        <v>0</v>
      </c>
      <c r="O18" s="308">
        <f>'[1]1.Plánovanie, manažment a kontr'!$J$51</f>
        <v>0</v>
      </c>
      <c r="P18" s="315">
        <f t="shared" ref="P18:P23" si="35">SUM(Q18:S18)</f>
        <v>17500</v>
      </c>
      <c r="Q18" s="307">
        <f>'[1]1.Plánovanie, manažment a kontr'!$K$51</f>
        <v>17500</v>
      </c>
      <c r="R18" s="307">
        <f>'[1]1.Plánovanie, manažment a kontr'!$L$51</f>
        <v>0</v>
      </c>
      <c r="S18" s="335">
        <f>'[1]1.Plánovanie, manažment a kontr'!$M$51</f>
        <v>0</v>
      </c>
      <c r="T18" s="315">
        <f t="shared" ref="T18:T23" si="36">SUM(U18:W18)</f>
        <v>17500</v>
      </c>
      <c r="U18" s="307">
        <f>'[1]1.Plánovanie, manažment a kontr'!$N$51</f>
        <v>17500</v>
      </c>
      <c r="V18" s="307">
        <f>'[1]1.Plánovanie, manažment a kontr'!$O$51</f>
        <v>0</v>
      </c>
      <c r="W18" s="308">
        <f>'[1]1.Plánovanie, manažment a kontr'!$P$51</f>
        <v>0</v>
      </c>
      <c r="X18" s="306">
        <f t="shared" si="32"/>
        <v>0</v>
      </c>
      <c r="Y18" s="304">
        <f>'[1]1.Plánovanie, manažment a kontr'!$Q$51</f>
        <v>0</v>
      </c>
      <c r="Z18" s="304">
        <f>'[1]1.Plánovanie, manažment a kontr'!$R$51</f>
        <v>0</v>
      </c>
      <c r="AA18" s="305">
        <f>'[1]1.Plánovanie, manažment a kontr'!$S$51</f>
        <v>0</v>
      </c>
      <c r="AB18" s="306">
        <f t="shared" si="33"/>
        <v>17500</v>
      </c>
      <c r="AC18" s="304">
        <f>'[1]1.Plánovanie, manažment a kontr'!$T$51</f>
        <v>17500</v>
      </c>
      <c r="AD18" s="304">
        <f>'[1]1.Plánovanie, manažment a kontr'!$U$51</f>
        <v>0</v>
      </c>
      <c r="AE18" s="305">
        <f>'[1]1.Plánovanie, manažment a kontr'!$V$51</f>
        <v>0</v>
      </c>
    </row>
    <row r="19" spans="1:31" ht="16.5" x14ac:dyDescent="0.3">
      <c r="A19" s="152"/>
      <c r="B19" s="343">
        <v>3</v>
      </c>
      <c r="C19" s="350" t="s">
        <v>160</v>
      </c>
      <c r="D19" s="315">
        <f t="shared" ref="D19:D23" si="37">SUM(E19:G19)</f>
        <v>56150</v>
      </c>
      <c r="E19" s="307">
        <f>'[1]1.Plánovanie, manažment a kontr'!$E$54</f>
        <v>6150</v>
      </c>
      <c r="F19" s="307">
        <v>50000</v>
      </c>
      <c r="G19" s="307">
        <f>'[1]1.Plánovanie, manažment a kontr'!$G$54</f>
        <v>0</v>
      </c>
      <c r="H19" s="315">
        <f t="shared" si="31"/>
        <v>54650</v>
      </c>
      <c r="I19" s="307">
        <f>'[1]1.Plánovanie, manažment a kontr'!$E$54</f>
        <v>6150</v>
      </c>
      <c r="J19" s="307">
        <f>'[1]1.Plánovanie, manažment a kontr'!$F$54</f>
        <v>48500</v>
      </c>
      <c r="K19" s="335">
        <f>'[1]1.Plánovanie, manažment a kontr'!$G$54</f>
        <v>0</v>
      </c>
      <c r="L19" s="315">
        <f t="shared" si="34"/>
        <v>109450</v>
      </c>
      <c r="M19" s="307">
        <f>'[1]1.Plánovanie, manažment a kontr'!$H$54</f>
        <v>6150</v>
      </c>
      <c r="N19" s="307">
        <f>'[1]1.Plánovanie, manažment a kontr'!$I$54</f>
        <v>103300</v>
      </c>
      <c r="O19" s="308">
        <f>'[1]1.Plánovanie, manažment a kontr'!$J$54</f>
        <v>0</v>
      </c>
      <c r="P19" s="315">
        <f t="shared" si="35"/>
        <v>187950</v>
      </c>
      <c r="Q19" s="307">
        <f>'[1]1.Plánovanie, manažment a kontr'!$K$54</f>
        <v>6150</v>
      </c>
      <c r="R19" s="307">
        <f>'[1]1.Plánovanie, manažment a kontr'!$L$54</f>
        <v>181800</v>
      </c>
      <c r="S19" s="335">
        <f>'[1]1.Plánovanie, manažment a kontr'!$M$54</f>
        <v>0</v>
      </c>
      <c r="T19" s="315">
        <f t="shared" si="36"/>
        <v>182950</v>
      </c>
      <c r="U19" s="307">
        <f>'[1]1.Plánovanie, manažment a kontr'!$N$54</f>
        <v>6150</v>
      </c>
      <c r="V19" s="307">
        <f>'[1]1.Plánovanie, manažment a kontr'!$O$54</f>
        <v>176800</v>
      </c>
      <c r="W19" s="308">
        <f>'[1]1.Plánovanie, manažment a kontr'!$P$54</f>
        <v>0</v>
      </c>
      <c r="X19" s="306">
        <f t="shared" si="32"/>
        <v>-50000</v>
      </c>
      <c r="Y19" s="304">
        <f>'[1]1.Plánovanie, manažment a kontr'!$Q$54</f>
        <v>0</v>
      </c>
      <c r="Z19" s="304">
        <f>'[1]1.Plánovanie, manažment a kontr'!$R$54</f>
        <v>-50000</v>
      </c>
      <c r="AA19" s="305">
        <f>'[1]1.Plánovanie, manažment a kontr'!$S$54</f>
        <v>0</v>
      </c>
      <c r="AB19" s="306">
        <f t="shared" si="33"/>
        <v>132950</v>
      </c>
      <c r="AC19" s="304">
        <f>'[1]1.Plánovanie, manažment a kontr'!$T$54</f>
        <v>6150</v>
      </c>
      <c r="AD19" s="304">
        <f>'[1]1.Plánovanie, manažment a kontr'!$U$54</f>
        <v>126800</v>
      </c>
      <c r="AE19" s="305">
        <f>'[1]1.Plánovanie, manažment a kontr'!$V$54</f>
        <v>0</v>
      </c>
    </row>
    <row r="20" spans="1:31" ht="15.75" x14ac:dyDescent="0.25">
      <c r="A20" s="151"/>
      <c r="B20" s="343" t="s">
        <v>161</v>
      </c>
      <c r="C20" s="345" t="s">
        <v>162</v>
      </c>
      <c r="D20" s="315">
        <f t="shared" si="37"/>
        <v>53800</v>
      </c>
      <c r="E20" s="307">
        <f>'[1]1.Plánovanie, manažment a kontr'!$E$65</f>
        <v>53800</v>
      </c>
      <c r="F20" s="307">
        <f>'[1]1.Plánovanie, manažment a kontr'!$F$65</f>
        <v>0</v>
      </c>
      <c r="G20" s="335">
        <f>'[1]1.Plánovanie, manažment a kontr'!$G$65</f>
        <v>0</v>
      </c>
      <c r="H20" s="315">
        <f t="shared" si="31"/>
        <v>53800</v>
      </c>
      <c r="I20" s="307">
        <f>'[1]1.Plánovanie, manažment a kontr'!$E$65</f>
        <v>53800</v>
      </c>
      <c r="J20" s="307">
        <f>'[1]1.Plánovanie, manažment a kontr'!$F$65</f>
        <v>0</v>
      </c>
      <c r="K20" s="335">
        <f>'[1]1.Plánovanie, manažment a kontr'!$G$65</f>
        <v>0</v>
      </c>
      <c r="L20" s="315">
        <f t="shared" si="34"/>
        <v>53800</v>
      </c>
      <c r="M20" s="307">
        <f>'[1]1.Plánovanie, manažment a kontr'!$H$65</f>
        <v>53800</v>
      </c>
      <c r="N20" s="307">
        <f>'[1]1.Plánovanie, manažment a kontr'!$I$65</f>
        <v>0</v>
      </c>
      <c r="O20" s="308">
        <f>'[1]1.Plánovanie, manažment a kontr'!$J$65</f>
        <v>0</v>
      </c>
      <c r="P20" s="315">
        <f t="shared" si="35"/>
        <v>61200</v>
      </c>
      <c r="Q20" s="307">
        <f>'[1]1.Plánovanie, manažment a kontr'!$K$65</f>
        <v>61200</v>
      </c>
      <c r="R20" s="307">
        <f>'[1]1.Plánovanie, manažment a kontr'!$L$65</f>
        <v>0</v>
      </c>
      <c r="S20" s="335">
        <f>'[1]1.Plánovanie, manažment a kontr'!$M$65</f>
        <v>0</v>
      </c>
      <c r="T20" s="315">
        <f t="shared" si="36"/>
        <v>60980</v>
      </c>
      <c r="U20" s="307">
        <f>'[1]1.Plánovanie, manažment a kontr'!$N$65</f>
        <v>60980</v>
      </c>
      <c r="V20" s="307">
        <f>'[1]1.Plánovanie, manažment a kontr'!$O$65</f>
        <v>0</v>
      </c>
      <c r="W20" s="308">
        <f>'[1]1.Plánovanie, manažment a kontr'!$P$65</f>
        <v>0</v>
      </c>
      <c r="X20" s="306">
        <f t="shared" si="32"/>
        <v>0</v>
      </c>
      <c r="Y20" s="304">
        <f>'[1]1.Plánovanie, manažment a kontr'!$Q$65</f>
        <v>0</v>
      </c>
      <c r="Z20" s="304">
        <f>'[1]1.Plánovanie, manažment a kontr'!$R$65</f>
        <v>0</v>
      </c>
      <c r="AA20" s="305">
        <f>'[1]1.Plánovanie, manažment a kontr'!$S$65</f>
        <v>0</v>
      </c>
      <c r="AB20" s="306">
        <f t="shared" si="33"/>
        <v>60980</v>
      </c>
      <c r="AC20" s="304">
        <f>'[1]1.Plánovanie, manažment a kontr'!$T$65</f>
        <v>60980</v>
      </c>
      <c r="AD20" s="304">
        <f>'[1]1.Plánovanie, manažment a kontr'!$U$65</f>
        <v>0</v>
      </c>
      <c r="AE20" s="305">
        <f>'[1]1.Plánovanie, manažment a kontr'!$V$65</f>
        <v>0</v>
      </c>
    </row>
    <row r="21" spans="1:31" ht="15.75" x14ac:dyDescent="0.25">
      <c r="A21" s="148"/>
      <c r="B21" s="343" t="s">
        <v>163</v>
      </c>
      <c r="C21" s="345" t="s">
        <v>164</v>
      </c>
      <c r="D21" s="315">
        <f t="shared" si="37"/>
        <v>3900</v>
      </c>
      <c r="E21" s="307">
        <f>'[1]1.Plánovanie, manažment a kontr'!$E$72</f>
        <v>3900</v>
      </c>
      <c r="F21" s="307">
        <f>'[1]1.Plánovanie, manažment a kontr'!$F$72</f>
        <v>0</v>
      </c>
      <c r="G21" s="335">
        <f>'[1]1.Plánovanie, manažment a kontr'!$G$72</f>
        <v>0</v>
      </c>
      <c r="H21" s="315">
        <f t="shared" si="31"/>
        <v>3900</v>
      </c>
      <c r="I21" s="307">
        <f>'[1]1.Plánovanie, manažment a kontr'!$E$72</f>
        <v>3900</v>
      </c>
      <c r="J21" s="307">
        <f>'[1]1.Plánovanie, manažment a kontr'!$F$72</f>
        <v>0</v>
      </c>
      <c r="K21" s="335">
        <f>'[1]1.Plánovanie, manažment a kontr'!$G$72</f>
        <v>0</v>
      </c>
      <c r="L21" s="315">
        <f t="shared" si="34"/>
        <v>3900</v>
      </c>
      <c r="M21" s="307">
        <f>'[1]1.Plánovanie, manažment a kontr'!$H$72</f>
        <v>3900</v>
      </c>
      <c r="N21" s="307">
        <f>'[1]1.Plánovanie, manažment a kontr'!$I$72</f>
        <v>0</v>
      </c>
      <c r="O21" s="308">
        <f>'[1]1.Plánovanie, manažment a kontr'!$J$72</f>
        <v>0</v>
      </c>
      <c r="P21" s="315">
        <f t="shared" si="35"/>
        <v>3900</v>
      </c>
      <c r="Q21" s="307">
        <f>'[1]1.Plánovanie, manažment a kontr'!$K$72</f>
        <v>3900</v>
      </c>
      <c r="R21" s="307">
        <f>'[1]1.Plánovanie, manažment a kontr'!$L$72</f>
        <v>0</v>
      </c>
      <c r="S21" s="335">
        <f>'[1]1.Plánovanie, manažment a kontr'!$M$72</f>
        <v>0</v>
      </c>
      <c r="T21" s="315">
        <f t="shared" si="36"/>
        <v>3900</v>
      </c>
      <c r="U21" s="307">
        <f>'[1]1.Plánovanie, manažment a kontr'!$N$72</f>
        <v>3900</v>
      </c>
      <c r="V21" s="307">
        <f>'[1]1.Plánovanie, manažment a kontr'!$O$72</f>
        <v>0</v>
      </c>
      <c r="W21" s="308">
        <f>'[1]1.Plánovanie, manažment a kontr'!$P$72</f>
        <v>0</v>
      </c>
      <c r="X21" s="306">
        <f t="shared" si="32"/>
        <v>0</v>
      </c>
      <c r="Y21" s="304">
        <f>'[1]1.Plánovanie, manažment a kontr'!$Q$72</f>
        <v>0</v>
      </c>
      <c r="Z21" s="304">
        <f>'[1]1.Plánovanie, manažment a kontr'!$R$72</f>
        <v>0</v>
      </c>
      <c r="AA21" s="305">
        <f>'[1]1.Plánovanie, manažment a kontr'!$S$72</f>
        <v>0</v>
      </c>
      <c r="AB21" s="306">
        <f t="shared" si="33"/>
        <v>3900</v>
      </c>
      <c r="AC21" s="304">
        <f>'[1]1.Plánovanie, manažment a kontr'!$T$72</f>
        <v>3900</v>
      </c>
      <c r="AD21" s="304">
        <f>'[1]1.Plánovanie, manažment a kontr'!$U$72</f>
        <v>0</v>
      </c>
      <c r="AE21" s="305">
        <f>'[1]1.Plánovanie, manažment a kontr'!$V$72</f>
        <v>0</v>
      </c>
    </row>
    <row r="22" spans="1:31" ht="15.75" x14ac:dyDescent="0.25">
      <c r="A22" s="148"/>
      <c r="B22" s="343" t="s">
        <v>165</v>
      </c>
      <c r="C22" s="345" t="s">
        <v>166</v>
      </c>
      <c r="D22" s="315">
        <f t="shared" si="37"/>
        <v>8435</v>
      </c>
      <c r="E22" s="307">
        <f>'[1]1.Plánovanie, manažment a kontr'!$E$76</f>
        <v>8435</v>
      </c>
      <c r="F22" s="307">
        <f>'[1]1.Plánovanie, manažment a kontr'!$F$76</f>
        <v>0</v>
      </c>
      <c r="G22" s="335">
        <f>'[1]1.Plánovanie, manažment a kontr'!$G$76</f>
        <v>0</v>
      </c>
      <c r="H22" s="315">
        <f t="shared" si="31"/>
        <v>8435</v>
      </c>
      <c r="I22" s="307">
        <f>'[1]1.Plánovanie, manažment a kontr'!$E$76</f>
        <v>8435</v>
      </c>
      <c r="J22" s="307">
        <f>'[1]1.Plánovanie, manažment a kontr'!$F$76</f>
        <v>0</v>
      </c>
      <c r="K22" s="335">
        <f>'[1]1.Plánovanie, manažment a kontr'!$G$76</f>
        <v>0</v>
      </c>
      <c r="L22" s="315">
        <f t="shared" si="34"/>
        <v>7335</v>
      </c>
      <c r="M22" s="307">
        <f>'[1]1.Plánovanie, manažment a kontr'!$H$76</f>
        <v>7335</v>
      </c>
      <c r="N22" s="307">
        <f>'[1]1.Plánovanie, manažment a kontr'!$I$76</f>
        <v>0</v>
      </c>
      <c r="O22" s="308">
        <f>'[1]1.Plánovanie, manažment a kontr'!$J$76</f>
        <v>0</v>
      </c>
      <c r="P22" s="315">
        <f t="shared" si="35"/>
        <v>5535</v>
      </c>
      <c r="Q22" s="307">
        <f>'[1]1.Plánovanie, manažment a kontr'!$K$76</f>
        <v>5535</v>
      </c>
      <c r="R22" s="307">
        <f>'[1]1.Plánovanie, manažment a kontr'!$L$76</f>
        <v>0</v>
      </c>
      <c r="S22" s="335">
        <f>'[1]1.Plánovanie, manažment a kontr'!$M$76</f>
        <v>0</v>
      </c>
      <c r="T22" s="315">
        <f t="shared" si="36"/>
        <v>5535</v>
      </c>
      <c r="U22" s="307">
        <f>'[1]1.Plánovanie, manažment a kontr'!$N$76</f>
        <v>5535</v>
      </c>
      <c r="V22" s="307">
        <f>'[1]1.Plánovanie, manažment a kontr'!$O$76</f>
        <v>0</v>
      </c>
      <c r="W22" s="308">
        <f>'[1]1.Plánovanie, manažment a kontr'!$P$76</f>
        <v>0</v>
      </c>
      <c r="X22" s="306">
        <f t="shared" si="32"/>
        <v>0</v>
      </c>
      <c r="Y22" s="304">
        <f>'[1]1.Plánovanie, manažment a kontr'!$Q$76</f>
        <v>0</v>
      </c>
      <c r="Z22" s="304">
        <f>'[1]1.Plánovanie, manažment a kontr'!$R$76</f>
        <v>0</v>
      </c>
      <c r="AA22" s="305">
        <f>'[1]1.Plánovanie, manažment a kontr'!$S$76</f>
        <v>0</v>
      </c>
      <c r="AB22" s="306">
        <f t="shared" si="33"/>
        <v>5535</v>
      </c>
      <c r="AC22" s="304">
        <f>'[1]1.Plánovanie, manažment a kontr'!$T$76</f>
        <v>5535</v>
      </c>
      <c r="AD22" s="304">
        <f>'[1]1.Plánovanie, manažment a kontr'!$U$76</f>
        <v>0</v>
      </c>
      <c r="AE22" s="305">
        <f>'[1]1.Plánovanie, manažment a kontr'!$V$76</f>
        <v>0</v>
      </c>
    </row>
    <row r="23" spans="1:31" ht="16.5" outlineLevel="1" thickBot="1" x14ac:dyDescent="0.3">
      <c r="A23" s="148"/>
      <c r="B23" s="346" t="s">
        <v>167</v>
      </c>
      <c r="C23" s="347" t="s">
        <v>446</v>
      </c>
      <c r="D23" s="326">
        <f t="shared" si="37"/>
        <v>0</v>
      </c>
      <c r="E23" s="327">
        <f>'[1]1.Plánovanie, manažment a kontr'!$E$79</f>
        <v>0</v>
      </c>
      <c r="F23" s="327">
        <f>'[1]1.Plánovanie, manažment a kontr'!$F$79</f>
        <v>0</v>
      </c>
      <c r="G23" s="432">
        <f>'[1]1.Plánovanie, manažment a kontr'!$G$79</f>
        <v>0</v>
      </c>
      <c r="H23" s="326">
        <f t="shared" si="31"/>
        <v>0</v>
      </c>
      <c r="I23" s="327">
        <f>'[1]1.Plánovanie, manažment a kontr'!$E$79</f>
        <v>0</v>
      </c>
      <c r="J23" s="327">
        <f>'[1]1.Plánovanie, manažment a kontr'!$F$79</f>
        <v>0</v>
      </c>
      <c r="K23" s="432">
        <f>'[1]1.Plánovanie, manažment a kontr'!$G$79</f>
        <v>0</v>
      </c>
      <c r="L23" s="326">
        <f t="shared" si="34"/>
        <v>0</v>
      </c>
      <c r="M23" s="327">
        <f>'[1]1.Plánovanie, manažment a kontr'!$H$79</f>
        <v>0</v>
      </c>
      <c r="N23" s="327">
        <f>'[1]1.Plánovanie, manažment a kontr'!$I$79</f>
        <v>0</v>
      </c>
      <c r="O23" s="328">
        <f>'[1]1.Plánovanie, manažment a kontr'!$J$79</f>
        <v>0</v>
      </c>
      <c r="P23" s="326">
        <f t="shared" si="35"/>
        <v>0</v>
      </c>
      <c r="Q23" s="327">
        <f>'[1]1.Plánovanie, manažment a kontr'!$K$79</f>
        <v>0</v>
      </c>
      <c r="R23" s="327">
        <f>'[1]1.Plánovanie, manažment a kontr'!$L$79</f>
        <v>0</v>
      </c>
      <c r="S23" s="432">
        <f>'[1]1.Plánovanie, manažment a kontr'!$M$79</f>
        <v>0</v>
      </c>
      <c r="T23" s="332">
        <f t="shared" si="36"/>
        <v>0</v>
      </c>
      <c r="U23" s="333">
        <f>'[1]1.Plánovanie, manažment a kontr'!$N$79</f>
        <v>0</v>
      </c>
      <c r="V23" s="333">
        <f>'[1]1.Plánovanie, manažment a kontr'!$O$79</f>
        <v>0</v>
      </c>
      <c r="W23" s="529">
        <f>'[1]1.Plánovanie, manažment a kontr'!$P$79</f>
        <v>0</v>
      </c>
      <c r="X23" s="311">
        <f t="shared" si="32"/>
        <v>0</v>
      </c>
      <c r="Y23" s="309">
        <f>'[1]1.Plánovanie, manažment a kontr'!$Q$79</f>
        <v>0</v>
      </c>
      <c r="Z23" s="309">
        <f>'[1]1.Plánovanie, manažment a kontr'!$R$79</f>
        <v>0</v>
      </c>
      <c r="AA23" s="310">
        <f>'[1]1.Plánovanie, manažment a kontr'!$S$79</f>
        <v>0</v>
      </c>
      <c r="AB23" s="311">
        <f t="shared" si="33"/>
        <v>0</v>
      </c>
      <c r="AC23" s="309">
        <f>'[1]1.Plánovanie, manažment a kontr'!$T$79</f>
        <v>0</v>
      </c>
      <c r="AD23" s="309">
        <f>'[1]1.Plánovanie, manažment a kontr'!$U$79</f>
        <v>0</v>
      </c>
      <c r="AE23" s="310">
        <f>'[1]1.Plánovanie, manažment a kontr'!$V$79</f>
        <v>0</v>
      </c>
    </row>
    <row r="24" spans="1:31" s="155" customFormat="1" ht="15.75" x14ac:dyDescent="0.25">
      <c r="A24" s="152"/>
      <c r="B24" s="348" t="s">
        <v>169</v>
      </c>
      <c r="C24" s="349"/>
      <c r="D24" s="329">
        <f>D25+D34+D37</f>
        <v>52770</v>
      </c>
      <c r="E24" s="330">
        <f t="shared" ref="E24:G24" si="38">E25+E34+E37</f>
        <v>52770</v>
      </c>
      <c r="F24" s="330">
        <f t="shared" si="38"/>
        <v>0</v>
      </c>
      <c r="G24" s="431">
        <f t="shared" si="38"/>
        <v>0</v>
      </c>
      <c r="H24" s="329">
        <f>H25+H34+H37</f>
        <v>52770</v>
      </c>
      <c r="I24" s="330">
        <f t="shared" ref="I24:AA24" si="39">I25+I34+I37</f>
        <v>52770</v>
      </c>
      <c r="J24" s="330">
        <f t="shared" si="39"/>
        <v>0</v>
      </c>
      <c r="K24" s="431">
        <f t="shared" si="39"/>
        <v>0</v>
      </c>
      <c r="L24" s="329">
        <f>L25+L34+L37</f>
        <v>52848</v>
      </c>
      <c r="M24" s="330">
        <f>M25+M34+M37</f>
        <v>52848</v>
      </c>
      <c r="N24" s="330">
        <f t="shared" ref="N24:O24" si="40">N25+N34+N37</f>
        <v>0</v>
      </c>
      <c r="O24" s="331">
        <f t="shared" si="40"/>
        <v>0</v>
      </c>
      <c r="P24" s="329">
        <f>P25+P34+P37</f>
        <v>52848</v>
      </c>
      <c r="Q24" s="330">
        <f>Q25+Q34+Q37</f>
        <v>52848</v>
      </c>
      <c r="R24" s="330">
        <f t="shared" ref="R24:S24" si="41">R25+R34+R37</f>
        <v>0</v>
      </c>
      <c r="S24" s="431">
        <f t="shared" si="41"/>
        <v>0</v>
      </c>
      <c r="T24" s="329">
        <f>T25+T34+T37</f>
        <v>51682</v>
      </c>
      <c r="U24" s="330">
        <f t="shared" ref="U24:W24" si="42">U25+U34+U37</f>
        <v>51682</v>
      </c>
      <c r="V24" s="330">
        <f t="shared" si="42"/>
        <v>0</v>
      </c>
      <c r="W24" s="331">
        <f t="shared" si="42"/>
        <v>0</v>
      </c>
      <c r="X24" s="303">
        <f t="shared" si="39"/>
        <v>-3690</v>
      </c>
      <c r="Y24" s="301">
        <f t="shared" si="39"/>
        <v>-3690</v>
      </c>
      <c r="Z24" s="301">
        <f t="shared" si="39"/>
        <v>0</v>
      </c>
      <c r="AA24" s="302">
        <f t="shared" si="39"/>
        <v>0</v>
      </c>
      <c r="AB24" s="303">
        <f t="shared" ref="AB24:AE24" si="43">AB25+AB34+AB37</f>
        <v>47992</v>
      </c>
      <c r="AC24" s="301">
        <f t="shared" si="43"/>
        <v>47992</v>
      </c>
      <c r="AD24" s="301">
        <f t="shared" si="43"/>
        <v>0</v>
      </c>
      <c r="AE24" s="302">
        <f t="shared" si="43"/>
        <v>0</v>
      </c>
    </row>
    <row r="25" spans="1:31" ht="15.75" x14ac:dyDescent="0.25">
      <c r="A25" s="148"/>
      <c r="B25" s="343" t="s">
        <v>170</v>
      </c>
      <c r="C25" s="345" t="s">
        <v>171</v>
      </c>
      <c r="D25" s="315">
        <f>SUM(D26:D33)</f>
        <v>28220</v>
      </c>
      <c r="E25" s="307">
        <f t="shared" ref="E25" si="44">SUM(E26:E33)</f>
        <v>28220</v>
      </c>
      <c r="F25" s="307">
        <f t="shared" ref="F25" si="45">SUM(F26:F33)</f>
        <v>0</v>
      </c>
      <c r="G25" s="335">
        <f t="shared" ref="G25" si="46">SUM(G26:G33)</f>
        <v>0</v>
      </c>
      <c r="H25" s="315">
        <f>SUM(H26:H33)</f>
        <v>28220</v>
      </c>
      <c r="I25" s="307">
        <f t="shared" ref="I25:M25" si="47">SUM(I26:I33)</f>
        <v>28220</v>
      </c>
      <c r="J25" s="307">
        <f t="shared" si="47"/>
        <v>0</v>
      </c>
      <c r="K25" s="335">
        <f t="shared" si="47"/>
        <v>0</v>
      </c>
      <c r="L25" s="315">
        <f>SUM(L26:L33)</f>
        <v>28298</v>
      </c>
      <c r="M25" s="307">
        <f t="shared" si="47"/>
        <v>28298</v>
      </c>
      <c r="N25" s="307">
        <f t="shared" ref="N25:O25" si="48">SUM(N26:N33)</f>
        <v>0</v>
      </c>
      <c r="O25" s="308">
        <f t="shared" si="48"/>
        <v>0</v>
      </c>
      <c r="P25" s="315">
        <f>SUM(P26:P33)</f>
        <v>28298</v>
      </c>
      <c r="Q25" s="307">
        <f t="shared" ref="Q25:S25" si="49">SUM(Q26:Q33)</f>
        <v>28298</v>
      </c>
      <c r="R25" s="307">
        <f t="shared" si="49"/>
        <v>0</v>
      </c>
      <c r="S25" s="335">
        <f t="shared" si="49"/>
        <v>0</v>
      </c>
      <c r="T25" s="315">
        <f>SUM(T26:T33)</f>
        <v>27132</v>
      </c>
      <c r="U25" s="307">
        <f>SUM(U26:U33)</f>
        <v>27132</v>
      </c>
      <c r="V25" s="307">
        <f t="shared" ref="V25:W25" si="50">SUM(V26:V33)</f>
        <v>0</v>
      </c>
      <c r="W25" s="308">
        <f t="shared" si="50"/>
        <v>0</v>
      </c>
      <c r="X25" s="306">
        <f t="shared" ref="X25:AA25" si="51">SUM(X26:X33)</f>
        <v>0</v>
      </c>
      <c r="Y25" s="304">
        <f t="shared" si="51"/>
        <v>0</v>
      </c>
      <c r="Z25" s="304">
        <f t="shared" si="51"/>
        <v>0</v>
      </c>
      <c r="AA25" s="305">
        <f t="shared" si="51"/>
        <v>0</v>
      </c>
      <c r="AB25" s="306">
        <f t="shared" ref="AB25:AE25" si="52">SUM(AB26:AB33)</f>
        <v>27132</v>
      </c>
      <c r="AC25" s="304">
        <f t="shared" si="52"/>
        <v>27132</v>
      </c>
      <c r="AD25" s="304">
        <f t="shared" si="52"/>
        <v>0</v>
      </c>
      <c r="AE25" s="305">
        <f t="shared" si="52"/>
        <v>0</v>
      </c>
    </row>
    <row r="26" spans="1:31" ht="16.5" x14ac:dyDescent="0.3">
      <c r="A26" s="156"/>
      <c r="B26" s="343">
        <v>1</v>
      </c>
      <c r="C26" s="350" t="s">
        <v>172</v>
      </c>
      <c r="D26" s="315">
        <f>SUM(E26:G26)</f>
        <v>130</v>
      </c>
      <c r="E26" s="307">
        <f>'[1]2. Propagácia a marketing'!$E$5</f>
        <v>130</v>
      </c>
      <c r="F26" s="307">
        <f>'[1]2. Propagácia a marketing'!$F$5</f>
        <v>0</v>
      </c>
      <c r="G26" s="335">
        <f>'[1]2. Propagácia a marketing'!$G$5</f>
        <v>0</v>
      </c>
      <c r="H26" s="315">
        <f>SUM(I26:K26)</f>
        <v>130</v>
      </c>
      <c r="I26" s="307">
        <f>'[1]2. Propagácia a marketing'!$E$5</f>
        <v>130</v>
      </c>
      <c r="J26" s="307">
        <f>'[1]2. Propagácia a marketing'!$F$5</f>
        <v>0</v>
      </c>
      <c r="K26" s="335">
        <f>'[1]2. Propagácia a marketing'!$G$5</f>
        <v>0</v>
      </c>
      <c r="L26" s="315">
        <f>SUM(M26:O26)</f>
        <v>130</v>
      </c>
      <c r="M26" s="307">
        <f>'[1]2. Propagácia a marketing'!$H$5</f>
        <v>130</v>
      </c>
      <c r="N26" s="307">
        <f>'[1]2. Propagácia a marketing'!$I$5</f>
        <v>0</v>
      </c>
      <c r="O26" s="308">
        <f>'[1]2. Propagácia a marketing'!$J$5</f>
        <v>0</v>
      </c>
      <c r="P26" s="315">
        <f>SUM(Q26:S26)</f>
        <v>130</v>
      </c>
      <c r="Q26" s="307">
        <f>'[1]2. Propagácia a marketing'!$K$5</f>
        <v>130</v>
      </c>
      <c r="R26" s="307">
        <f>'[1]2. Propagácia a marketing'!$L$5</f>
        <v>0</v>
      </c>
      <c r="S26" s="335">
        <f>'[1]2. Propagácia a marketing'!$M$5</f>
        <v>0</v>
      </c>
      <c r="T26" s="315">
        <f>SUM(U26:W26)</f>
        <v>130</v>
      </c>
      <c r="U26" s="307">
        <f>'[1]2. Propagácia a marketing'!$N$5</f>
        <v>130</v>
      </c>
      <c r="V26" s="307">
        <f>'[1]2. Propagácia a marketing'!$O$5</f>
        <v>0</v>
      </c>
      <c r="W26" s="308">
        <f>'[1]2. Propagácia a marketing'!$P$5</f>
        <v>0</v>
      </c>
      <c r="X26" s="306">
        <f>SUM(Y26:AA26)</f>
        <v>0</v>
      </c>
      <c r="Y26" s="304">
        <f>'[1]2. Propagácia a marketing'!$Q$5</f>
        <v>0</v>
      </c>
      <c r="Z26" s="304">
        <f>'[1]2. Propagácia a marketing'!$R$5</f>
        <v>0</v>
      </c>
      <c r="AA26" s="305">
        <f>'[1]2. Propagácia a marketing'!$S$5</f>
        <v>0</v>
      </c>
      <c r="AB26" s="306">
        <f>SUM(AC26:AE26)</f>
        <v>130</v>
      </c>
      <c r="AC26" s="304">
        <f>'[1]2. Propagácia a marketing'!$T$5</f>
        <v>130</v>
      </c>
      <c r="AD26" s="304">
        <f>'[1]2. Propagácia a marketing'!$U$5</f>
        <v>0</v>
      </c>
      <c r="AE26" s="305">
        <f>'[1]2. Propagácia a marketing'!$V$5</f>
        <v>0</v>
      </c>
    </row>
    <row r="27" spans="1:31" ht="16.5" x14ac:dyDescent="0.3">
      <c r="A27" s="148"/>
      <c r="B27" s="343">
        <v>2</v>
      </c>
      <c r="C27" s="531" t="s">
        <v>173</v>
      </c>
      <c r="D27" s="315">
        <f>SUM(E27:G27)</f>
        <v>7040</v>
      </c>
      <c r="E27" s="307">
        <f>'[1]2. Propagácia a marketing'!$E$7</f>
        <v>7040</v>
      </c>
      <c r="F27" s="307">
        <f>'[1]2. Propagácia a marketing'!$F$7</f>
        <v>0</v>
      </c>
      <c r="G27" s="335">
        <f>'[1]2. Propagácia a marketing'!$G$7</f>
        <v>0</v>
      </c>
      <c r="H27" s="315">
        <f>SUM(I27:K27)</f>
        <v>7040</v>
      </c>
      <c r="I27" s="307">
        <f>'[1]2. Propagácia a marketing'!$E$7</f>
        <v>7040</v>
      </c>
      <c r="J27" s="307">
        <f>'[1]2. Propagácia a marketing'!$F$7</f>
        <v>0</v>
      </c>
      <c r="K27" s="335">
        <f>'[1]2. Propagácia a marketing'!$G$7</f>
        <v>0</v>
      </c>
      <c r="L27" s="315">
        <f t="shared" ref="L27:L33" si="53">SUM(M27:O27)</f>
        <v>7040</v>
      </c>
      <c r="M27" s="307">
        <f>'[1]2. Propagácia a marketing'!$H$7</f>
        <v>7040</v>
      </c>
      <c r="N27" s="307">
        <f>'[1]2. Propagácia a marketing'!$I$7</f>
        <v>0</v>
      </c>
      <c r="O27" s="308">
        <f>'[1]2. Propagácia a marketing'!$J$7</f>
        <v>0</v>
      </c>
      <c r="P27" s="315">
        <f t="shared" ref="P27:P33" si="54">SUM(Q27:S27)</f>
        <v>7040</v>
      </c>
      <c r="Q27" s="307">
        <f>'[1]2. Propagácia a marketing'!$K$7</f>
        <v>7040</v>
      </c>
      <c r="R27" s="307">
        <f>'[1]2. Propagácia a marketing'!$L$7</f>
        <v>0</v>
      </c>
      <c r="S27" s="335">
        <f>'[1]2. Propagácia a marketing'!$M$7</f>
        <v>0</v>
      </c>
      <c r="T27" s="315">
        <f t="shared" ref="T27:T33" si="55">SUM(U27:W27)</f>
        <v>6140</v>
      </c>
      <c r="U27" s="307">
        <f>'[1]2. Propagácia a marketing'!$N$7</f>
        <v>6140</v>
      </c>
      <c r="V27" s="307">
        <f>'[1]2. Propagácia a marketing'!$O$7</f>
        <v>0</v>
      </c>
      <c r="W27" s="308">
        <f>'[1]2. Propagácia a marketing'!$P$7</f>
        <v>0</v>
      </c>
      <c r="X27" s="306">
        <f t="shared" ref="X27:X33" si="56">SUM(Y27:AA27)</f>
        <v>0</v>
      </c>
      <c r="Y27" s="304">
        <f>'[1]2. Propagácia a marketing'!$Q$7</f>
        <v>0</v>
      </c>
      <c r="Z27" s="304">
        <f>'[1]2. Propagácia a marketing'!$R$7</f>
        <v>0</v>
      </c>
      <c r="AA27" s="305">
        <f>'[1]2. Propagácia a marketing'!$S$7</f>
        <v>0</v>
      </c>
      <c r="AB27" s="306">
        <f t="shared" ref="AB27:AB33" si="57">SUM(AC27:AE27)</f>
        <v>6140</v>
      </c>
      <c r="AC27" s="304">
        <f>'[1]2. Propagácia a marketing'!$T$7</f>
        <v>6140</v>
      </c>
      <c r="AD27" s="304">
        <f>'[1]2. Propagácia a marketing'!$U$7</f>
        <v>0</v>
      </c>
      <c r="AE27" s="305">
        <f>'[1]2. Propagácia a marketing'!$V$7</f>
        <v>0</v>
      </c>
    </row>
    <row r="28" spans="1:31" ht="16.5" x14ac:dyDescent="0.3">
      <c r="A28" s="148"/>
      <c r="B28" s="343">
        <v>3</v>
      </c>
      <c r="C28" s="350" t="s">
        <v>174</v>
      </c>
      <c r="D28" s="315">
        <f t="shared" ref="D28:D33" si="58">SUM(E28:G28)</f>
        <v>15050</v>
      </c>
      <c r="E28" s="307">
        <f>'[1]2. Propagácia a marketing'!$E$11</f>
        <v>15050</v>
      </c>
      <c r="F28" s="307">
        <f>'[1]2. Propagácia a marketing'!$F$11</f>
        <v>0</v>
      </c>
      <c r="G28" s="335">
        <f>'[1]2. Propagácia a marketing'!$G$11</f>
        <v>0</v>
      </c>
      <c r="H28" s="315">
        <f t="shared" ref="H28:H33" si="59">SUM(I28:K28)</f>
        <v>15050</v>
      </c>
      <c r="I28" s="307">
        <f>'[1]2. Propagácia a marketing'!$E$11</f>
        <v>15050</v>
      </c>
      <c r="J28" s="307">
        <f>'[1]2. Propagácia a marketing'!$F$11</f>
        <v>0</v>
      </c>
      <c r="K28" s="335">
        <f>'[1]2. Propagácia a marketing'!$G$11</f>
        <v>0</v>
      </c>
      <c r="L28" s="315">
        <f t="shared" si="53"/>
        <v>15128</v>
      </c>
      <c r="M28" s="307">
        <f>'[1]2. Propagácia a marketing'!$H$11</f>
        <v>15128</v>
      </c>
      <c r="N28" s="307">
        <f>'[1]2. Propagácia a marketing'!$I$11</f>
        <v>0</v>
      </c>
      <c r="O28" s="308">
        <f>'[1]2. Propagácia a marketing'!$J$11</f>
        <v>0</v>
      </c>
      <c r="P28" s="315">
        <f t="shared" si="54"/>
        <v>15128</v>
      </c>
      <c r="Q28" s="307">
        <f>'[1]2. Propagácia a marketing'!$K$11</f>
        <v>15128</v>
      </c>
      <c r="R28" s="307">
        <f>'[1]2. Propagácia a marketing'!$L$11</f>
        <v>0</v>
      </c>
      <c r="S28" s="335">
        <f>'[1]2. Propagácia a marketing'!$M$11</f>
        <v>0</v>
      </c>
      <c r="T28" s="315">
        <f t="shared" si="55"/>
        <v>14862</v>
      </c>
      <c r="U28" s="307">
        <f>'[1]2. Propagácia a marketing'!$N$11</f>
        <v>14862</v>
      </c>
      <c r="V28" s="307">
        <f>'[1]2. Propagácia a marketing'!$O$11</f>
        <v>0</v>
      </c>
      <c r="W28" s="308">
        <f>'[1]2. Propagácia a marketing'!$P$11</f>
        <v>0</v>
      </c>
      <c r="X28" s="306">
        <f t="shared" si="56"/>
        <v>0</v>
      </c>
      <c r="Y28" s="304">
        <f>'[1]2. Propagácia a marketing'!$Q$11</f>
        <v>0</v>
      </c>
      <c r="Z28" s="304">
        <f>'[1]2. Propagácia a marketing'!$R$11</f>
        <v>0</v>
      </c>
      <c r="AA28" s="305">
        <f>'[1]2. Propagácia a marketing'!$S$11</f>
        <v>0</v>
      </c>
      <c r="AB28" s="306">
        <f t="shared" si="57"/>
        <v>14862</v>
      </c>
      <c r="AC28" s="304">
        <f>'[1]2. Propagácia a marketing'!$T$11</f>
        <v>14862</v>
      </c>
      <c r="AD28" s="304">
        <f>'[1]2. Propagácia a marketing'!$U$11</f>
        <v>0</v>
      </c>
      <c r="AE28" s="305">
        <f>'[1]2. Propagácia a marketing'!$V$11</f>
        <v>0</v>
      </c>
    </row>
    <row r="29" spans="1:31" ht="16.5" x14ac:dyDescent="0.3">
      <c r="A29" s="148"/>
      <c r="B29" s="343">
        <v>4</v>
      </c>
      <c r="C29" s="350" t="s">
        <v>175</v>
      </c>
      <c r="D29" s="315">
        <f t="shared" si="58"/>
        <v>1200</v>
      </c>
      <c r="E29" s="307">
        <f>'[1]2. Propagácia a marketing'!$E$18</f>
        <v>1200</v>
      </c>
      <c r="F29" s="307">
        <f>'[1]2. Propagácia a marketing'!$F$18</f>
        <v>0</v>
      </c>
      <c r="G29" s="335">
        <f>'[1]2. Propagácia a marketing'!$G$18</f>
        <v>0</v>
      </c>
      <c r="H29" s="315">
        <f t="shared" si="59"/>
        <v>1200</v>
      </c>
      <c r="I29" s="307">
        <f>'[1]2. Propagácia a marketing'!$E$18</f>
        <v>1200</v>
      </c>
      <c r="J29" s="307">
        <f>'[1]2. Propagácia a marketing'!$F$18</f>
        <v>0</v>
      </c>
      <c r="K29" s="335">
        <f>'[1]2. Propagácia a marketing'!$G$18</f>
        <v>0</v>
      </c>
      <c r="L29" s="315">
        <f t="shared" si="53"/>
        <v>1200</v>
      </c>
      <c r="M29" s="307">
        <f>'[1]2. Propagácia a marketing'!$H$18</f>
        <v>1200</v>
      </c>
      <c r="N29" s="307">
        <f>'[1]2. Propagácia a marketing'!$I$18</f>
        <v>0</v>
      </c>
      <c r="O29" s="308">
        <f>'[1]2. Propagácia a marketing'!$J$18</f>
        <v>0</v>
      </c>
      <c r="P29" s="315">
        <f t="shared" si="54"/>
        <v>1200</v>
      </c>
      <c r="Q29" s="307">
        <f>'[1]2. Propagácia a marketing'!$K$18</f>
        <v>1200</v>
      </c>
      <c r="R29" s="307">
        <f>'[1]2. Propagácia a marketing'!$L$18</f>
        <v>0</v>
      </c>
      <c r="S29" s="335">
        <f>'[1]2. Propagácia a marketing'!$M$18</f>
        <v>0</v>
      </c>
      <c r="T29" s="315">
        <f t="shared" si="55"/>
        <v>1200</v>
      </c>
      <c r="U29" s="307">
        <f>'[1]2. Propagácia a marketing'!$N$18</f>
        <v>1200</v>
      </c>
      <c r="V29" s="307">
        <f>'[1]2. Propagácia a marketing'!$O$18</f>
        <v>0</v>
      </c>
      <c r="W29" s="308">
        <f>'[1]2. Propagácia a marketing'!$P$18</f>
        <v>0</v>
      </c>
      <c r="X29" s="306">
        <f t="shared" si="56"/>
        <v>0</v>
      </c>
      <c r="Y29" s="304">
        <f>'[1]2. Propagácia a marketing'!$Q$18</f>
        <v>0</v>
      </c>
      <c r="Z29" s="304">
        <f>'[1]2. Propagácia a marketing'!$R$18</f>
        <v>0</v>
      </c>
      <c r="AA29" s="305">
        <f>'[1]2. Propagácia a marketing'!$S$18</f>
        <v>0</v>
      </c>
      <c r="AB29" s="306">
        <f t="shared" si="57"/>
        <v>1200</v>
      </c>
      <c r="AC29" s="304">
        <f>'[1]2. Propagácia a marketing'!$T$18</f>
        <v>1200</v>
      </c>
      <c r="AD29" s="304">
        <f>'[1]2. Propagácia a marketing'!$U$18</f>
        <v>0</v>
      </c>
      <c r="AE29" s="305">
        <f>'[1]2. Propagácia a marketing'!$V$18</f>
        <v>0</v>
      </c>
    </row>
    <row r="30" spans="1:31" ht="16.5" x14ac:dyDescent="0.3">
      <c r="A30" s="148"/>
      <c r="B30" s="343">
        <v>5</v>
      </c>
      <c r="C30" s="350" t="s">
        <v>176</v>
      </c>
      <c r="D30" s="315">
        <f t="shared" si="58"/>
        <v>0</v>
      </c>
      <c r="E30" s="307">
        <f>'[1]2. Propagácia a marketing'!$E$20</f>
        <v>0</v>
      </c>
      <c r="F30" s="307">
        <f>'[1]2. Propagácia a marketing'!$F$20</f>
        <v>0</v>
      </c>
      <c r="G30" s="335">
        <f>'[1]2. Propagácia a marketing'!$G$20</f>
        <v>0</v>
      </c>
      <c r="H30" s="315">
        <f t="shared" si="59"/>
        <v>0</v>
      </c>
      <c r="I30" s="307">
        <f>'[1]2. Propagácia a marketing'!$E$20</f>
        <v>0</v>
      </c>
      <c r="J30" s="307">
        <f>'[1]2. Propagácia a marketing'!$F$20</f>
        <v>0</v>
      </c>
      <c r="K30" s="335">
        <f>'[1]2. Propagácia a marketing'!$G$20</f>
        <v>0</v>
      </c>
      <c r="L30" s="315">
        <f t="shared" si="53"/>
        <v>0</v>
      </c>
      <c r="M30" s="307">
        <f>'[1]2. Propagácia a marketing'!$H$20</f>
        <v>0</v>
      </c>
      <c r="N30" s="307">
        <f>'[1]2. Propagácia a marketing'!$I$20</f>
        <v>0</v>
      </c>
      <c r="O30" s="308">
        <f>'[1]2. Propagácia a marketing'!$J$20</f>
        <v>0</v>
      </c>
      <c r="P30" s="315">
        <f t="shared" si="54"/>
        <v>0</v>
      </c>
      <c r="Q30" s="307">
        <f>'[1]2. Propagácia a marketing'!$K$20</f>
        <v>0</v>
      </c>
      <c r="R30" s="307">
        <f>'[1]2. Propagácia a marketing'!$L$20</f>
        <v>0</v>
      </c>
      <c r="S30" s="335">
        <f>'[1]2. Propagácia a marketing'!$M$20</f>
        <v>0</v>
      </c>
      <c r="T30" s="315">
        <f t="shared" si="55"/>
        <v>0</v>
      </c>
      <c r="U30" s="307">
        <f>'[1]2. Propagácia a marketing'!$N$20</f>
        <v>0</v>
      </c>
      <c r="V30" s="307">
        <f>'[1]2. Propagácia a marketing'!$O$20</f>
        <v>0</v>
      </c>
      <c r="W30" s="308">
        <f>'[1]2. Propagácia a marketing'!$P$20</f>
        <v>0</v>
      </c>
      <c r="X30" s="306">
        <f t="shared" si="56"/>
        <v>0</v>
      </c>
      <c r="Y30" s="304">
        <f>'[1]2. Propagácia a marketing'!$Q$20</f>
        <v>0</v>
      </c>
      <c r="Z30" s="304">
        <f>'[1]2. Propagácia a marketing'!$R$20</f>
        <v>0</v>
      </c>
      <c r="AA30" s="305">
        <f>'[1]2. Propagácia a marketing'!$S$20</f>
        <v>0</v>
      </c>
      <c r="AB30" s="306">
        <f t="shared" si="57"/>
        <v>0</v>
      </c>
      <c r="AC30" s="304">
        <f>'[1]2. Propagácia a marketing'!$T$20</f>
        <v>0</v>
      </c>
      <c r="AD30" s="304">
        <f>'[1]2. Propagácia a marketing'!$U$20</f>
        <v>0</v>
      </c>
      <c r="AE30" s="305">
        <f>'[1]2. Propagácia a marketing'!$V$20</f>
        <v>0</v>
      </c>
    </row>
    <row r="31" spans="1:31" ht="16.5" x14ac:dyDescent="0.3">
      <c r="A31" s="148"/>
      <c r="B31" s="343">
        <v>6</v>
      </c>
      <c r="C31" s="350" t="s">
        <v>177</v>
      </c>
      <c r="D31" s="315">
        <f t="shared" si="58"/>
        <v>0</v>
      </c>
      <c r="E31" s="307">
        <f>'[1]2. Propagácia a marketing'!$E$23</f>
        <v>0</v>
      </c>
      <c r="F31" s="307">
        <f>'[1]2. Propagácia a marketing'!$F$23</f>
        <v>0</v>
      </c>
      <c r="G31" s="335">
        <f>'[1]2. Propagácia a marketing'!$G$23</f>
        <v>0</v>
      </c>
      <c r="H31" s="315">
        <f t="shared" si="59"/>
        <v>0</v>
      </c>
      <c r="I31" s="307">
        <f>'[1]2. Propagácia a marketing'!$E$23</f>
        <v>0</v>
      </c>
      <c r="J31" s="307">
        <f>'[1]2. Propagácia a marketing'!$F$23</f>
        <v>0</v>
      </c>
      <c r="K31" s="335">
        <f>'[1]2. Propagácia a marketing'!$G$23</f>
        <v>0</v>
      </c>
      <c r="L31" s="315">
        <f t="shared" si="53"/>
        <v>0</v>
      </c>
      <c r="M31" s="307">
        <f>'[1]2. Propagácia a marketing'!$H$23</f>
        <v>0</v>
      </c>
      <c r="N31" s="307">
        <f>'[1]2. Propagácia a marketing'!$I$23</f>
        <v>0</v>
      </c>
      <c r="O31" s="308">
        <f>'[1]2. Propagácia a marketing'!$J$23</f>
        <v>0</v>
      </c>
      <c r="P31" s="315">
        <f t="shared" si="54"/>
        <v>0</v>
      </c>
      <c r="Q31" s="307">
        <f>'[1]2. Propagácia a marketing'!$K$23</f>
        <v>0</v>
      </c>
      <c r="R31" s="307">
        <f>'[1]2. Propagácia a marketing'!$L$23</f>
        <v>0</v>
      </c>
      <c r="S31" s="335">
        <f>'[1]2. Propagácia a marketing'!$M$23</f>
        <v>0</v>
      </c>
      <c r="T31" s="315">
        <f t="shared" si="55"/>
        <v>0</v>
      </c>
      <c r="U31" s="307">
        <f>'[1]2. Propagácia a marketing'!$N$23</f>
        <v>0</v>
      </c>
      <c r="V31" s="307">
        <f>'[1]2. Propagácia a marketing'!$O$23</f>
        <v>0</v>
      </c>
      <c r="W31" s="308">
        <f>'[1]2. Propagácia a marketing'!$P$23</f>
        <v>0</v>
      </c>
      <c r="X31" s="306">
        <f t="shared" si="56"/>
        <v>0</v>
      </c>
      <c r="Y31" s="304">
        <f>'[1]2. Propagácia a marketing'!$Q$23</f>
        <v>0</v>
      </c>
      <c r="Z31" s="304">
        <f>'[1]2. Propagácia a marketing'!$R$23</f>
        <v>0</v>
      </c>
      <c r="AA31" s="305">
        <f>'[1]2. Propagácia a marketing'!$S$23</f>
        <v>0</v>
      </c>
      <c r="AB31" s="306">
        <f t="shared" si="57"/>
        <v>0</v>
      </c>
      <c r="AC31" s="304">
        <f>'[1]2. Propagácia a marketing'!$T$23</f>
        <v>0</v>
      </c>
      <c r="AD31" s="304">
        <f>'[1]2. Propagácia a marketing'!$U$23</f>
        <v>0</v>
      </c>
      <c r="AE31" s="305">
        <f>'[1]2. Propagácia a marketing'!$V$23</f>
        <v>0</v>
      </c>
    </row>
    <row r="32" spans="1:31" ht="16.5" x14ac:dyDescent="0.3">
      <c r="A32" s="148"/>
      <c r="B32" s="343">
        <v>7</v>
      </c>
      <c r="C32" s="350" t="s">
        <v>178</v>
      </c>
      <c r="D32" s="315">
        <f t="shared" si="58"/>
        <v>1800</v>
      </c>
      <c r="E32" s="307">
        <f>'[1]2. Propagácia a marketing'!$E$25</f>
        <v>1800</v>
      </c>
      <c r="F32" s="307">
        <f>'[1]2. Propagácia a marketing'!$F$25</f>
        <v>0</v>
      </c>
      <c r="G32" s="335">
        <f>'[1]2. Propagácia a marketing'!$G$25</f>
        <v>0</v>
      </c>
      <c r="H32" s="315">
        <f t="shared" si="59"/>
        <v>1800</v>
      </c>
      <c r="I32" s="307">
        <f>'[1]2. Propagácia a marketing'!$E$25</f>
        <v>1800</v>
      </c>
      <c r="J32" s="307">
        <f>'[1]2. Propagácia a marketing'!$F$25</f>
        <v>0</v>
      </c>
      <c r="K32" s="335">
        <f>'[1]2. Propagácia a marketing'!$G$25</f>
        <v>0</v>
      </c>
      <c r="L32" s="315">
        <f t="shared" si="53"/>
        <v>1800</v>
      </c>
      <c r="M32" s="307">
        <f>'[1]2. Propagácia a marketing'!$H$25</f>
        <v>1800</v>
      </c>
      <c r="N32" s="307">
        <f>'[1]2. Propagácia a marketing'!$I$25</f>
        <v>0</v>
      </c>
      <c r="O32" s="308">
        <f>'[1]2. Propagácia a marketing'!$J$25</f>
        <v>0</v>
      </c>
      <c r="P32" s="315">
        <f t="shared" si="54"/>
        <v>1800</v>
      </c>
      <c r="Q32" s="307">
        <f>'[1]2. Propagácia a marketing'!$K$25</f>
        <v>1800</v>
      </c>
      <c r="R32" s="307">
        <f>'[1]2. Propagácia a marketing'!$L$25</f>
        <v>0</v>
      </c>
      <c r="S32" s="335">
        <f>'[1]2. Propagácia a marketing'!$M$25</f>
        <v>0</v>
      </c>
      <c r="T32" s="315">
        <f t="shared" si="55"/>
        <v>1800</v>
      </c>
      <c r="U32" s="307">
        <f>'[1]2. Propagácia a marketing'!$N$25</f>
        <v>1800</v>
      </c>
      <c r="V32" s="307">
        <f>'[1]2. Propagácia a marketing'!$O$25</f>
        <v>0</v>
      </c>
      <c r="W32" s="308">
        <f>'[1]2. Propagácia a marketing'!$P$25</f>
        <v>0</v>
      </c>
      <c r="X32" s="306">
        <f t="shared" si="56"/>
        <v>0</v>
      </c>
      <c r="Y32" s="304">
        <f>'[1]2. Propagácia a marketing'!$Q$25</f>
        <v>0</v>
      </c>
      <c r="Z32" s="304">
        <f>'[1]2. Propagácia a marketing'!$R$25</f>
        <v>0</v>
      </c>
      <c r="AA32" s="305">
        <f>'[1]2. Propagácia a marketing'!$S$25</f>
        <v>0</v>
      </c>
      <c r="AB32" s="306">
        <f t="shared" si="57"/>
        <v>1800</v>
      </c>
      <c r="AC32" s="304">
        <f>'[1]2. Propagácia a marketing'!$T$25</f>
        <v>1800</v>
      </c>
      <c r="AD32" s="304">
        <f>'[1]2. Propagácia a marketing'!$U$25</f>
        <v>0</v>
      </c>
      <c r="AE32" s="305">
        <f>'[1]2. Propagácia a marketing'!$V$25</f>
        <v>0</v>
      </c>
    </row>
    <row r="33" spans="1:31" ht="16.5" outlineLevel="1" x14ac:dyDescent="0.3">
      <c r="A33" s="148"/>
      <c r="B33" s="343">
        <v>8</v>
      </c>
      <c r="C33" s="350" t="s">
        <v>447</v>
      </c>
      <c r="D33" s="315">
        <f t="shared" si="58"/>
        <v>3000</v>
      </c>
      <c r="E33" s="307">
        <f>'[1]2. Propagácia a marketing'!$E$27</f>
        <v>3000</v>
      </c>
      <c r="F33" s="307">
        <f>'[1]2. Propagácia a marketing'!$F$27</f>
        <v>0</v>
      </c>
      <c r="G33" s="335">
        <f>'[1]2. Propagácia a marketing'!$G$27</f>
        <v>0</v>
      </c>
      <c r="H33" s="315">
        <f t="shared" si="59"/>
        <v>3000</v>
      </c>
      <c r="I33" s="307">
        <f>'[1]2. Propagácia a marketing'!$E$27</f>
        <v>3000</v>
      </c>
      <c r="J33" s="307">
        <f>'[1]2. Propagácia a marketing'!$F$27</f>
        <v>0</v>
      </c>
      <c r="K33" s="335">
        <f>'[1]2. Propagácia a marketing'!$G$27</f>
        <v>0</v>
      </c>
      <c r="L33" s="315">
        <f t="shared" si="53"/>
        <v>3000</v>
      </c>
      <c r="M33" s="307">
        <f>'[1]2. Propagácia a marketing'!$H$27</f>
        <v>3000</v>
      </c>
      <c r="N33" s="307">
        <f>'[1]2. Propagácia a marketing'!$I$27</f>
        <v>0</v>
      </c>
      <c r="O33" s="308">
        <f>'[1]2. Propagácia a marketing'!$J$27</f>
        <v>0</v>
      </c>
      <c r="P33" s="315">
        <f t="shared" si="54"/>
        <v>3000</v>
      </c>
      <c r="Q33" s="307">
        <f>'[1]2. Propagácia a marketing'!$K$27</f>
        <v>3000</v>
      </c>
      <c r="R33" s="307">
        <f>'[1]2. Propagácia a marketing'!$L$27</f>
        <v>0</v>
      </c>
      <c r="S33" s="335">
        <f>'[1]2. Propagácia a marketing'!$M$27</f>
        <v>0</v>
      </c>
      <c r="T33" s="315">
        <f t="shared" si="55"/>
        <v>3000</v>
      </c>
      <c r="U33" s="307">
        <f>'[1]2. Propagácia a marketing'!$N$27</f>
        <v>3000</v>
      </c>
      <c r="V33" s="307">
        <f>'[1]2. Propagácia a marketing'!$O$27</f>
        <v>0</v>
      </c>
      <c r="W33" s="308">
        <f>'[1]2. Propagácia a marketing'!$P$27</f>
        <v>0</v>
      </c>
      <c r="X33" s="306">
        <f t="shared" si="56"/>
        <v>0</v>
      </c>
      <c r="Y33" s="304">
        <f>'[1]2. Propagácia a marketing'!$Q$27</f>
        <v>0</v>
      </c>
      <c r="Z33" s="304">
        <f>'[1]2. Propagácia a marketing'!$R$27</f>
        <v>0</v>
      </c>
      <c r="AA33" s="305">
        <f>'[1]2. Propagácia a marketing'!$S$27</f>
        <v>0</v>
      </c>
      <c r="AB33" s="306">
        <f t="shared" si="57"/>
        <v>3000</v>
      </c>
      <c r="AC33" s="304">
        <f>'[1]2. Propagácia a marketing'!$T$27</f>
        <v>3000</v>
      </c>
      <c r="AD33" s="304">
        <f>'[1]2. Propagácia a marketing'!$U$27</f>
        <v>0</v>
      </c>
      <c r="AE33" s="305">
        <f>'[1]2. Propagácia a marketing'!$V$27</f>
        <v>0</v>
      </c>
    </row>
    <row r="34" spans="1:31" ht="15.75" x14ac:dyDescent="0.25">
      <c r="A34" s="153"/>
      <c r="B34" s="343" t="s">
        <v>180</v>
      </c>
      <c r="C34" s="345" t="s">
        <v>181</v>
      </c>
      <c r="D34" s="315">
        <f>SUM(D35:D36)</f>
        <v>13300</v>
      </c>
      <c r="E34" s="307">
        <f t="shared" ref="E34" si="60">SUM(E35:E36)</f>
        <v>13300</v>
      </c>
      <c r="F34" s="307">
        <f t="shared" ref="F34" si="61">SUM(F35:F36)</f>
        <v>0</v>
      </c>
      <c r="G34" s="335">
        <f t="shared" ref="G34" si="62">SUM(G35:G36)</f>
        <v>0</v>
      </c>
      <c r="H34" s="315">
        <f>SUM(H35:H36)</f>
        <v>13300</v>
      </c>
      <c r="I34" s="307">
        <f t="shared" ref="I34:M34" si="63">SUM(I35:I36)</f>
        <v>13300</v>
      </c>
      <c r="J34" s="307">
        <f t="shared" si="63"/>
        <v>0</v>
      </c>
      <c r="K34" s="335">
        <f t="shared" si="63"/>
        <v>0</v>
      </c>
      <c r="L34" s="315">
        <f>SUM(L35:L36)</f>
        <v>13300</v>
      </c>
      <c r="M34" s="307">
        <f t="shared" si="63"/>
        <v>13300</v>
      </c>
      <c r="N34" s="307">
        <f t="shared" ref="N34:O34" si="64">SUM(N35:N36)</f>
        <v>0</v>
      </c>
      <c r="O34" s="308">
        <f t="shared" si="64"/>
        <v>0</v>
      </c>
      <c r="P34" s="315">
        <f>SUM(P35:P36)</f>
        <v>13300</v>
      </c>
      <c r="Q34" s="307">
        <f t="shared" ref="Q34:S34" si="65">SUM(Q35:Q36)</f>
        <v>13300</v>
      </c>
      <c r="R34" s="307">
        <f t="shared" si="65"/>
        <v>0</v>
      </c>
      <c r="S34" s="335">
        <f t="shared" si="65"/>
        <v>0</v>
      </c>
      <c r="T34" s="315">
        <f>SUM(T35:T36)</f>
        <v>13300</v>
      </c>
      <c r="U34" s="307">
        <f>SUM(U35:U36)</f>
        <v>13300</v>
      </c>
      <c r="V34" s="307">
        <f t="shared" ref="V34:W34" si="66">SUM(V35:V36)</f>
        <v>0</v>
      </c>
      <c r="W34" s="308">
        <f t="shared" si="66"/>
        <v>0</v>
      </c>
      <c r="X34" s="306">
        <f t="shared" ref="X34:AA34" si="67">SUM(X35:X36)</f>
        <v>0</v>
      </c>
      <c r="Y34" s="304">
        <f t="shared" si="67"/>
        <v>0</v>
      </c>
      <c r="Z34" s="304">
        <f t="shared" si="67"/>
        <v>0</v>
      </c>
      <c r="AA34" s="305">
        <f t="shared" si="67"/>
        <v>0</v>
      </c>
      <c r="AB34" s="306">
        <f t="shared" ref="AB34:AE34" si="68">SUM(AB35:AB36)</f>
        <v>13300</v>
      </c>
      <c r="AC34" s="304">
        <f t="shared" si="68"/>
        <v>13300</v>
      </c>
      <c r="AD34" s="304">
        <f t="shared" si="68"/>
        <v>0</v>
      </c>
      <c r="AE34" s="305">
        <f t="shared" si="68"/>
        <v>0</v>
      </c>
    </row>
    <row r="35" spans="1:31" ht="16.5" x14ac:dyDescent="0.3">
      <c r="A35" s="153"/>
      <c r="B35" s="343">
        <v>1</v>
      </c>
      <c r="C35" s="350" t="s">
        <v>182</v>
      </c>
      <c r="D35" s="315">
        <f>SUM(E35:G35)</f>
        <v>11500</v>
      </c>
      <c r="E35" s="307">
        <f>'[1]2. Propagácia a marketing'!$E$31</f>
        <v>11500</v>
      </c>
      <c r="F35" s="307">
        <f>'[1]2. Propagácia a marketing'!$F$31</f>
        <v>0</v>
      </c>
      <c r="G35" s="335">
        <f>'[1]2. Propagácia a marketing'!$G$31</f>
        <v>0</v>
      </c>
      <c r="H35" s="315">
        <f>SUM(I35:K35)</f>
        <v>11500</v>
      </c>
      <c r="I35" s="307">
        <f>'[1]2. Propagácia a marketing'!$E$31</f>
        <v>11500</v>
      </c>
      <c r="J35" s="307">
        <f>'[1]2. Propagácia a marketing'!$F$31</f>
        <v>0</v>
      </c>
      <c r="K35" s="335">
        <f>'[1]2. Propagácia a marketing'!$G$31</f>
        <v>0</v>
      </c>
      <c r="L35" s="315">
        <f>SUM(M35:O35)</f>
        <v>11500</v>
      </c>
      <c r="M35" s="307">
        <f>'[1]2. Propagácia a marketing'!$H$31</f>
        <v>11500</v>
      </c>
      <c r="N35" s="307">
        <f>'[1]2. Propagácia a marketing'!$I$31</f>
        <v>0</v>
      </c>
      <c r="O35" s="308">
        <f>'[1]2. Propagácia a marketing'!$J$31</f>
        <v>0</v>
      </c>
      <c r="P35" s="315">
        <f>SUM(Q35:S35)</f>
        <v>11500</v>
      </c>
      <c r="Q35" s="307">
        <f>'[1]2. Propagácia a marketing'!$K$31</f>
        <v>11500</v>
      </c>
      <c r="R35" s="307">
        <f>'[1]2. Propagácia a marketing'!$L$31</f>
        <v>0</v>
      </c>
      <c r="S35" s="335">
        <f>'[1]2. Propagácia a marketing'!$M$31</f>
        <v>0</v>
      </c>
      <c r="T35" s="315">
        <f>SUM(U35:W35)</f>
        <v>11500</v>
      </c>
      <c r="U35" s="307">
        <f>'[1]2. Propagácia a marketing'!$N$31</f>
        <v>11500</v>
      </c>
      <c r="V35" s="307">
        <f>'[1]2. Propagácia a marketing'!$O$31</f>
        <v>0</v>
      </c>
      <c r="W35" s="308">
        <f>'[1]2. Propagácia a marketing'!$P$31</f>
        <v>0</v>
      </c>
      <c r="X35" s="306">
        <f>SUM(Y35:AA35)</f>
        <v>0</v>
      </c>
      <c r="Y35" s="304">
        <f>'[1]2. Propagácia a marketing'!$Q$31</f>
        <v>0</v>
      </c>
      <c r="Z35" s="304">
        <f>'[1]2. Propagácia a marketing'!$R$31</f>
        <v>0</v>
      </c>
      <c r="AA35" s="305">
        <f>'[1]2. Propagácia a marketing'!$S$31</f>
        <v>0</v>
      </c>
      <c r="AB35" s="306">
        <f>SUM(AC35:AE35)</f>
        <v>11500</v>
      </c>
      <c r="AC35" s="304">
        <f>'[1]2. Propagácia a marketing'!$T$31</f>
        <v>11500</v>
      </c>
      <c r="AD35" s="304">
        <f>'[1]2. Propagácia a marketing'!$U$31</f>
        <v>0</v>
      </c>
      <c r="AE35" s="305">
        <f>'[1]2. Propagácia a marketing'!$V$31</f>
        <v>0</v>
      </c>
    </row>
    <row r="36" spans="1:31" ht="16.5" x14ac:dyDescent="0.3">
      <c r="A36" s="153"/>
      <c r="B36" s="343">
        <v>2</v>
      </c>
      <c r="C36" s="350" t="s">
        <v>183</v>
      </c>
      <c r="D36" s="315">
        <f>SUM(E36:G36)</f>
        <v>1800</v>
      </c>
      <c r="E36" s="307">
        <f>'[1]2. Propagácia a marketing'!$E$47</f>
        <v>1800</v>
      </c>
      <c r="F36" s="307">
        <f>'[1]2. Propagácia a marketing'!$F$47</f>
        <v>0</v>
      </c>
      <c r="G36" s="335">
        <f>'[1]2. Propagácia a marketing'!$G$47</f>
        <v>0</v>
      </c>
      <c r="H36" s="315">
        <f>SUM(I36:K36)</f>
        <v>1800</v>
      </c>
      <c r="I36" s="307">
        <f>'[1]2. Propagácia a marketing'!$E$47</f>
        <v>1800</v>
      </c>
      <c r="J36" s="307">
        <f>'[1]2. Propagácia a marketing'!$F$47</f>
        <v>0</v>
      </c>
      <c r="K36" s="335">
        <f>'[1]2. Propagácia a marketing'!$G$47</f>
        <v>0</v>
      </c>
      <c r="L36" s="315">
        <f>SUM(M36:O36)</f>
        <v>1800</v>
      </c>
      <c r="M36" s="307">
        <f>'[1]2. Propagácia a marketing'!$H$47</f>
        <v>1800</v>
      </c>
      <c r="N36" s="307">
        <f>'[1]2. Propagácia a marketing'!$I$47</f>
        <v>0</v>
      </c>
      <c r="O36" s="308">
        <f>'[1]2. Propagácia a marketing'!$J$47</f>
        <v>0</v>
      </c>
      <c r="P36" s="315">
        <f>SUM(Q36:S36)</f>
        <v>1800</v>
      </c>
      <c r="Q36" s="307">
        <f>'[1]2. Propagácia a marketing'!$K$47</f>
        <v>1800</v>
      </c>
      <c r="R36" s="307">
        <f>'[1]2. Propagácia a marketing'!$L$47</f>
        <v>0</v>
      </c>
      <c r="S36" s="335">
        <f>'[1]2. Propagácia a marketing'!$M$47</f>
        <v>0</v>
      </c>
      <c r="T36" s="315">
        <f t="shared" ref="T36:T37" si="69">SUM(U36:W36)</f>
        <v>1800</v>
      </c>
      <c r="U36" s="307">
        <f>'[1]2. Propagácia a marketing'!$N$47</f>
        <v>1800</v>
      </c>
      <c r="V36" s="307">
        <f>'[1]2. Propagácia a marketing'!$O$47</f>
        <v>0</v>
      </c>
      <c r="W36" s="308">
        <f>'[1]2. Propagácia a marketing'!$P$47</f>
        <v>0</v>
      </c>
      <c r="X36" s="306">
        <f>SUM(Y36:AA36)</f>
        <v>0</v>
      </c>
      <c r="Y36" s="304">
        <f>'[1]2. Propagácia a marketing'!$Q$47</f>
        <v>0</v>
      </c>
      <c r="Z36" s="304">
        <f>'[1]2. Propagácia a marketing'!$R$47</f>
        <v>0</v>
      </c>
      <c r="AA36" s="305">
        <f>'[1]2. Propagácia a marketing'!$S$47</f>
        <v>0</v>
      </c>
      <c r="AB36" s="306">
        <f>SUM(AC36:AE36)</f>
        <v>1800</v>
      </c>
      <c r="AC36" s="304">
        <f>'[1]2. Propagácia a marketing'!$T$47</f>
        <v>1800</v>
      </c>
      <c r="AD36" s="304">
        <f>'[1]2. Propagácia a marketing'!$U$47</f>
        <v>0</v>
      </c>
      <c r="AE36" s="305">
        <f>'[1]2. Propagácia a marketing'!$V$47</f>
        <v>0</v>
      </c>
    </row>
    <row r="37" spans="1:31" ht="16.5" thickBot="1" x14ac:dyDescent="0.3">
      <c r="A37" s="156"/>
      <c r="B37" s="346" t="s">
        <v>184</v>
      </c>
      <c r="C37" s="347" t="s">
        <v>185</v>
      </c>
      <c r="D37" s="326">
        <f>SUM(E37:G37)</f>
        <v>11250</v>
      </c>
      <c r="E37" s="327">
        <f>'[1]2. Propagácia a marketing'!$E$52</f>
        <v>11250</v>
      </c>
      <c r="F37" s="327">
        <f>'[1]2. Propagácia a marketing'!$F$52</f>
        <v>0</v>
      </c>
      <c r="G37" s="432">
        <f>'[1]2. Propagácia a marketing'!$G$52</f>
        <v>0</v>
      </c>
      <c r="H37" s="326">
        <f>SUM(I37:K37)</f>
        <v>11250</v>
      </c>
      <c r="I37" s="327">
        <f>'[1]2. Propagácia a marketing'!$E$52</f>
        <v>11250</v>
      </c>
      <c r="J37" s="327">
        <f>'[1]2. Propagácia a marketing'!$F$52</f>
        <v>0</v>
      </c>
      <c r="K37" s="432">
        <f>'[1]2. Propagácia a marketing'!$G$52</f>
        <v>0</v>
      </c>
      <c r="L37" s="332">
        <f>SUM(M37:O37)</f>
        <v>11250</v>
      </c>
      <c r="M37" s="333">
        <f>'[1]2. Propagácia a marketing'!$H$52</f>
        <v>11250</v>
      </c>
      <c r="N37" s="333">
        <f>'[1]2. Propagácia a marketing'!$I$52</f>
        <v>0</v>
      </c>
      <c r="O37" s="529">
        <f>'[1]2. Propagácia a marketing'!$J$52</f>
        <v>0</v>
      </c>
      <c r="P37" s="332">
        <f>SUM(Q37:S37)</f>
        <v>11250</v>
      </c>
      <c r="Q37" s="333">
        <f>'[1]2. Propagácia a marketing'!$K$52</f>
        <v>11250</v>
      </c>
      <c r="R37" s="333">
        <f>'[1]2. Propagácia a marketing'!$L$52</f>
        <v>0</v>
      </c>
      <c r="S37" s="509">
        <f>'[1]2. Propagácia a marketing'!$M$52</f>
        <v>0</v>
      </c>
      <c r="T37" s="332">
        <f t="shared" si="69"/>
        <v>11250</v>
      </c>
      <c r="U37" s="333">
        <f>'[1]2. Propagácia a marketing'!$N$52</f>
        <v>11250</v>
      </c>
      <c r="V37" s="333">
        <f>'[1]2. Propagácia a marketing'!$O$52</f>
        <v>0</v>
      </c>
      <c r="W37" s="529">
        <f>'[1]2. Propagácia a marketing'!$P$52</f>
        <v>0</v>
      </c>
      <c r="X37" s="312">
        <f>SUM(Y37:AA37)</f>
        <v>-3690</v>
      </c>
      <c r="Y37" s="313">
        <f>'[1]2. Propagácia a marketing'!$Q$52</f>
        <v>-3690</v>
      </c>
      <c r="Z37" s="313">
        <f>'[1]2. Propagácia a marketing'!$R$52</f>
        <v>0</v>
      </c>
      <c r="AA37" s="314">
        <f>'[1]2. Propagácia a marketing'!$S$52</f>
        <v>0</v>
      </c>
      <c r="AB37" s="312">
        <f>SUM(AC37:AE37)</f>
        <v>7560</v>
      </c>
      <c r="AC37" s="313">
        <f>'[1]2. Propagácia a marketing'!$T$52</f>
        <v>7560</v>
      </c>
      <c r="AD37" s="313">
        <f>'[1]2. Propagácia a marketing'!$U$52</f>
        <v>0</v>
      </c>
      <c r="AE37" s="314">
        <f>'[1]2. Propagácia a marketing'!$V$52</f>
        <v>0</v>
      </c>
    </row>
    <row r="38" spans="1:31" s="155" customFormat="1" ht="15.75" x14ac:dyDescent="0.25">
      <c r="A38" s="154"/>
      <c r="B38" s="348" t="s">
        <v>186</v>
      </c>
      <c r="C38" s="349"/>
      <c r="D38" s="329">
        <f>D39+D40+D41+D46+D47</f>
        <v>327470</v>
      </c>
      <c r="E38" s="330">
        <f t="shared" ref="E38:G38" si="70">E39+E40+E41+E46+E47</f>
        <v>282470</v>
      </c>
      <c r="F38" s="330">
        <f t="shared" si="70"/>
        <v>45000</v>
      </c>
      <c r="G38" s="431">
        <f t="shared" si="70"/>
        <v>0</v>
      </c>
      <c r="H38" s="329">
        <f>H39+H40+H41+H46+H47</f>
        <v>327470</v>
      </c>
      <c r="I38" s="330">
        <f t="shared" ref="I38:AA38" si="71">I39+I40+I41+I46+I47</f>
        <v>282470</v>
      </c>
      <c r="J38" s="330">
        <f t="shared" si="71"/>
        <v>45000</v>
      </c>
      <c r="K38" s="431">
        <f t="shared" si="71"/>
        <v>0</v>
      </c>
      <c r="L38" s="329">
        <f>L39+L40+L41+L46+L47</f>
        <v>320410</v>
      </c>
      <c r="M38" s="330">
        <f t="shared" ref="M38:O38" si="72">M39+M40+M41+M46+M47</f>
        <v>281370</v>
      </c>
      <c r="N38" s="330">
        <f t="shared" si="72"/>
        <v>39040</v>
      </c>
      <c r="O38" s="331">
        <f t="shared" si="72"/>
        <v>0</v>
      </c>
      <c r="P38" s="329">
        <f>P39+P40+P41+P46+P47</f>
        <v>326630</v>
      </c>
      <c r="Q38" s="330">
        <f t="shared" ref="Q38:S38" si="73">Q39+Q40+Q41+Q46+Q47</f>
        <v>287590</v>
      </c>
      <c r="R38" s="330">
        <f t="shared" si="73"/>
        <v>39040</v>
      </c>
      <c r="S38" s="431">
        <f t="shared" si="73"/>
        <v>0</v>
      </c>
      <c r="T38" s="329">
        <f>T39+T40+T41+T46+T47</f>
        <v>328030</v>
      </c>
      <c r="U38" s="330">
        <f t="shared" ref="U38:W38" si="74">U39+U40+U41+U46+U47</f>
        <v>288990</v>
      </c>
      <c r="V38" s="330">
        <f t="shared" si="74"/>
        <v>39040</v>
      </c>
      <c r="W38" s="331">
        <f t="shared" si="74"/>
        <v>0</v>
      </c>
      <c r="X38" s="303">
        <f t="shared" si="71"/>
        <v>-19000</v>
      </c>
      <c r="Y38" s="301">
        <f t="shared" si="71"/>
        <v>-19000</v>
      </c>
      <c r="Z38" s="301">
        <f t="shared" si="71"/>
        <v>0</v>
      </c>
      <c r="AA38" s="302">
        <f t="shared" si="71"/>
        <v>0</v>
      </c>
      <c r="AB38" s="303">
        <f t="shared" ref="AB38:AE38" si="75">AB39+AB40+AB41+AB46+AB47</f>
        <v>309030</v>
      </c>
      <c r="AC38" s="301">
        <f t="shared" si="75"/>
        <v>269990</v>
      </c>
      <c r="AD38" s="301">
        <f t="shared" si="75"/>
        <v>39040</v>
      </c>
      <c r="AE38" s="302">
        <f t="shared" si="75"/>
        <v>0</v>
      </c>
    </row>
    <row r="39" spans="1:31" ht="15.75" x14ac:dyDescent="0.25">
      <c r="A39" s="148"/>
      <c r="B39" s="343" t="s">
        <v>187</v>
      </c>
      <c r="C39" s="345" t="s">
        <v>188</v>
      </c>
      <c r="D39" s="315">
        <f>SUM(E39:G39)</f>
        <v>55700</v>
      </c>
      <c r="E39" s="307">
        <f>'[1]3.Interné služby'!$E$4</f>
        <v>55700</v>
      </c>
      <c r="F39" s="307">
        <f>'[1]3.Interné služby'!$F$4</f>
        <v>0</v>
      </c>
      <c r="G39" s="335">
        <f>'[1]3.Interné služby'!$G$4</f>
        <v>0</v>
      </c>
      <c r="H39" s="315">
        <f>SUM(I39:K39)</f>
        <v>55700</v>
      </c>
      <c r="I39" s="307">
        <f>'[1]3.Interné služby'!$E$4</f>
        <v>55700</v>
      </c>
      <c r="J39" s="307">
        <f>'[1]3.Interné služby'!$F$4</f>
        <v>0</v>
      </c>
      <c r="K39" s="335">
        <f>'[1]3.Interné služby'!$G$4</f>
        <v>0</v>
      </c>
      <c r="L39" s="315">
        <f>SUM(M39:O39)</f>
        <v>55700</v>
      </c>
      <c r="M39" s="307">
        <f>'[1]3.Interné služby'!$H$4</f>
        <v>55700</v>
      </c>
      <c r="N39" s="307">
        <f>'[1]3.Interné služby'!$I$4</f>
        <v>0</v>
      </c>
      <c r="O39" s="308">
        <f>'[1]3.Interné služby'!$J$4</f>
        <v>0</v>
      </c>
      <c r="P39" s="315">
        <f>SUM(Q39:S39)</f>
        <v>55700</v>
      </c>
      <c r="Q39" s="307">
        <f>'[1]3.Interné služby'!$K$4</f>
        <v>55700</v>
      </c>
      <c r="R39" s="307">
        <f>'[1]3.Interné služby'!$L$4</f>
        <v>0</v>
      </c>
      <c r="S39" s="335">
        <f>'[1]3.Interné služby'!$M$4</f>
        <v>0</v>
      </c>
      <c r="T39" s="315">
        <f>SUM(U39:W39)</f>
        <v>55700</v>
      </c>
      <c r="U39" s="307">
        <f>'[1]3.Interné služby'!$N$4</f>
        <v>55700</v>
      </c>
      <c r="V39" s="307">
        <f>'[1]3.Interné služby'!$O$4</f>
        <v>0</v>
      </c>
      <c r="W39" s="308">
        <f>'[1]3.Interné služby'!$P$4</f>
        <v>0</v>
      </c>
      <c r="X39" s="306">
        <f>SUM(Y39:AA39)</f>
        <v>0</v>
      </c>
      <c r="Y39" s="304">
        <f>'[1]3.Interné služby'!$Q$4</f>
        <v>0</v>
      </c>
      <c r="Z39" s="304">
        <f>'[1]3.Interné služby'!$R$4</f>
        <v>0</v>
      </c>
      <c r="AA39" s="305">
        <f>'[1]3.Interné služby'!$S$4</f>
        <v>0</v>
      </c>
      <c r="AB39" s="306">
        <f>SUM(AC39:AE39)</f>
        <v>55700</v>
      </c>
      <c r="AC39" s="304">
        <f>'[1]3.Interné služby'!$T$4</f>
        <v>55700</v>
      </c>
      <c r="AD39" s="304">
        <f>'[1]3.Interné služby'!$U$4</f>
        <v>0</v>
      </c>
      <c r="AE39" s="305">
        <f>'[1]3.Interné služby'!$V$4</f>
        <v>0</v>
      </c>
    </row>
    <row r="40" spans="1:31" ht="15.75" x14ac:dyDescent="0.25">
      <c r="A40" s="156"/>
      <c r="B40" s="343" t="s">
        <v>189</v>
      </c>
      <c r="C40" s="345" t="s">
        <v>190</v>
      </c>
      <c r="D40" s="315">
        <f>SUM(E40:G40)</f>
        <v>7100</v>
      </c>
      <c r="E40" s="307">
        <f>'[1]3.Interné služby'!$E$16</f>
        <v>7100</v>
      </c>
      <c r="F40" s="307">
        <f>'[1]3.Interné služby'!$F$16</f>
        <v>0</v>
      </c>
      <c r="G40" s="335">
        <f>'[1]3.Interné služby'!$G$16</f>
        <v>0</v>
      </c>
      <c r="H40" s="315">
        <f>SUM(I40:K40)</f>
        <v>7100</v>
      </c>
      <c r="I40" s="307">
        <f>'[1]3.Interné služby'!$E$16</f>
        <v>7100</v>
      </c>
      <c r="J40" s="307">
        <f>'[1]3.Interné služby'!$F$16</f>
        <v>0</v>
      </c>
      <c r="K40" s="335">
        <f>'[1]3.Interné služby'!$G$16</f>
        <v>0</v>
      </c>
      <c r="L40" s="315">
        <f>SUM(M40:O40)</f>
        <v>7100</v>
      </c>
      <c r="M40" s="307">
        <f>'[1]3.Interné služby'!$H$16</f>
        <v>7100</v>
      </c>
      <c r="N40" s="307">
        <f>'[1]3.Interné služby'!$I$16</f>
        <v>0</v>
      </c>
      <c r="O40" s="308">
        <f>'[1]3.Interné služby'!$J$16</f>
        <v>0</v>
      </c>
      <c r="P40" s="315">
        <f>SUM(Q40:S40)</f>
        <v>7100</v>
      </c>
      <c r="Q40" s="307">
        <f>'[1]3.Interné služby'!$K$16</f>
        <v>7100</v>
      </c>
      <c r="R40" s="307">
        <f>'[1]3.Interné služby'!$L$16</f>
        <v>0</v>
      </c>
      <c r="S40" s="335">
        <f>'[1]3.Interné služby'!$M$16</f>
        <v>0</v>
      </c>
      <c r="T40" s="315">
        <f>SUM(U40:W40)</f>
        <v>7100</v>
      </c>
      <c r="U40" s="307">
        <f>'[1]3.Interné služby'!$N$16</f>
        <v>7100</v>
      </c>
      <c r="V40" s="307">
        <f>'[1]3.Interné služby'!$O$16</f>
        <v>0</v>
      </c>
      <c r="W40" s="308">
        <f>'[1]3.Interné služby'!$P$16</f>
        <v>0</v>
      </c>
      <c r="X40" s="306">
        <f>SUM(Y40:AA40)</f>
        <v>0</v>
      </c>
      <c r="Y40" s="304">
        <f>'[1]3.Interné služby'!$Q$16</f>
        <v>0</v>
      </c>
      <c r="Z40" s="304">
        <f>'[1]3.Interné služby'!$R$16</f>
        <v>0</v>
      </c>
      <c r="AA40" s="305">
        <f>'[1]3.Interné služby'!$S$16</f>
        <v>0</v>
      </c>
      <c r="AB40" s="306">
        <f>SUM(AC40:AE40)</f>
        <v>7100</v>
      </c>
      <c r="AC40" s="304">
        <f>'[1]3.Interné služby'!$T$16</f>
        <v>7100</v>
      </c>
      <c r="AD40" s="304">
        <f>'[1]3.Interné služby'!$U$16</f>
        <v>0</v>
      </c>
      <c r="AE40" s="305">
        <f>'[1]3.Interné služby'!$V$16</f>
        <v>0</v>
      </c>
    </row>
    <row r="41" spans="1:31" ht="15.75" x14ac:dyDescent="0.25">
      <c r="A41" s="153"/>
      <c r="B41" s="343" t="s">
        <v>191</v>
      </c>
      <c r="C41" s="345" t="s">
        <v>192</v>
      </c>
      <c r="D41" s="315">
        <f t="shared" ref="D41:M41" si="76">SUM(D42:D45)</f>
        <v>260570</v>
      </c>
      <c r="E41" s="307">
        <f t="shared" si="76"/>
        <v>215570</v>
      </c>
      <c r="F41" s="307">
        <f t="shared" si="76"/>
        <v>45000</v>
      </c>
      <c r="G41" s="335">
        <f t="shared" si="76"/>
        <v>0</v>
      </c>
      <c r="H41" s="315">
        <f t="shared" si="76"/>
        <v>260570</v>
      </c>
      <c r="I41" s="307">
        <f t="shared" si="76"/>
        <v>215570</v>
      </c>
      <c r="J41" s="307">
        <f t="shared" si="76"/>
        <v>45000</v>
      </c>
      <c r="K41" s="335">
        <f t="shared" si="76"/>
        <v>0</v>
      </c>
      <c r="L41" s="315">
        <f t="shared" si="76"/>
        <v>253510</v>
      </c>
      <c r="M41" s="307">
        <f t="shared" si="76"/>
        <v>214470</v>
      </c>
      <c r="N41" s="307">
        <f t="shared" ref="N41:Q41" si="77">SUM(N42:N45)</f>
        <v>39040</v>
      </c>
      <c r="O41" s="308">
        <f t="shared" si="77"/>
        <v>0</v>
      </c>
      <c r="P41" s="315">
        <f t="shared" si="77"/>
        <v>259730</v>
      </c>
      <c r="Q41" s="307">
        <f t="shared" si="77"/>
        <v>220690</v>
      </c>
      <c r="R41" s="307">
        <f t="shared" ref="R41:S41" si="78">SUM(R42:R45)</f>
        <v>39040</v>
      </c>
      <c r="S41" s="335">
        <f t="shared" si="78"/>
        <v>0</v>
      </c>
      <c r="T41" s="315">
        <f>SUM(T42:T45)</f>
        <v>259630</v>
      </c>
      <c r="U41" s="307">
        <f>SUM(U42:U45)</f>
        <v>220590</v>
      </c>
      <c r="V41" s="307">
        <f t="shared" ref="V41:W41" si="79">SUM(V42:V45)</f>
        <v>39040</v>
      </c>
      <c r="W41" s="308">
        <f t="shared" si="79"/>
        <v>0</v>
      </c>
      <c r="X41" s="306">
        <f t="shared" ref="X41:AA41" si="80">SUM(X42:X45)</f>
        <v>-19000</v>
      </c>
      <c r="Y41" s="304">
        <f t="shared" si="80"/>
        <v>-19000</v>
      </c>
      <c r="Z41" s="304">
        <f t="shared" si="80"/>
        <v>0</v>
      </c>
      <c r="AA41" s="305">
        <f t="shared" si="80"/>
        <v>0</v>
      </c>
      <c r="AB41" s="306">
        <f t="shared" ref="AB41:AE41" si="81">SUM(AB42:AB45)</f>
        <v>240630</v>
      </c>
      <c r="AC41" s="304">
        <f t="shared" si="81"/>
        <v>201590</v>
      </c>
      <c r="AD41" s="304">
        <f t="shared" si="81"/>
        <v>39040</v>
      </c>
      <c r="AE41" s="305">
        <f t="shared" si="81"/>
        <v>0</v>
      </c>
    </row>
    <row r="42" spans="1:31" ht="16.5" x14ac:dyDescent="0.3">
      <c r="A42" s="153"/>
      <c r="B42" s="343">
        <v>1</v>
      </c>
      <c r="C42" s="350" t="s">
        <v>193</v>
      </c>
      <c r="D42" s="315">
        <f t="shared" ref="D42:D47" si="82">SUM(E42:G42)</f>
        <v>1700</v>
      </c>
      <c r="E42" s="307">
        <f>'[1]3.Interné služby'!$E$22</f>
        <v>1700</v>
      </c>
      <c r="F42" s="307">
        <f>'[1]3.Interné služby'!$F$22</f>
        <v>0</v>
      </c>
      <c r="G42" s="335">
        <f>'[1]3.Interné služby'!$G$22</f>
        <v>0</v>
      </c>
      <c r="H42" s="315">
        <f t="shared" ref="H42:H47" si="83">SUM(I42:K42)</f>
        <v>1700</v>
      </c>
      <c r="I42" s="307">
        <f>'[1]3.Interné služby'!$E$22</f>
        <v>1700</v>
      </c>
      <c r="J42" s="307">
        <f>'[1]3.Interné služby'!$F$22</f>
        <v>0</v>
      </c>
      <c r="K42" s="335">
        <f>'[1]3.Interné služby'!$G$22</f>
        <v>0</v>
      </c>
      <c r="L42" s="315">
        <f t="shared" ref="L42:L47" si="84">SUM(M42:O42)</f>
        <v>1700</v>
      </c>
      <c r="M42" s="307">
        <f>'[1]3.Interné služby'!$H$22</f>
        <v>1700</v>
      </c>
      <c r="N42" s="307">
        <f>'[1]3.Interné služby'!$I$22</f>
        <v>0</v>
      </c>
      <c r="O42" s="308">
        <f>'[1]3.Interné služby'!$J$22</f>
        <v>0</v>
      </c>
      <c r="P42" s="315">
        <f t="shared" ref="P42:P47" si="85">SUM(Q42:S42)</f>
        <v>1700</v>
      </c>
      <c r="Q42" s="307">
        <f>'[1]3.Interné služby'!$K$22</f>
        <v>1700</v>
      </c>
      <c r="R42" s="307">
        <f>'[1]3.Interné služby'!$L$22</f>
        <v>0</v>
      </c>
      <c r="S42" s="335">
        <f>'[1]3.Interné služby'!$M$22</f>
        <v>0</v>
      </c>
      <c r="T42" s="315">
        <f>SUM(U42:W42)</f>
        <v>1850</v>
      </c>
      <c r="U42" s="307">
        <f>'[1]3.Interné služby'!$N$22</f>
        <v>1850</v>
      </c>
      <c r="V42" s="307">
        <f>'[1]3.Interné služby'!$O$22</f>
        <v>0</v>
      </c>
      <c r="W42" s="308">
        <f>'[1]3.Interné služby'!$P$22</f>
        <v>0</v>
      </c>
      <c r="X42" s="306">
        <f t="shared" ref="X42:X47" si="86">SUM(Y42:AA42)</f>
        <v>0</v>
      </c>
      <c r="Y42" s="304">
        <f>'[1]3.Interné služby'!$Q$22</f>
        <v>0</v>
      </c>
      <c r="Z42" s="304">
        <f>'[1]3.Interné služby'!$R$22</f>
        <v>0</v>
      </c>
      <c r="AA42" s="305">
        <f>'[1]3.Interné služby'!$S$22</f>
        <v>0</v>
      </c>
      <c r="AB42" s="306">
        <f t="shared" ref="AB42:AB47" si="87">SUM(AC42:AE42)</f>
        <v>1850</v>
      </c>
      <c r="AC42" s="304">
        <f>'[1]3.Interné služby'!$T$22</f>
        <v>1850</v>
      </c>
      <c r="AD42" s="304">
        <f>'[1]3.Interné služby'!$U$22</f>
        <v>0</v>
      </c>
      <c r="AE42" s="305">
        <f>'[1]3.Interné služby'!$V$22</f>
        <v>0</v>
      </c>
    </row>
    <row r="43" spans="1:31" ht="16.5" x14ac:dyDescent="0.3">
      <c r="A43" s="153"/>
      <c r="B43" s="343">
        <v>2</v>
      </c>
      <c r="C43" s="350" t="s">
        <v>194</v>
      </c>
      <c r="D43" s="315">
        <f t="shared" si="82"/>
        <v>300</v>
      </c>
      <c r="E43" s="307">
        <f>'[1]3.Interné služby'!$E$27</f>
        <v>300</v>
      </c>
      <c r="F43" s="307">
        <f>'[1]3.Interné služby'!$F$27</f>
        <v>0</v>
      </c>
      <c r="G43" s="335">
        <f>'[1]3.Interné služby'!$G$27</f>
        <v>0</v>
      </c>
      <c r="H43" s="315">
        <f t="shared" si="83"/>
        <v>300</v>
      </c>
      <c r="I43" s="307">
        <f>'[1]3.Interné služby'!$E$27</f>
        <v>300</v>
      </c>
      <c r="J43" s="307">
        <f>'[1]3.Interné služby'!$F$27</f>
        <v>0</v>
      </c>
      <c r="K43" s="335">
        <f>'[1]3.Interné služby'!$G$27</f>
        <v>0</v>
      </c>
      <c r="L43" s="315">
        <f t="shared" si="84"/>
        <v>1300</v>
      </c>
      <c r="M43" s="307">
        <f>'[1]3.Interné služby'!$H$27</f>
        <v>1300</v>
      </c>
      <c r="N43" s="307">
        <f>'[1]3.Interné služby'!$I$27</f>
        <v>0</v>
      </c>
      <c r="O43" s="308">
        <f>'[1]3.Interné služby'!$J$27</f>
        <v>0</v>
      </c>
      <c r="P43" s="315">
        <f t="shared" si="85"/>
        <v>1300</v>
      </c>
      <c r="Q43" s="307">
        <f>'[1]3.Interné služby'!$K$27</f>
        <v>1300</v>
      </c>
      <c r="R43" s="307">
        <f>'[1]3.Interné služby'!$L$27</f>
        <v>0</v>
      </c>
      <c r="S43" s="335">
        <f>'[1]3.Interné služby'!$M$27</f>
        <v>0</v>
      </c>
      <c r="T43" s="315">
        <f t="shared" ref="T43:T45" si="88">SUM(U43:W43)</f>
        <v>1300</v>
      </c>
      <c r="U43" s="307">
        <f>'[1]3.Interné služby'!$N$27</f>
        <v>1300</v>
      </c>
      <c r="V43" s="307">
        <f>'[1]3.Interné služby'!$O$27</f>
        <v>0</v>
      </c>
      <c r="W43" s="308">
        <f>'[1]3.Interné služby'!$P$27</f>
        <v>0</v>
      </c>
      <c r="X43" s="306">
        <f t="shared" si="86"/>
        <v>0</v>
      </c>
      <c r="Y43" s="304">
        <f>'[1]3.Interné služby'!$Q$27</f>
        <v>0</v>
      </c>
      <c r="Z43" s="304">
        <f>'[1]3.Interné služby'!$R$27</f>
        <v>0</v>
      </c>
      <c r="AA43" s="305">
        <f>'[1]3.Interné služby'!$S$27</f>
        <v>0</v>
      </c>
      <c r="AB43" s="306">
        <f t="shared" si="87"/>
        <v>1300</v>
      </c>
      <c r="AC43" s="304">
        <f>'[1]3.Interné služby'!$T$27</f>
        <v>1300</v>
      </c>
      <c r="AD43" s="304">
        <f>'[1]3.Interné služby'!$U$27</f>
        <v>0</v>
      </c>
      <c r="AE43" s="305">
        <f>'[1]3.Interné služby'!$V$27</f>
        <v>0</v>
      </c>
    </row>
    <row r="44" spans="1:31" ht="16.5" x14ac:dyDescent="0.3">
      <c r="A44" s="153"/>
      <c r="B44" s="343">
        <v>3</v>
      </c>
      <c r="C44" s="350" t="s">
        <v>195</v>
      </c>
      <c r="D44" s="315">
        <f t="shared" si="82"/>
        <v>248570</v>
      </c>
      <c r="E44" s="307">
        <f>'[1]3.Interné služby'!$E$30</f>
        <v>203570</v>
      </c>
      <c r="F44" s="307">
        <f>'[1]3.Interné služby'!$F$30</f>
        <v>45000</v>
      </c>
      <c r="G44" s="335">
        <f>'[1]3.Interné služby'!$G$30</f>
        <v>0</v>
      </c>
      <c r="H44" s="315">
        <f t="shared" si="83"/>
        <v>248570</v>
      </c>
      <c r="I44" s="307">
        <f>'[1]3.Interné služby'!$E$30</f>
        <v>203570</v>
      </c>
      <c r="J44" s="307">
        <f>'[1]3.Interné služby'!$F$30</f>
        <v>45000</v>
      </c>
      <c r="K44" s="335">
        <f>'[1]3.Interné služby'!$G$30</f>
        <v>0</v>
      </c>
      <c r="L44" s="315">
        <f t="shared" si="84"/>
        <v>240510</v>
      </c>
      <c r="M44" s="307">
        <f>'[1]3.Interné služby'!$H$30</f>
        <v>201470</v>
      </c>
      <c r="N44" s="307">
        <f>'[1]3.Interné služby'!$I$30</f>
        <v>39040</v>
      </c>
      <c r="O44" s="308">
        <f>'[1]3.Interné služby'!$J$30</f>
        <v>0</v>
      </c>
      <c r="P44" s="315">
        <f t="shared" si="85"/>
        <v>246730</v>
      </c>
      <c r="Q44" s="307">
        <f>'[1]3.Interné služby'!$K$30</f>
        <v>207690</v>
      </c>
      <c r="R44" s="307">
        <f>'[1]3.Interné služby'!$L$30</f>
        <v>39040</v>
      </c>
      <c r="S44" s="335">
        <f>'[1]3.Interné služby'!$M$30</f>
        <v>0</v>
      </c>
      <c r="T44" s="315">
        <f t="shared" si="88"/>
        <v>242480</v>
      </c>
      <c r="U44" s="307">
        <f>'[1]3.Interné služby'!$N$30</f>
        <v>203440</v>
      </c>
      <c r="V44" s="307">
        <f>'[1]3.Interné služby'!$O$30</f>
        <v>39040</v>
      </c>
      <c r="W44" s="308">
        <f>'[1]3.Interné služby'!$P$30</f>
        <v>0</v>
      </c>
      <c r="X44" s="306">
        <f t="shared" si="86"/>
        <v>-19000</v>
      </c>
      <c r="Y44" s="304">
        <f>'[1]3.Interné služby'!$Q$30</f>
        <v>-19000</v>
      </c>
      <c r="Z44" s="304">
        <f>'[1]3.Interné služby'!$R$30</f>
        <v>0</v>
      </c>
      <c r="AA44" s="305">
        <f>'[1]3.Interné služby'!$S$30</f>
        <v>0</v>
      </c>
      <c r="AB44" s="306">
        <f t="shared" si="87"/>
        <v>223480</v>
      </c>
      <c r="AC44" s="304">
        <f>'[1]3.Interné služby'!$T$30</f>
        <v>184440</v>
      </c>
      <c r="AD44" s="304">
        <f>'[1]3.Interné služby'!$U$30</f>
        <v>39040</v>
      </c>
      <c r="AE44" s="305">
        <f>'[1]3.Interné služby'!$V$30</f>
        <v>0</v>
      </c>
    </row>
    <row r="45" spans="1:31" ht="16.5" x14ac:dyDescent="0.3">
      <c r="A45" s="153"/>
      <c r="B45" s="343">
        <v>4</v>
      </c>
      <c r="C45" s="350" t="s">
        <v>196</v>
      </c>
      <c r="D45" s="315">
        <f t="shared" si="82"/>
        <v>10000</v>
      </c>
      <c r="E45" s="307">
        <f>'[1]3.Interné služby'!$E$74</f>
        <v>10000</v>
      </c>
      <c r="F45" s="307">
        <f>'[1]3.Interné služby'!$F$74</f>
        <v>0</v>
      </c>
      <c r="G45" s="335">
        <f>'[1]3.Interné služby'!$G$74</f>
        <v>0</v>
      </c>
      <c r="H45" s="315">
        <f t="shared" si="83"/>
        <v>10000</v>
      </c>
      <c r="I45" s="307">
        <f>'[1]3.Interné služby'!$E$74</f>
        <v>10000</v>
      </c>
      <c r="J45" s="307">
        <f>'[1]3.Interné služby'!$F$74</f>
        <v>0</v>
      </c>
      <c r="K45" s="335">
        <f>'[1]3.Interné služby'!$G$74</f>
        <v>0</v>
      </c>
      <c r="L45" s="315">
        <f t="shared" si="84"/>
        <v>10000</v>
      </c>
      <c r="M45" s="307">
        <f>'[1]3.Interné služby'!$H$74</f>
        <v>10000</v>
      </c>
      <c r="N45" s="307">
        <f>'[1]3.Interné služby'!$I$74</f>
        <v>0</v>
      </c>
      <c r="O45" s="308">
        <f>'[1]3.Interné služby'!$J$74</f>
        <v>0</v>
      </c>
      <c r="P45" s="315">
        <f t="shared" si="85"/>
        <v>10000</v>
      </c>
      <c r="Q45" s="307">
        <f>'[1]3.Interné služby'!$K$74</f>
        <v>10000</v>
      </c>
      <c r="R45" s="307">
        <f>'[1]3.Interné služby'!$L$74</f>
        <v>0</v>
      </c>
      <c r="S45" s="335">
        <f>'[1]3.Interné služby'!$M$74</f>
        <v>0</v>
      </c>
      <c r="T45" s="315">
        <f t="shared" si="88"/>
        <v>14000</v>
      </c>
      <c r="U45" s="307">
        <f>'[1]3.Interné služby'!$N$74</f>
        <v>14000</v>
      </c>
      <c r="V45" s="307">
        <f>'[1]3.Interné služby'!$O$74</f>
        <v>0</v>
      </c>
      <c r="W45" s="308">
        <f>'[1]3.Interné služby'!$P$74</f>
        <v>0</v>
      </c>
      <c r="X45" s="306">
        <f t="shared" si="86"/>
        <v>0</v>
      </c>
      <c r="Y45" s="304">
        <f>'[1]3.Interné služby'!$Q$74</f>
        <v>0</v>
      </c>
      <c r="Z45" s="304">
        <f>'[1]3.Interné služby'!$R$74</f>
        <v>0</v>
      </c>
      <c r="AA45" s="305">
        <f>'[1]3.Interné služby'!$S$74</f>
        <v>0</v>
      </c>
      <c r="AB45" s="306">
        <f t="shared" si="87"/>
        <v>14000</v>
      </c>
      <c r="AC45" s="304">
        <f>'[1]3.Interné služby'!$T$74</f>
        <v>14000</v>
      </c>
      <c r="AD45" s="304">
        <f>'[1]3.Interné služby'!$U$74</f>
        <v>0</v>
      </c>
      <c r="AE45" s="305">
        <f>'[1]3.Interné služby'!$V$74</f>
        <v>0</v>
      </c>
    </row>
    <row r="46" spans="1:31" ht="15.75" x14ac:dyDescent="0.25">
      <c r="A46" s="153"/>
      <c r="B46" s="343" t="s">
        <v>197</v>
      </c>
      <c r="C46" s="345" t="s">
        <v>198</v>
      </c>
      <c r="D46" s="315">
        <f t="shared" si="82"/>
        <v>3500</v>
      </c>
      <c r="E46" s="307">
        <f>'[1]3.Interné služby'!$E$77</f>
        <v>3500</v>
      </c>
      <c r="F46" s="307">
        <f>'[1]3.Interné služby'!$F$77</f>
        <v>0</v>
      </c>
      <c r="G46" s="335">
        <f>'[1]3.Interné služby'!$G$77</f>
        <v>0</v>
      </c>
      <c r="H46" s="315">
        <f t="shared" si="83"/>
        <v>3500</v>
      </c>
      <c r="I46" s="307">
        <f>'[1]3.Interné služby'!$E$77</f>
        <v>3500</v>
      </c>
      <c r="J46" s="307">
        <f>'[1]3.Interné služby'!$F$77</f>
        <v>0</v>
      </c>
      <c r="K46" s="335">
        <f>'[1]3.Interné služby'!$G$77</f>
        <v>0</v>
      </c>
      <c r="L46" s="315">
        <f t="shared" si="84"/>
        <v>3500</v>
      </c>
      <c r="M46" s="307">
        <f>'[1]3.Interné služby'!$H$77</f>
        <v>3500</v>
      </c>
      <c r="N46" s="307">
        <f>'[1]3.Interné služby'!$I$77</f>
        <v>0</v>
      </c>
      <c r="O46" s="308">
        <f>'[1]3.Interné služby'!$J$77</f>
        <v>0</v>
      </c>
      <c r="P46" s="315">
        <f t="shared" si="85"/>
        <v>3500</v>
      </c>
      <c r="Q46" s="307">
        <f>'[1]3.Interné služby'!$K$77</f>
        <v>3500</v>
      </c>
      <c r="R46" s="307">
        <f>'[1]3.Interné služby'!$L$77</f>
        <v>0</v>
      </c>
      <c r="S46" s="335">
        <f>'[1]3.Interné služby'!$M$77</f>
        <v>0</v>
      </c>
      <c r="T46" s="315">
        <f>SUM(U46:W46)</f>
        <v>5000</v>
      </c>
      <c r="U46" s="307">
        <f>'[1]3.Interné služby'!$N$77</f>
        <v>5000</v>
      </c>
      <c r="V46" s="307">
        <f>'[1]3.Interné služby'!$O$77</f>
        <v>0</v>
      </c>
      <c r="W46" s="308">
        <f>'[1]3.Interné služby'!$P$77</f>
        <v>0</v>
      </c>
      <c r="X46" s="306">
        <f t="shared" si="86"/>
        <v>0</v>
      </c>
      <c r="Y46" s="304">
        <f>'[1]3.Interné služby'!$Q$77</f>
        <v>0</v>
      </c>
      <c r="Z46" s="304">
        <f>'[1]3.Interné služby'!$R$77</f>
        <v>0</v>
      </c>
      <c r="AA46" s="305">
        <f>'[1]3.Interné služby'!$S$77</f>
        <v>0</v>
      </c>
      <c r="AB46" s="306">
        <f t="shared" si="87"/>
        <v>5000</v>
      </c>
      <c r="AC46" s="304">
        <f>'[1]3.Interné služby'!$T$77</f>
        <v>5000</v>
      </c>
      <c r="AD46" s="304">
        <f>'[1]3.Interné služby'!$U$77</f>
        <v>0</v>
      </c>
      <c r="AE46" s="305">
        <f>'[1]3.Interné služby'!$V$77</f>
        <v>0</v>
      </c>
    </row>
    <row r="47" spans="1:31" ht="16.5" thickBot="1" x14ac:dyDescent="0.3">
      <c r="A47" s="153"/>
      <c r="B47" s="351" t="s">
        <v>199</v>
      </c>
      <c r="C47" s="347" t="s">
        <v>200</v>
      </c>
      <c r="D47" s="326">
        <f t="shared" si="82"/>
        <v>600</v>
      </c>
      <c r="E47" s="327">
        <f>'[1]3.Interné služby'!$E$83</f>
        <v>600</v>
      </c>
      <c r="F47" s="327">
        <f>'[1]3.Interné služby'!$F$83</f>
        <v>0</v>
      </c>
      <c r="G47" s="432">
        <f>'[1]3.Interné služby'!$G$83</f>
        <v>0</v>
      </c>
      <c r="H47" s="326">
        <f t="shared" si="83"/>
        <v>600</v>
      </c>
      <c r="I47" s="327">
        <f>'[1]3.Interné služby'!$E$83</f>
        <v>600</v>
      </c>
      <c r="J47" s="327">
        <f>'[1]3.Interné služby'!$F$83</f>
        <v>0</v>
      </c>
      <c r="K47" s="432">
        <f>'[1]3.Interné služby'!$G$83</f>
        <v>0</v>
      </c>
      <c r="L47" s="332">
        <f t="shared" si="84"/>
        <v>600</v>
      </c>
      <c r="M47" s="333">
        <f>'[1]3.Interné služby'!$H$83</f>
        <v>600</v>
      </c>
      <c r="N47" s="333">
        <f>'[1]3.Interné služby'!$I$83</f>
        <v>0</v>
      </c>
      <c r="O47" s="529">
        <f>'[1]3.Interné služby'!$J$83</f>
        <v>0</v>
      </c>
      <c r="P47" s="332">
        <f t="shared" si="85"/>
        <v>600</v>
      </c>
      <c r="Q47" s="333">
        <f>'[1]3.Interné služby'!$K$83</f>
        <v>600</v>
      </c>
      <c r="R47" s="333">
        <f>'[1]3.Interné služby'!$L$83</f>
        <v>0</v>
      </c>
      <c r="S47" s="509">
        <f>'[1]3.Interné služby'!$M$83</f>
        <v>0</v>
      </c>
      <c r="T47" s="332">
        <f>SUM(U47:W47)</f>
        <v>600</v>
      </c>
      <c r="U47" s="333">
        <f>'[1]3.Interné služby'!$N$83</f>
        <v>600</v>
      </c>
      <c r="V47" s="333">
        <f>'[1]3.Interné služby'!$O$83</f>
        <v>0</v>
      </c>
      <c r="W47" s="529">
        <f>'[1]3.Interné služby'!$P$83</f>
        <v>0</v>
      </c>
      <c r="X47" s="312">
        <f t="shared" si="86"/>
        <v>0</v>
      </c>
      <c r="Y47" s="313">
        <f>'[1]3.Interné služby'!$Q$83</f>
        <v>0</v>
      </c>
      <c r="Z47" s="313">
        <f>'[1]3.Interné služby'!$R$83</f>
        <v>0</v>
      </c>
      <c r="AA47" s="314">
        <f>'[1]3.Interné služby'!$S$83</f>
        <v>0</v>
      </c>
      <c r="AB47" s="312">
        <f t="shared" si="87"/>
        <v>600</v>
      </c>
      <c r="AC47" s="313">
        <f>'[1]3.Interné služby'!$T$83</f>
        <v>600</v>
      </c>
      <c r="AD47" s="313">
        <f>'[1]3.Interné služby'!$U$83</f>
        <v>0</v>
      </c>
      <c r="AE47" s="314">
        <f>'[1]3.Interné služby'!$V$83</f>
        <v>0</v>
      </c>
    </row>
    <row r="48" spans="1:31" s="155" customFormat="1" ht="15.75" x14ac:dyDescent="0.25">
      <c r="B48" s="353" t="s">
        <v>201</v>
      </c>
      <c r="C48" s="354"/>
      <c r="D48" s="329">
        <f t="shared" ref="D48:G48" si="89">D49+D50+D53</f>
        <v>38530</v>
      </c>
      <c r="E48" s="330">
        <f t="shared" si="89"/>
        <v>38530</v>
      </c>
      <c r="F48" s="330">
        <f t="shared" si="89"/>
        <v>0</v>
      </c>
      <c r="G48" s="431">
        <f t="shared" si="89"/>
        <v>0</v>
      </c>
      <c r="H48" s="329">
        <f t="shared" ref="H48:AA48" si="90">H49+H50+H53</f>
        <v>38530</v>
      </c>
      <c r="I48" s="330">
        <f t="shared" si="90"/>
        <v>38530</v>
      </c>
      <c r="J48" s="330">
        <f t="shared" si="90"/>
        <v>0</v>
      </c>
      <c r="K48" s="431">
        <f t="shared" si="90"/>
        <v>0</v>
      </c>
      <c r="L48" s="329">
        <f>L49+L50+L53</f>
        <v>38530</v>
      </c>
      <c r="M48" s="330">
        <f t="shared" ref="M48:O48" si="91">M49+M50+M53</f>
        <v>38530</v>
      </c>
      <c r="N48" s="330">
        <f t="shared" si="91"/>
        <v>0</v>
      </c>
      <c r="O48" s="331">
        <f t="shared" si="91"/>
        <v>0</v>
      </c>
      <c r="P48" s="329">
        <f>P49+P50+P53</f>
        <v>38310</v>
      </c>
      <c r="Q48" s="330">
        <f t="shared" ref="Q48:S48" si="92">Q49+Q50+Q53</f>
        <v>38310</v>
      </c>
      <c r="R48" s="330">
        <f t="shared" si="92"/>
        <v>0</v>
      </c>
      <c r="S48" s="431">
        <f t="shared" si="92"/>
        <v>0</v>
      </c>
      <c r="T48" s="329">
        <f>T49+T50+T53</f>
        <v>39626</v>
      </c>
      <c r="U48" s="330">
        <f t="shared" ref="U48:W48" si="93">U49+U50+U53</f>
        <v>39626</v>
      </c>
      <c r="V48" s="330">
        <f t="shared" si="93"/>
        <v>0</v>
      </c>
      <c r="W48" s="331">
        <f t="shared" si="93"/>
        <v>0</v>
      </c>
      <c r="X48" s="303">
        <f t="shared" si="90"/>
        <v>713</v>
      </c>
      <c r="Y48" s="301">
        <f t="shared" si="90"/>
        <v>713</v>
      </c>
      <c r="Z48" s="301">
        <f t="shared" si="90"/>
        <v>0</v>
      </c>
      <c r="AA48" s="302">
        <f t="shared" si="90"/>
        <v>0</v>
      </c>
      <c r="AB48" s="303">
        <f t="shared" ref="AB48:AE48" si="94">AB49+AB50+AB53</f>
        <v>40339</v>
      </c>
      <c r="AC48" s="301">
        <f t="shared" si="94"/>
        <v>40339</v>
      </c>
      <c r="AD48" s="301">
        <f t="shared" si="94"/>
        <v>0</v>
      </c>
      <c r="AE48" s="302">
        <f t="shared" si="94"/>
        <v>0</v>
      </c>
    </row>
    <row r="49" spans="1:31" ht="15.75" x14ac:dyDescent="0.25">
      <c r="A49" s="153"/>
      <c r="B49" s="343" t="s">
        <v>202</v>
      </c>
      <c r="C49" s="345" t="s">
        <v>203</v>
      </c>
      <c r="D49" s="315">
        <f>SUM(E49:G49)</f>
        <v>19750</v>
      </c>
      <c r="E49" s="307">
        <f>'[1]4.Služby občanov'!$E$4</f>
        <v>19750</v>
      </c>
      <c r="F49" s="307">
        <f>'[1]4.Služby občanov'!$F$4</f>
        <v>0</v>
      </c>
      <c r="G49" s="335">
        <f>'[1]4.Služby občanov'!$G$4</f>
        <v>0</v>
      </c>
      <c r="H49" s="315">
        <f>SUM(I49:K49)</f>
        <v>19750</v>
      </c>
      <c r="I49" s="307">
        <f>'[1]4.Služby občanov'!$E$4</f>
        <v>19750</v>
      </c>
      <c r="J49" s="307">
        <f>'[1]4.Služby občanov'!$F$4</f>
        <v>0</v>
      </c>
      <c r="K49" s="335">
        <f>'[1]4.Služby občanov'!$G$4</f>
        <v>0</v>
      </c>
      <c r="L49" s="315">
        <f>SUM(M49:O49)</f>
        <v>19750</v>
      </c>
      <c r="M49" s="307">
        <f>'[1]4.Služby občanov'!$H$4</f>
        <v>19750</v>
      </c>
      <c r="N49" s="307">
        <f>'[1]4.Služby občanov'!$I$4</f>
        <v>0</v>
      </c>
      <c r="O49" s="308">
        <f>'[1]4.Služby občanov'!$J$4</f>
        <v>0</v>
      </c>
      <c r="P49" s="315">
        <f>SUM(Q49:S49)</f>
        <v>19750</v>
      </c>
      <c r="Q49" s="307">
        <f>'[1]4.Služby občanov'!$K$4</f>
        <v>19750</v>
      </c>
      <c r="R49" s="307">
        <f>'[1]4.Služby občanov'!$L$4</f>
        <v>0</v>
      </c>
      <c r="S49" s="335">
        <f>'[1]4.Služby občanov'!$M$4</f>
        <v>0</v>
      </c>
      <c r="T49" s="315">
        <f>SUM(U49:W49)</f>
        <v>21066</v>
      </c>
      <c r="U49" s="307">
        <f>'[1]4.Služby občanov'!$N$4</f>
        <v>21066</v>
      </c>
      <c r="V49" s="307">
        <f>'[1]4.Služby občanov'!$O$4</f>
        <v>0</v>
      </c>
      <c r="W49" s="308">
        <f>'[1]4.Služby občanov'!$P$4</f>
        <v>0</v>
      </c>
      <c r="X49" s="306">
        <f>SUM(Y49:AA49)</f>
        <v>0</v>
      </c>
      <c r="Y49" s="304">
        <f>'[1]4.Služby občanov'!$Q$4</f>
        <v>0</v>
      </c>
      <c r="Z49" s="304">
        <f>'[1]4.Služby občanov'!$R$4</f>
        <v>0</v>
      </c>
      <c r="AA49" s="305">
        <f>'[1]4.Služby občanov'!$S$4</f>
        <v>0</v>
      </c>
      <c r="AB49" s="306">
        <f>SUM(AC49:AE49)</f>
        <v>21066</v>
      </c>
      <c r="AC49" s="304">
        <f>'[1]4.Služby občanov'!$T$4</f>
        <v>21066</v>
      </c>
      <c r="AD49" s="304">
        <f>'[1]4.Služby občanov'!$U$4</f>
        <v>0</v>
      </c>
      <c r="AE49" s="305">
        <f>'[1]4.Služby občanov'!$V$4</f>
        <v>0</v>
      </c>
    </row>
    <row r="50" spans="1:31" ht="15.75" x14ac:dyDescent="0.25">
      <c r="A50" s="157"/>
      <c r="B50" s="343" t="s">
        <v>204</v>
      </c>
      <c r="C50" s="345" t="s">
        <v>205</v>
      </c>
      <c r="D50" s="315">
        <f t="shared" ref="D50:M50" si="95">SUM(D51:D52)</f>
        <v>18780</v>
      </c>
      <c r="E50" s="307">
        <f t="shared" si="95"/>
        <v>18780</v>
      </c>
      <c r="F50" s="307">
        <f t="shared" si="95"/>
        <v>0</v>
      </c>
      <c r="G50" s="335">
        <f t="shared" si="95"/>
        <v>0</v>
      </c>
      <c r="H50" s="315">
        <f t="shared" si="95"/>
        <v>18780</v>
      </c>
      <c r="I50" s="307">
        <f t="shared" si="95"/>
        <v>18780</v>
      </c>
      <c r="J50" s="307">
        <f t="shared" si="95"/>
        <v>0</v>
      </c>
      <c r="K50" s="335">
        <f t="shared" si="95"/>
        <v>0</v>
      </c>
      <c r="L50" s="315">
        <f t="shared" si="95"/>
        <v>18780</v>
      </c>
      <c r="M50" s="307">
        <f t="shared" si="95"/>
        <v>18780</v>
      </c>
      <c r="N50" s="307">
        <f t="shared" ref="N50:Q50" si="96">SUM(N51:N52)</f>
        <v>0</v>
      </c>
      <c r="O50" s="308">
        <f t="shared" si="96"/>
        <v>0</v>
      </c>
      <c r="P50" s="315">
        <f t="shared" si="96"/>
        <v>18560</v>
      </c>
      <c r="Q50" s="307">
        <f t="shared" si="96"/>
        <v>18560</v>
      </c>
      <c r="R50" s="307">
        <f t="shared" ref="R50:S50" si="97">SUM(R51:R52)</f>
        <v>0</v>
      </c>
      <c r="S50" s="335">
        <f t="shared" si="97"/>
        <v>0</v>
      </c>
      <c r="T50" s="315">
        <f>SUM(T51:T52)</f>
        <v>18560</v>
      </c>
      <c r="U50" s="307">
        <f>SUM(U51:U52)</f>
        <v>18560</v>
      </c>
      <c r="V50" s="307">
        <f t="shared" ref="V50:W50" si="98">SUM(V51:V52)</f>
        <v>0</v>
      </c>
      <c r="W50" s="308">
        <f t="shared" si="98"/>
        <v>0</v>
      </c>
      <c r="X50" s="306">
        <f t="shared" ref="X50:AA50" si="99">SUM(X51:X52)</f>
        <v>713</v>
      </c>
      <c r="Y50" s="304">
        <f t="shared" si="99"/>
        <v>713</v>
      </c>
      <c r="Z50" s="304">
        <f t="shared" si="99"/>
        <v>0</v>
      </c>
      <c r="AA50" s="305">
        <f t="shared" si="99"/>
        <v>0</v>
      </c>
      <c r="AB50" s="306">
        <f t="shared" ref="AB50:AE50" si="100">SUM(AB51:AB52)</f>
        <v>19273</v>
      </c>
      <c r="AC50" s="304">
        <f t="shared" si="100"/>
        <v>19273</v>
      </c>
      <c r="AD50" s="304">
        <f t="shared" si="100"/>
        <v>0</v>
      </c>
      <c r="AE50" s="305">
        <f t="shared" si="100"/>
        <v>0</v>
      </c>
    </row>
    <row r="51" spans="1:31" ht="16.5" x14ac:dyDescent="0.3">
      <c r="A51" s="157"/>
      <c r="B51" s="343">
        <v>1</v>
      </c>
      <c r="C51" s="350" t="s">
        <v>206</v>
      </c>
      <c r="D51" s="315">
        <f>SUM(E51:G51)</f>
        <v>18780</v>
      </c>
      <c r="E51" s="307">
        <f>'[1]4.Služby občanov'!$E$17</f>
        <v>18780</v>
      </c>
      <c r="F51" s="307">
        <f>'[1]4.Služby občanov'!$F$17</f>
        <v>0</v>
      </c>
      <c r="G51" s="335">
        <f>'[1]4.Služby občanov'!$G$17</f>
        <v>0</v>
      </c>
      <c r="H51" s="315">
        <f>SUM(I51:K51)</f>
        <v>18780</v>
      </c>
      <c r="I51" s="307">
        <f>'[1]4.Služby občanov'!$E$17</f>
        <v>18780</v>
      </c>
      <c r="J51" s="307">
        <f>'[1]4.Služby občanov'!$F$17</f>
        <v>0</v>
      </c>
      <c r="K51" s="335">
        <f>'[1]4.Služby občanov'!$G$17</f>
        <v>0</v>
      </c>
      <c r="L51" s="315">
        <f t="shared" ref="L51:L53" si="101">SUM(M51:O51)</f>
        <v>18780</v>
      </c>
      <c r="M51" s="307">
        <f>'[1]4.Služby občanov'!$H$17</f>
        <v>18780</v>
      </c>
      <c r="N51" s="307">
        <f>'[1]4.Služby občanov'!$I$17</f>
        <v>0</v>
      </c>
      <c r="O51" s="308">
        <f>'[1]4.Služby občanov'!$J$17</f>
        <v>0</v>
      </c>
      <c r="P51" s="315">
        <f t="shared" ref="P51:P53" si="102">SUM(Q51:S51)</f>
        <v>18560</v>
      </c>
      <c r="Q51" s="307">
        <f>'[1]4.Služby občanov'!$K$17</f>
        <v>18560</v>
      </c>
      <c r="R51" s="307">
        <f>'[1]4.Služby občanov'!$L$17</f>
        <v>0</v>
      </c>
      <c r="S51" s="335">
        <f>'[1]4.Služby občanov'!$M$17</f>
        <v>0</v>
      </c>
      <c r="T51" s="315">
        <f>SUM(U51:W51)</f>
        <v>18560</v>
      </c>
      <c r="U51" s="307">
        <f>'[1]4.Služby občanov'!$N$17</f>
        <v>18560</v>
      </c>
      <c r="V51" s="307">
        <f>'[1]4.Služby občanov'!$O$17</f>
        <v>0</v>
      </c>
      <c r="W51" s="308">
        <f>'[1]4.Služby občanov'!$P$17</f>
        <v>0</v>
      </c>
      <c r="X51" s="306">
        <f>SUM(Y51:AA51)</f>
        <v>713</v>
      </c>
      <c r="Y51" s="304">
        <f>'[1]4.Služby občanov'!$Q$17</f>
        <v>713</v>
      </c>
      <c r="Z51" s="304">
        <f>'[1]4.Služby občanov'!$R$17</f>
        <v>0</v>
      </c>
      <c r="AA51" s="305">
        <f>'[1]4.Služby občanov'!$S$17</f>
        <v>0</v>
      </c>
      <c r="AB51" s="306">
        <f>SUM(AC51:AE51)</f>
        <v>19273</v>
      </c>
      <c r="AC51" s="304">
        <f>'[1]4.Služby občanov'!$T$17</f>
        <v>19273</v>
      </c>
      <c r="AD51" s="304">
        <f>'[1]4.Služby občanov'!$U$17</f>
        <v>0</v>
      </c>
      <c r="AE51" s="305">
        <f>'[1]4.Služby občanov'!$V$17</f>
        <v>0</v>
      </c>
    </row>
    <row r="52" spans="1:31" ht="16.5" x14ac:dyDescent="0.3">
      <c r="A52" s="157"/>
      <c r="B52" s="343">
        <v>2</v>
      </c>
      <c r="C52" s="350" t="s">
        <v>207</v>
      </c>
      <c r="D52" s="315">
        <f>SUM(E52:G52)</f>
        <v>0</v>
      </c>
      <c r="E52" s="307">
        <f>'[1]4.Služby občanov'!$E$27</f>
        <v>0</v>
      </c>
      <c r="F52" s="307">
        <f>'[1]4.Služby občanov'!$F$27</f>
        <v>0</v>
      </c>
      <c r="G52" s="335">
        <f>'[1]4.Služby občanov'!$G$27</f>
        <v>0</v>
      </c>
      <c r="H52" s="315">
        <f>SUM(I52:K52)</f>
        <v>0</v>
      </c>
      <c r="I52" s="307">
        <f>'[1]4.Služby občanov'!$E$27</f>
        <v>0</v>
      </c>
      <c r="J52" s="307">
        <f>'[1]4.Služby občanov'!$F$27</f>
        <v>0</v>
      </c>
      <c r="K52" s="335">
        <f>'[1]4.Služby občanov'!$G$27</f>
        <v>0</v>
      </c>
      <c r="L52" s="315">
        <f t="shared" si="101"/>
        <v>0</v>
      </c>
      <c r="M52" s="307">
        <f>'[1]4.Služby občanov'!$H$27</f>
        <v>0</v>
      </c>
      <c r="N52" s="307">
        <f>'[1]4.Služby občanov'!$I$27</f>
        <v>0</v>
      </c>
      <c r="O52" s="308">
        <f>'[1]4.Služby občanov'!$J$27</f>
        <v>0</v>
      </c>
      <c r="P52" s="315">
        <f t="shared" si="102"/>
        <v>0</v>
      </c>
      <c r="Q52" s="307">
        <f>'[1]4.Služby občanov'!$K$27</f>
        <v>0</v>
      </c>
      <c r="R52" s="307">
        <f>'[1]4.Služby občanov'!$L$27</f>
        <v>0</v>
      </c>
      <c r="S52" s="335">
        <f>'[1]4.Služby občanov'!$M$27</f>
        <v>0</v>
      </c>
      <c r="T52" s="315">
        <f t="shared" ref="T52:T53" si="103">SUM(U52:W52)</f>
        <v>0</v>
      </c>
      <c r="U52" s="307">
        <f>'[1]4.Služby občanov'!$N$27</f>
        <v>0</v>
      </c>
      <c r="V52" s="307">
        <f>'[1]4.Služby občanov'!$O$27</f>
        <v>0</v>
      </c>
      <c r="W52" s="308">
        <f>'[1]4.Služby občanov'!$P$27</f>
        <v>0</v>
      </c>
      <c r="X52" s="306">
        <f>SUM(Y52:AA52)</f>
        <v>0</v>
      </c>
      <c r="Y52" s="304">
        <f>'[1]4.Služby občanov'!$Q$27</f>
        <v>0</v>
      </c>
      <c r="Z52" s="304">
        <f>'[1]4.Služby občanov'!$R$27</f>
        <v>0</v>
      </c>
      <c r="AA52" s="305">
        <f>'[1]4.Služby občanov'!$S$27</f>
        <v>0</v>
      </c>
      <c r="AB52" s="306">
        <f>SUM(AC52:AE52)</f>
        <v>0</v>
      </c>
      <c r="AC52" s="304">
        <f>'[1]4.Služby občanov'!$T$27</f>
        <v>0</v>
      </c>
      <c r="AD52" s="304">
        <f>'[1]4.Služby občanov'!$U$27</f>
        <v>0</v>
      </c>
      <c r="AE52" s="305">
        <f>'[1]4.Služby občanov'!$V$27</f>
        <v>0</v>
      </c>
    </row>
    <row r="53" spans="1:31" ht="16.5" outlineLevel="1" thickBot="1" x14ac:dyDescent="0.3">
      <c r="A53" s="157"/>
      <c r="B53" s="355" t="s">
        <v>208</v>
      </c>
      <c r="C53" s="347" t="s">
        <v>209</v>
      </c>
      <c r="D53" s="326">
        <f>SUM(E53:G53)</f>
        <v>0</v>
      </c>
      <c r="E53" s="327">
        <f>'[1]4.Služby občanov'!$E$29</f>
        <v>0</v>
      </c>
      <c r="F53" s="327">
        <f>'[1]4.Služby občanov'!$F$29</f>
        <v>0</v>
      </c>
      <c r="G53" s="432">
        <f>'[1]4.Služby občanov'!$G$29</f>
        <v>0</v>
      </c>
      <c r="H53" s="326">
        <f>SUM(I53:K53)</f>
        <v>0</v>
      </c>
      <c r="I53" s="327">
        <f>'[1]4.Služby občanov'!$E$29</f>
        <v>0</v>
      </c>
      <c r="J53" s="327">
        <f>'[1]4.Služby občanov'!$F$29</f>
        <v>0</v>
      </c>
      <c r="K53" s="432">
        <f>'[1]4.Služby občanov'!$G$29</f>
        <v>0</v>
      </c>
      <c r="L53" s="332">
        <f t="shared" si="101"/>
        <v>0</v>
      </c>
      <c r="M53" s="333">
        <f>'[1]4.Služby občanov'!$H$29</f>
        <v>0</v>
      </c>
      <c r="N53" s="333">
        <f>'[1]4.Služby občanov'!$I$29</f>
        <v>0</v>
      </c>
      <c r="O53" s="529">
        <f>'[1]4.Služby občanov'!$J$29</f>
        <v>0</v>
      </c>
      <c r="P53" s="332">
        <f t="shared" si="102"/>
        <v>0</v>
      </c>
      <c r="Q53" s="333">
        <f>'[1]4.Služby občanov'!$K$29</f>
        <v>0</v>
      </c>
      <c r="R53" s="333">
        <f>'[1]4.Služby občanov'!$L$29</f>
        <v>0</v>
      </c>
      <c r="S53" s="509">
        <f>'[1]4.Služby občanov'!$M$29</f>
        <v>0</v>
      </c>
      <c r="T53" s="332">
        <f t="shared" si="103"/>
        <v>0</v>
      </c>
      <c r="U53" s="333">
        <f>'[1]4.Služby občanov'!$N$29</f>
        <v>0</v>
      </c>
      <c r="V53" s="333">
        <f>'[1]4.Služby občanov'!$O$29</f>
        <v>0</v>
      </c>
      <c r="W53" s="529">
        <f>'[1]4.Služby občanov'!$P$29</f>
        <v>0</v>
      </c>
      <c r="X53" s="312">
        <f>SUM(Y53:AA53)</f>
        <v>0</v>
      </c>
      <c r="Y53" s="313">
        <f>'[1]4.Služby občanov'!$Q$29</f>
        <v>0</v>
      </c>
      <c r="Z53" s="313">
        <f>'[1]4.Služby občanov'!$R$29</f>
        <v>0</v>
      </c>
      <c r="AA53" s="314">
        <f>'[1]4.Služby občanov'!$S$29</f>
        <v>0</v>
      </c>
      <c r="AB53" s="312">
        <f>SUM(AC53:AE53)</f>
        <v>0</v>
      </c>
      <c r="AC53" s="313">
        <f>'[1]4.Služby občanov'!$T$29</f>
        <v>0</v>
      </c>
      <c r="AD53" s="313">
        <f>'[1]4.Služby občanov'!$U$29</f>
        <v>0</v>
      </c>
      <c r="AE53" s="314">
        <f>'[1]4.Služby občanov'!$V$29</f>
        <v>0</v>
      </c>
    </row>
    <row r="54" spans="1:31" s="155" customFormat="1" ht="15.75" x14ac:dyDescent="0.25">
      <c r="A54" s="157"/>
      <c r="B54" s="348" t="s">
        <v>210</v>
      </c>
      <c r="C54" s="356"/>
      <c r="D54" s="329">
        <f t="shared" ref="D54:G54" si="104">D55+D60+D61+D62+D67</f>
        <v>1411480</v>
      </c>
      <c r="E54" s="330">
        <f t="shared" si="104"/>
        <v>784480</v>
      </c>
      <c r="F54" s="330">
        <f t="shared" si="104"/>
        <v>3000</v>
      </c>
      <c r="G54" s="431">
        <f t="shared" si="104"/>
        <v>624000</v>
      </c>
      <c r="H54" s="329">
        <f t="shared" ref="H54:AA54" si="105">H55+H60+H61+H62+H67</f>
        <v>1411480</v>
      </c>
      <c r="I54" s="330">
        <f t="shared" si="105"/>
        <v>784480</v>
      </c>
      <c r="J54" s="330">
        <f t="shared" si="105"/>
        <v>3000</v>
      </c>
      <c r="K54" s="431">
        <f t="shared" si="105"/>
        <v>624000</v>
      </c>
      <c r="L54" s="329">
        <f>L55+L60+L61+L62+L67</f>
        <v>1360480</v>
      </c>
      <c r="M54" s="330">
        <f t="shared" ref="M54:O54" si="106">M55+M60+M61+M62+M67</f>
        <v>757480</v>
      </c>
      <c r="N54" s="330">
        <f t="shared" si="106"/>
        <v>3000</v>
      </c>
      <c r="O54" s="331">
        <f t="shared" si="106"/>
        <v>600000</v>
      </c>
      <c r="P54" s="329">
        <f>P55+P60+P61+P62+P67</f>
        <v>1392160</v>
      </c>
      <c r="Q54" s="330">
        <f t="shared" ref="Q54:S54" si="107">Q55+Q60+Q61+Q62+Q67</f>
        <v>779960</v>
      </c>
      <c r="R54" s="330">
        <f t="shared" si="107"/>
        <v>12200</v>
      </c>
      <c r="S54" s="431">
        <f t="shared" si="107"/>
        <v>600000</v>
      </c>
      <c r="T54" s="329">
        <f>T55+T60+T61+T62+T67</f>
        <v>1391703</v>
      </c>
      <c r="U54" s="330">
        <f t="shared" ref="U54:W54" si="108">U55+U60+U61+U62+U67</f>
        <v>779503</v>
      </c>
      <c r="V54" s="330">
        <f t="shared" si="108"/>
        <v>12200</v>
      </c>
      <c r="W54" s="331">
        <f t="shared" si="108"/>
        <v>600000</v>
      </c>
      <c r="X54" s="303">
        <f t="shared" si="105"/>
        <v>46700</v>
      </c>
      <c r="Y54" s="301">
        <f t="shared" si="105"/>
        <v>46700</v>
      </c>
      <c r="Z54" s="301">
        <f t="shared" si="105"/>
        <v>0</v>
      </c>
      <c r="AA54" s="302">
        <f t="shared" si="105"/>
        <v>0</v>
      </c>
      <c r="AB54" s="303">
        <f t="shared" ref="AB54:AE54" si="109">AB55+AB60+AB61+AB62+AB67</f>
        <v>1438403</v>
      </c>
      <c r="AC54" s="301">
        <f t="shared" si="109"/>
        <v>826203</v>
      </c>
      <c r="AD54" s="301">
        <f t="shared" si="109"/>
        <v>12200</v>
      </c>
      <c r="AE54" s="302">
        <f t="shared" si="109"/>
        <v>600000</v>
      </c>
    </row>
    <row r="55" spans="1:31" ht="15.75" x14ac:dyDescent="0.25">
      <c r="A55" s="157"/>
      <c r="B55" s="357" t="s">
        <v>211</v>
      </c>
      <c r="C55" s="344" t="s">
        <v>212</v>
      </c>
      <c r="D55" s="315">
        <f t="shared" ref="D55:M55" si="110">SUM(D56:D59)</f>
        <v>561180</v>
      </c>
      <c r="E55" s="307">
        <f t="shared" si="110"/>
        <v>546180</v>
      </c>
      <c r="F55" s="307">
        <f t="shared" si="110"/>
        <v>0</v>
      </c>
      <c r="G55" s="335">
        <f t="shared" si="110"/>
        <v>15000</v>
      </c>
      <c r="H55" s="315">
        <f t="shared" si="110"/>
        <v>561180</v>
      </c>
      <c r="I55" s="307">
        <f t="shared" si="110"/>
        <v>546180</v>
      </c>
      <c r="J55" s="307">
        <f t="shared" si="110"/>
        <v>0</v>
      </c>
      <c r="K55" s="335">
        <f t="shared" si="110"/>
        <v>15000</v>
      </c>
      <c r="L55" s="315">
        <f t="shared" si="110"/>
        <v>561180</v>
      </c>
      <c r="M55" s="307">
        <f t="shared" si="110"/>
        <v>546180</v>
      </c>
      <c r="N55" s="307">
        <f t="shared" ref="N55:O55" si="111">SUM(N56:N59)</f>
        <v>0</v>
      </c>
      <c r="O55" s="308">
        <f t="shared" si="111"/>
        <v>15000</v>
      </c>
      <c r="P55" s="315">
        <f t="shared" ref="P55:Q55" si="112">SUM(P56:P59)</f>
        <v>599180</v>
      </c>
      <c r="Q55" s="307">
        <f t="shared" si="112"/>
        <v>574980</v>
      </c>
      <c r="R55" s="307">
        <f t="shared" ref="R55:S55" si="113">SUM(R56:R59)</f>
        <v>9200</v>
      </c>
      <c r="S55" s="335">
        <f t="shared" si="113"/>
        <v>15000</v>
      </c>
      <c r="T55" s="315">
        <f>SUM(T56:T59)</f>
        <v>599180</v>
      </c>
      <c r="U55" s="307">
        <f>SUM(U56:U59)</f>
        <v>574980</v>
      </c>
      <c r="V55" s="307">
        <f t="shared" ref="V55:W55" si="114">SUM(V56:V59)</f>
        <v>9200</v>
      </c>
      <c r="W55" s="308">
        <f t="shared" si="114"/>
        <v>15000</v>
      </c>
      <c r="X55" s="306">
        <f t="shared" ref="X55:AA55" si="115">SUM(X56:X59)</f>
        <v>26000</v>
      </c>
      <c r="Y55" s="304">
        <f t="shared" si="115"/>
        <v>26000</v>
      </c>
      <c r="Z55" s="304">
        <f t="shared" si="115"/>
        <v>0</v>
      </c>
      <c r="AA55" s="305">
        <f t="shared" si="115"/>
        <v>0</v>
      </c>
      <c r="AB55" s="306">
        <f t="shared" ref="AB55:AE55" si="116">SUM(AB56:AB59)</f>
        <v>625180</v>
      </c>
      <c r="AC55" s="304">
        <f t="shared" si="116"/>
        <v>600980</v>
      </c>
      <c r="AD55" s="304">
        <f t="shared" si="116"/>
        <v>9200</v>
      </c>
      <c r="AE55" s="305">
        <f t="shared" si="116"/>
        <v>15000</v>
      </c>
    </row>
    <row r="56" spans="1:31" ht="16.5" x14ac:dyDescent="0.3">
      <c r="A56" s="157"/>
      <c r="B56" s="343">
        <v>1</v>
      </c>
      <c r="C56" s="350" t="s">
        <v>213</v>
      </c>
      <c r="D56" s="315">
        <f t="shared" ref="D56:D61" si="117">SUM(E56:G56)</f>
        <v>404220</v>
      </c>
      <c r="E56" s="307">
        <f>'[1]5.Bezpečnosť, právo a por.'!$E$5</f>
        <v>389220</v>
      </c>
      <c r="F56" s="307">
        <f>'[1]5.Bezpečnosť, právo a por.'!$F$5</f>
        <v>0</v>
      </c>
      <c r="G56" s="335">
        <f>'[1]5.Bezpečnosť, právo a por.'!$G$5</f>
        <v>15000</v>
      </c>
      <c r="H56" s="315">
        <f t="shared" ref="H56:H61" si="118">SUM(I56:K56)</f>
        <v>404220</v>
      </c>
      <c r="I56" s="307">
        <f>'[1]5.Bezpečnosť, právo a por.'!$E$5</f>
        <v>389220</v>
      </c>
      <c r="J56" s="307">
        <f>'[1]5.Bezpečnosť, právo a por.'!$F$5</f>
        <v>0</v>
      </c>
      <c r="K56" s="335">
        <f>'[1]5.Bezpečnosť, právo a por.'!$G$5</f>
        <v>15000</v>
      </c>
      <c r="L56" s="315">
        <f t="shared" ref="L56:L69" si="119">SUM(M56:O56)</f>
        <v>404220</v>
      </c>
      <c r="M56" s="307">
        <f>'[1]5.Bezpečnosť, právo a por.'!$H$5</f>
        <v>389220</v>
      </c>
      <c r="N56" s="307">
        <f>'[1]5.Bezpečnosť, právo a por.'!$I$5</f>
        <v>0</v>
      </c>
      <c r="O56" s="308">
        <f>'[1]5.Bezpečnosť, právo a por.'!$J$5</f>
        <v>15000</v>
      </c>
      <c r="P56" s="315">
        <f t="shared" ref="P56:P61" si="120">SUM(Q56:S56)</f>
        <v>413220</v>
      </c>
      <c r="Q56" s="307">
        <f>'[1]5.Bezpečnosť, právo a por.'!$K$5</f>
        <v>394020</v>
      </c>
      <c r="R56" s="307">
        <f>'[1]5.Bezpečnosť, právo a por.'!$L$5</f>
        <v>4200</v>
      </c>
      <c r="S56" s="335">
        <f>'[1]5.Bezpečnosť, právo a por.'!$M$5</f>
        <v>15000</v>
      </c>
      <c r="T56" s="315">
        <f>SUM(U56:W56)</f>
        <v>410120</v>
      </c>
      <c r="U56" s="307">
        <f>'[1]5.Bezpečnosť, právo a por.'!$N$5</f>
        <v>390920</v>
      </c>
      <c r="V56" s="307">
        <f>'[1]5.Bezpečnosť, právo a por.'!$O$5</f>
        <v>4200</v>
      </c>
      <c r="W56" s="308">
        <f>'[1]5.Bezpečnosť, právo a por.'!$P$5</f>
        <v>15000</v>
      </c>
      <c r="X56" s="306">
        <f t="shared" ref="X56:X61" si="121">SUM(Y56:AA56)</f>
        <v>0</v>
      </c>
      <c r="Y56" s="304">
        <f>'[1]5.Bezpečnosť, právo a por.'!$Q$5</f>
        <v>0</v>
      </c>
      <c r="Z56" s="304">
        <f>'[1]5.Bezpečnosť, právo a por.'!$R$5</f>
        <v>0</v>
      </c>
      <c r="AA56" s="305">
        <f>'[1]5.Bezpečnosť, právo a por.'!$S$5</f>
        <v>0</v>
      </c>
      <c r="AB56" s="306">
        <f t="shared" ref="AB56:AB61" si="122">SUM(AC56:AE56)</f>
        <v>410120</v>
      </c>
      <c r="AC56" s="304">
        <f>'[1]5.Bezpečnosť, právo a por.'!$T$5</f>
        <v>390920</v>
      </c>
      <c r="AD56" s="304">
        <f>'[1]5.Bezpečnosť, právo a por.'!$U$5</f>
        <v>4200</v>
      </c>
      <c r="AE56" s="305">
        <f>'[1]5.Bezpečnosť, právo a por.'!$V$5</f>
        <v>15000</v>
      </c>
    </row>
    <row r="57" spans="1:31" ht="16.5" x14ac:dyDescent="0.3">
      <c r="A57" s="153"/>
      <c r="B57" s="343">
        <v>2</v>
      </c>
      <c r="C57" s="350" t="s">
        <v>214</v>
      </c>
      <c r="D57" s="315">
        <f t="shared" si="117"/>
        <v>76760</v>
      </c>
      <c r="E57" s="307">
        <f>'[1]5.Bezpečnosť, právo a por.'!$E$48</f>
        <v>76760</v>
      </c>
      <c r="F57" s="307">
        <f>'[1]5.Bezpečnosť, právo a por.'!$F$48</f>
        <v>0</v>
      </c>
      <c r="G57" s="335">
        <f>'[1]5.Bezpečnosť, právo a por.'!$G$48</f>
        <v>0</v>
      </c>
      <c r="H57" s="315">
        <f t="shared" si="118"/>
        <v>76760</v>
      </c>
      <c r="I57" s="307">
        <f>'[1]5.Bezpečnosť, právo a por.'!$E$48</f>
        <v>76760</v>
      </c>
      <c r="J57" s="307">
        <f>'[1]5.Bezpečnosť, právo a por.'!$F$48</f>
        <v>0</v>
      </c>
      <c r="K57" s="335">
        <f>'[1]5.Bezpečnosť, právo a por.'!$G$48</f>
        <v>0</v>
      </c>
      <c r="L57" s="315">
        <f t="shared" si="119"/>
        <v>76760</v>
      </c>
      <c r="M57" s="307">
        <f>'[1]5.Bezpečnosť, právo a por.'!$H$48</f>
        <v>76760</v>
      </c>
      <c r="N57" s="307">
        <f>'[1]5.Bezpečnosť, právo a por.'!$I$48</f>
        <v>0</v>
      </c>
      <c r="O57" s="308">
        <f>'[1]5.Bezpečnosť, právo a por.'!$J$48</f>
        <v>0</v>
      </c>
      <c r="P57" s="315">
        <f t="shared" si="120"/>
        <v>105760</v>
      </c>
      <c r="Q57" s="307">
        <f>'[1]5.Bezpečnosť, právo a por.'!$K$48</f>
        <v>100760</v>
      </c>
      <c r="R57" s="307">
        <f>'[1]5.Bezpečnosť, právo a por.'!$L$48</f>
        <v>5000</v>
      </c>
      <c r="S57" s="335">
        <f>'[1]5.Bezpečnosť, právo a por.'!$M$48</f>
        <v>0</v>
      </c>
      <c r="T57" s="315">
        <f t="shared" ref="T57:T61" si="123">SUM(U57:W57)</f>
        <v>106860</v>
      </c>
      <c r="U57" s="307">
        <f>'[1]5.Bezpečnosť, právo a por.'!$N$48</f>
        <v>101860</v>
      </c>
      <c r="V57" s="307">
        <f>'[1]5.Bezpečnosť, právo a por.'!$O$48</f>
        <v>5000</v>
      </c>
      <c r="W57" s="308">
        <f>'[1]5.Bezpečnosť, právo a por.'!$P$48</f>
        <v>0</v>
      </c>
      <c r="X57" s="306">
        <f t="shared" si="121"/>
        <v>26000</v>
      </c>
      <c r="Y57" s="304">
        <f>'[1]5.Bezpečnosť, právo a por.'!$Q$48</f>
        <v>26000</v>
      </c>
      <c r="Z57" s="304">
        <f>'[1]5.Bezpečnosť, právo a por.'!$R$48</f>
        <v>0</v>
      </c>
      <c r="AA57" s="305">
        <f>'[1]5.Bezpečnosť, právo a por.'!$S$48</f>
        <v>0</v>
      </c>
      <c r="AB57" s="306">
        <f t="shared" si="122"/>
        <v>132860</v>
      </c>
      <c r="AC57" s="304">
        <f>'[1]5.Bezpečnosť, právo a por.'!$T$48</f>
        <v>127860</v>
      </c>
      <c r="AD57" s="304">
        <f>'[1]5.Bezpečnosť, právo a por.'!$U$48</f>
        <v>5000</v>
      </c>
      <c r="AE57" s="305">
        <f>'[1]5.Bezpečnosť, právo a por.'!$V$48</f>
        <v>0</v>
      </c>
    </row>
    <row r="58" spans="1:31" ht="16.5" x14ac:dyDescent="0.3">
      <c r="A58" s="156"/>
      <c r="B58" s="343">
        <v>3</v>
      </c>
      <c r="C58" s="350" t="s">
        <v>215</v>
      </c>
      <c r="D58" s="315">
        <f t="shared" si="117"/>
        <v>39300</v>
      </c>
      <c r="E58" s="307">
        <f>'[1]5.Bezpečnosť, právo a por.'!$E$67</f>
        <v>39300</v>
      </c>
      <c r="F58" s="307">
        <f>'[1]5.Bezpečnosť, právo a por.'!$F$67</f>
        <v>0</v>
      </c>
      <c r="G58" s="335">
        <f>'[1]5.Bezpečnosť, právo a por.'!$G$67</f>
        <v>0</v>
      </c>
      <c r="H58" s="315">
        <f t="shared" si="118"/>
        <v>39300</v>
      </c>
      <c r="I58" s="307">
        <f>'[1]5.Bezpečnosť, právo a por.'!$E$67</f>
        <v>39300</v>
      </c>
      <c r="J58" s="307">
        <f>'[1]5.Bezpečnosť, právo a por.'!$F$67</f>
        <v>0</v>
      </c>
      <c r="K58" s="335">
        <f>'[1]5.Bezpečnosť, právo a por.'!$G$67</f>
        <v>0</v>
      </c>
      <c r="L58" s="315">
        <f t="shared" si="119"/>
        <v>39300</v>
      </c>
      <c r="M58" s="307">
        <f>'[1]5.Bezpečnosť, právo a por.'!$H$67</f>
        <v>39300</v>
      </c>
      <c r="N58" s="307">
        <f>'[1]5.Bezpečnosť, právo a por.'!$I$67</f>
        <v>0</v>
      </c>
      <c r="O58" s="308">
        <f>'[1]5.Bezpečnosť, právo a por.'!$J$67</f>
        <v>0</v>
      </c>
      <c r="P58" s="315">
        <f t="shared" si="120"/>
        <v>39300</v>
      </c>
      <c r="Q58" s="307">
        <f>'[1]5.Bezpečnosť, právo a por.'!$K$67</f>
        <v>39300</v>
      </c>
      <c r="R58" s="307">
        <f>'[1]5.Bezpečnosť, právo a por.'!$L$67</f>
        <v>0</v>
      </c>
      <c r="S58" s="335">
        <f>'[1]5.Bezpečnosť, právo a por.'!$M$67</f>
        <v>0</v>
      </c>
      <c r="T58" s="315">
        <f t="shared" si="123"/>
        <v>39300</v>
      </c>
      <c r="U58" s="307">
        <f>'[1]5.Bezpečnosť, právo a por.'!$N$67</f>
        <v>39300</v>
      </c>
      <c r="V58" s="307">
        <f>'[1]5.Bezpečnosť, právo a por.'!$O$67</f>
        <v>0</v>
      </c>
      <c r="W58" s="308">
        <f>'[1]5.Bezpečnosť, právo a por.'!$P$67</f>
        <v>0</v>
      </c>
      <c r="X58" s="306">
        <f t="shared" si="121"/>
        <v>0</v>
      </c>
      <c r="Y58" s="304">
        <f>'[1]5.Bezpečnosť, právo a por.'!$Q$67</f>
        <v>0</v>
      </c>
      <c r="Z58" s="304">
        <f>'[1]5.Bezpečnosť, právo a por.'!$R$67</f>
        <v>0</v>
      </c>
      <c r="AA58" s="305">
        <f>'[1]5.Bezpečnosť, právo a por.'!$S$67</f>
        <v>0</v>
      </c>
      <c r="AB58" s="306">
        <f t="shared" si="122"/>
        <v>39300</v>
      </c>
      <c r="AC58" s="304">
        <f>'[1]5.Bezpečnosť, právo a por.'!$T$67</f>
        <v>39300</v>
      </c>
      <c r="AD58" s="304">
        <f>'[1]5.Bezpečnosť, právo a por.'!$U$67</f>
        <v>0</v>
      </c>
      <c r="AE58" s="305">
        <f>'[1]5.Bezpečnosť, právo a por.'!$V$67</f>
        <v>0</v>
      </c>
    </row>
    <row r="59" spans="1:31" ht="16.5" x14ac:dyDescent="0.3">
      <c r="A59" s="156"/>
      <c r="B59" s="343">
        <v>4</v>
      </c>
      <c r="C59" s="350" t="s">
        <v>216</v>
      </c>
      <c r="D59" s="315">
        <f t="shared" si="117"/>
        <v>40900</v>
      </c>
      <c r="E59" s="307">
        <f>'[1]5.Bezpečnosť, právo a por.'!$E$70</f>
        <v>40900</v>
      </c>
      <c r="F59" s="307">
        <f>'[1]5.Bezpečnosť, právo a por.'!$F$70</f>
        <v>0</v>
      </c>
      <c r="G59" s="335">
        <f>'[1]5.Bezpečnosť, právo a por.'!$G$70</f>
        <v>0</v>
      </c>
      <c r="H59" s="315">
        <f t="shared" si="118"/>
        <v>40900</v>
      </c>
      <c r="I59" s="307">
        <f>'[1]5.Bezpečnosť, právo a por.'!$E$70</f>
        <v>40900</v>
      </c>
      <c r="J59" s="307">
        <f>'[1]5.Bezpečnosť, právo a por.'!$F$70</f>
        <v>0</v>
      </c>
      <c r="K59" s="335">
        <f>'[1]5.Bezpečnosť, právo a por.'!$G$70</f>
        <v>0</v>
      </c>
      <c r="L59" s="315">
        <f t="shared" si="119"/>
        <v>40900</v>
      </c>
      <c r="M59" s="307">
        <f>'[1]5.Bezpečnosť, právo a por.'!$H$70</f>
        <v>40900</v>
      </c>
      <c r="N59" s="307">
        <f>'[1]5.Bezpečnosť, právo a por.'!$I$70</f>
        <v>0</v>
      </c>
      <c r="O59" s="308">
        <f>'[1]5.Bezpečnosť, právo a por.'!$J$70</f>
        <v>0</v>
      </c>
      <c r="P59" s="315">
        <f t="shared" si="120"/>
        <v>40900</v>
      </c>
      <c r="Q59" s="307">
        <f>'[1]5.Bezpečnosť, právo a por.'!$K$70</f>
        <v>40900</v>
      </c>
      <c r="R59" s="307">
        <f>'[1]5.Bezpečnosť, právo a por.'!$L$70</f>
        <v>0</v>
      </c>
      <c r="S59" s="335">
        <f>'[1]5.Bezpečnosť, právo a por.'!$M$70</f>
        <v>0</v>
      </c>
      <c r="T59" s="315">
        <f t="shared" si="123"/>
        <v>42900</v>
      </c>
      <c r="U59" s="307">
        <f>'[1]5.Bezpečnosť, právo a por.'!$N$70</f>
        <v>42900</v>
      </c>
      <c r="V59" s="307">
        <f>'[1]5.Bezpečnosť, právo a por.'!$O$70</f>
        <v>0</v>
      </c>
      <c r="W59" s="308">
        <f>'[1]5.Bezpečnosť, právo a por.'!$P$70</f>
        <v>0</v>
      </c>
      <c r="X59" s="306">
        <f t="shared" si="121"/>
        <v>0</v>
      </c>
      <c r="Y59" s="304">
        <f>'[1]5.Bezpečnosť, právo a por.'!$Q$70</f>
        <v>0</v>
      </c>
      <c r="Z59" s="304">
        <f>'[1]5.Bezpečnosť, právo a por.'!$R$70</f>
        <v>0</v>
      </c>
      <c r="AA59" s="305">
        <f>'[1]5.Bezpečnosť, právo a por.'!$S$70</f>
        <v>0</v>
      </c>
      <c r="AB59" s="306">
        <f t="shared" si="122"/>
        <v>42900</v>
      </c>
      <c r="AC59" s="304">
        <f>'[1]5.Bezpečnosť, právo a por.'!$T$70</f>
        <v>42900</v>
      </c>
      <c r="AD59" s="304">
        <f>'[1]5.Bezpečnosť, právo a por.'!$U$70</f>
        <v>0</v>
      </c>
      <c r="AE59" s="305">
        <f>'[1]5.Bezpečnosť, právo a por.'!$V$70</f>
        <v>0</v>
      </c>
    </row>
    <row r="60" spans="1:31" ht="15.75" x14ac:dyDescent="0.25">
      <c r="A60" s="153"/>
      <c r="B60" s="357" t="s">
        <v>217</v>
      </c>
      <c r="C60" s="345" t="s">
        <v>218</v>
      </c>
      <c r="D60" s="315">
        <f t="shared" si="117"/>
        <v>0</v>
      </c>
      <c r="E60" s="307">
        <f>'[1]5.Bezpečnosť, právo a por.'!$E$77</f>
        <v>0</v>
      </c>
      <c r="F60" s="307">
        <f>'[1]5.Bezpečnosť, právo a por.'!$F$77</f>
        <v>0</v>
      </c>
      <c r="G60" s="335">
        <f>'[1]5.Bezpečnosť, právo a por.'!$G$77</f>
        <v>0</v>
      </c>
      <c r="H60" s="315">
        <f t="shared" si="118"/>
        <v>0</v>
      </c>
      <c r="I60" s="307">
        <f>'[1]5.Bezpečnosť, právo a por.'!$E$77</f>
        <v>0</v>
      </c>
      <c r="J60" s="307">
        <f>'[1]5.Bezpečnosť, právo a por.'!$F$77</f>
        <v>0</v>
      </c>
      <c r="K60" s="335">
        <f>'[1]5.Bezpečnosť, právo a por.'!$G$77</f>
        <v>0</v>
      </c>
      <c r="L60" s="315">
        <f t="shared" si="119"/>
        <v>0</v>
      </c>
      <c r="M60" s="307">
        <f>'[1]5.Bezpečnosť, právo a por.'!$H$77</f>
        <v>0</v>
      </c>
      <c r="N60" s="307">
        <f>'[1]5.Bezpečnosť, právo a por.'!$I$77</f>
        <v>0</v>
      </c>
      <c r="O60" s="308">
        <f>'[1]5.Bezpečnosť, právo a por.'!$J$77</f>
        <v>0</v>
      </c>
      <c r="P60" s="315">
        <f t="shared" si="120"/>
        <v>0</v>
      </c>
      <c r="Q60" s="307">
        <f>'[1]5.Bezpečnosť, právo a por.'!$K$77</f>
        <v>0</v>
      </c>
      <c r="R60" s="307">
        <f>'[1]5.Bezpečnosť, právo a por.'!$L$77</f>
        <v>0</v>
      </c>
      <c r="S60" s="335">
        <f>'[1]5.Bezpečnosť, právo a por.'!$M$77</f>
        <v>0</v>
      </c>
      <c r="T60" s="315">
        <f t="shared" si="123"/>
        <v>0</v>
      </c>
      <c r="U60" s="307">
        <f>'[1]5.Bezpečnosť, právo a por.'!$N$77</f>
        <v>0</v>
      </c>
      <c r="V60" s="307">
        <f>'[1]5.Bezpečnosť, právo a por.'!$O$77</f>
        <v>0</v>
      </c>
      <c r="W60" s="308">
        <f>'[1]5.Bezpečnosť, právo a por.'!$P$77</f>
        <v>0</v>
      </c>
      <c r="X60" s="306">
        <f t="shared" si="121"/>
        <v>0</v>
      </c>
      <c r="Y60" s="304">
        <f>'[1]5.Bezpečnosť, právo a por.'!$Q$77</f>
        <v>0</v>
      </c>
      <c r="Z60" s="304">
        <f>'[1]5.Bezpečnosť, právo a por.'!$R$77</f>
        <v>0</v>
      </c>
      <c r="AA60" s="305">
        <f>'[1]5.Bezpečnosť, právo a por.'!$S$77</f>
        <v>0</v>
      </c>
      <c r="AB60" s="306">
        <f t="shared" si="122"/>
        <v>0</v>
      </c>
      <c r="AC60" s="304">
        <f>'[1]5.Bezpečnosť, právo a por.'!$T$77</f>
        <v>0</v>
      </c>
      <c r="AD60" s="304">
        <f>'[1]5.Bezpečnosť, právo a por.'!$U$77</f>
        <v>0</v>
      </c>
      <c r="AE60" s="305">
        <f>'[1]5.Bezpečnosť, právo a por.'!$V$77</f>
        <v>0</v>
      </c>
    </row>
    <row r="61" spans="1:31" ht="15.75" x14ac:dyDescent="0.25">
      <c r="A61" s="153"/>
      <c r="B61" s="357" t="s">
        <v>219</v>
      </c>
      <c r="C61" s="345" t="s">
        <v>220</v>
      </c>
      <c r="D61" s="315">
        <f t="shared" si="117"/>
        <v>3800</v>
      </c>
      <c r="E61" s="307">
        <f>'[1]5.Bezpečnosť, právo a por.'!$E$79</f>
        <v>3800</v>
      </c>
      <c r="F61" s="307">
        <f>'[1]5.Bezpečnosť, právo a por.'!$F$79</f>
        <v>0</v>
      </c>
      <c r="G61" s="335">
        <f>'[1]5.Bezpečnosť, právo a por.'!$G$79</f>
        <v>0</v>
      </c>
      <c r="H61" s="315">
        <f t="shared" si="118"/>
        <v>3800</v>
      </c>
      <c r="I61" s="307">
        <f>'[1]5.Bezpečnosť, právo a por.'!$E$79</f>
        <v>3800</v>
      </c>
      <c r="J61" s="307">
        <f>'[1]5.Bezpečnosť, právo a por.'!$F$79</f>
        <v>0</v>
      </c>
      <c r="K61" s="335">
        <f>'[1]5.Bezpečnosť, právo a por.'!$G$79</f>
        <v>0</v>
      </c>
      <c r="L61" s="315">
        <f t="shared" si="119"/>
        <v>3800</v>
      </c>
      <c r="M61" s="307">
        <f>'[1]5.Bezpečnosť, právo a por.'!$H$79</f>
        <v>3800</v>
      </c>
      <c r="N61" s="307">
        <f>'[1]5.Bezpečnosť, právo a por.'!$I$79</f>
        <v>0</v>
      </c>
      <c r="O61" s="308">
        <f>'[1]5.Bezpečnosť, právo a por.'!$J$79</f>
        <v>0</v>
      </c>
      <c r="P61" s="315">
        <f t="shared" si="120"/>
        <v>3800</v>
      </c>
      <c r="Q61" s="307">
        <f>'[1]5.Bezpečnosť, právo a por.'!$K$79</f>
        <v>3800</v>
      </c>
      <c r="R61" s="307">
        <f>'[1]5.Bezpečnosť, právo a por.'!$L$79</f>
        <v>0</v>
      </c>
      <c r="S61" s="335">
        <f>'[1]5.Bezpečnosť, právo a por.'!$M$79</f>
        <v>0</v>
      </c>
      <c r="T61" s="315">
        <f t="shared" si="123"/>
        <v>3800</v>
      </c>
      <c r="U61" s="307">
        <f>'[1]5.Bezpečnosť, právo a por.'!$N$79</f>
        <v>3800</v>
      </c>
      <c r="V61" s="307">
        <f>'[1]5.Bezpečnosť, právo a por.'!$O$79</f>
        <v>0</v>
      </c>
      <c r="W61" s="308">
        <f>'[1]5.Bezpečnosť, právo a por.'!$P$79</f>
        <v>0</v>
      </c>
      <c r="X61" s="306">
        <f t="shared" si="121"/>
        <v>700</v>
      </c>
      <c r="Y61" s="304">
        <f>'[1]5.Bezpečnosť, právo a por.'!$Q$79</f>
        <v>700</v>
      </c>
      <c r="Z61" s="304">
        <f>'[1]5.Bezpečnosť, právo a por.'!$R$79</f>
        <v>0</v>
      </c>
      <c r="AA61" s="305">
        <f>'[1]5.Bezpečnosť, právo a por.'!$S$79</f>
        <v>0</v>
      </c>
      <c r="AB61" s="306">
        <f t="shared" si="122"/>
        <v>4500</v>
      </c>
      <c r="AC61" s="304">
        <f>'[1]5.Bezpečnosť, právo a por.'!$T$79</f>
        <v>4500</v>
      </c>
      <c r="AD61" s="304">
        <f>'[1]5.Bezpečnosť, právo a por.'!$U$79</f>
        <v>0</v>
      </c>
      <c r="AE61" s="305">
        <f>'[1]5.Bezpečnosť, právo a por.'!$V$79</f>
        <v>0</v>
      </c>
    </row>
    <row r="62" spans="1:31" ht="15.75" x14ac:dyDescent="0.25">
      <c r="A62" s="153"/>
      <c r="B62" s="357" t="s">
        <v>221</v>
      </c>
      <c r="C62" s="345" t="s">
        <v>222</v>
      </c>
      <c r="D62" s="315">
        <f t="shared" ref="D62:M62" si="124">SUM(D63:D66)</f>
        <v>839500</v>
      </c>
      <c r="E62" s="307">
        <f t="shared" si="124"/>
        <v>227500</v>
      </c>
      <c r="F62" s="307">
        <f t="shared" si="124"/>
        <v>3000</v>
      </c>
      <c r="G62" s="335">
        <f t="shared" si="124"/>
        <v>609000</v>
      </c>
      <c r="H62" s="315">
        <f t="shared" si="124"/>
        <v>839500</v>
      </c>
      <c r="I62" s="307">
        <f t="shared" si="124"/>
        <v>227500</v>
      </c>
      <c r="J62" s="307">
        <f t="shared" si="124"/>
        <v>3000</v>
      </c>
      <c r="K62" s="335">
        <f t="shared" si="124"/>
        <v>609000</v>
      </c>
      <c r="L62" s="315">
        <f t="shared" si="124"/>
        <v>788500</v>
      </c>
      <c r="M62" s="307">
        <f t="shared" si="124"/>
        <v>200500</v>
      </c>
      <c r="N62" s="307">
        <f t="shared" ref="N62:Q62" si="125">SUM(N63:N66)</f>
        <v>3000</v>
      </c>
      <c r="O62" s="308">
        <f t="shared" si="125"/>
        <v>585000</v>
      </c>
      <c r="P62" s="315">
        <f t="shared" si="125"/>
        <v>782180</v>
      </c>
      <c r="Q62" s="307">
        <f t="shared" si="125"/>
        <v>194180</v>
      </c>
      <c r="R62" s="307">
        <f t="shared" ref="R62:S62" si="126">SUM(R63:R66)</f>
        <v>3000</v>
      </c>
      <c r="S62" s="335">
        <f t="shared" si="126"/>
        <v>585000</v>
      </c>
      <c r="T62" s="315">
        <f>SUM(T63:T66)</f>
        <v>781723</v>
      </c>
      <c r="U62" s="307">
        <f>SUM(U63:U66)</f>
        <v>193723</v>
      </c>
      <c r="V62" s="307">
        <f t="shared" ref="V62:W62" si="127">SUM(V63:V66)</f>
        <v>3000</v>
      </c>
      <c r="W62" s="308">
        <f t="shared" si="127"/>
        <v>585000</v>
      </c>
      <c r="X62" s="306">
        <f t="shared" ref="X62:AA62" si="128">SUM(X63:X66)</f>
        <v>20000</v>
      </c>
      <c r="Y62" s="304">
        <f t="shared" si="128"/>
        <v>20000</v>
      </c>
      <c r="Z62" s="304">
        <f t="shared" si="128"/>
        <v>0</v>
      </c>
      <c r="AA62" s="305">
        <f t="shared" si="128"/>
        <v>0</v>
      </c>
      <c r="AB62" s="306">
        <f t="shared" ref="AB62:AE62" si="129">SUM(AB63:AB66)</f>
        <v>801723</v>
      </c>
      <c r="AC62" s="304">
        <f t="shared" si="129"/>
        <v>213723</v>
      </c>
      <c r="AD62" s="304">
        <f t="shared" si="129"/>
        <v>3000</v>
      </c>
      <c r="AE62" s="305">
        <f t="shared" si="129"/>
        <v>585000</v>
      </c>
    </row>
    <row r="63" spans="1:31" ht="16.5" x14ac:dyDescent="0.3">
      <c r="A63" s="153"/>
      <c r="B63" s="343">
        <v>1</v>
      </c>
      <c r="C63" s="350" t="s">
        <v>223</v>
      </c>
      <c r="D63" s="315">
        <f>SUM(E63:G63)</f>
        <v>619500</v>
      </c>
      <c r="E63" s="307">
        <f>'[1]5.Bezpečnosť, právo a por.'!$E$94</f>
        <v>7500</v>
      </c>
      <c r="F63" s="307">
        <f>'[1]5.Bezpečnosť, právo a por.'!$F$94</f>
        <v>3000</v>
      </c>
      <c r="G63" s="335">
        <f>'[1]5.Bezpečnosť, právo a por.'!$G$94</f>
        <v>609000</v>
      </c>
      <c r="H63" s="315">
        <f>SUM(I63:K63)</f>
        <v>619500</v>
      </c>
      <c r="I63" s="307">
        <f>'[1]5.Bezpečnosť, právo a por.'!$E$94</f>
        <v>7500</v>
      </c>
      <c r="J63" s="307">
        <f>'[1]5.Bezpečnosť, právo a por.'!$F$94</f>
        <v>3000</v>
      </c>
      <c r="K63" s="335">
        <f>'[1]5.Bezpečnosť, právo a por.'!$G$94</f>
        <v>609000</v>
      </c>
      <c r="L63" s="315">
        <f>SUM(M63:O63)</f>
        <v>595500</v>
      </c>
      <c r="M63" s="307">
        <f>'[1]5.Bezpečnosť, právo a por.'!$H$94</f>
        <v>7500</v>
      </c>
      <c r="N63" s="307">
        <f>'[1]5.Bezpečnosť, právo a por.'!$I$94</f>
        <v>3000</v>
      </c>
      <c r="O63" s="308">
        <f>'[1]5.Bezpečnosť, právo a por.'!$J$94</f>
        <v>585000</v>
      </c>
      <c r="P63" s="315">
        <f>SUM(Q63:S63)</f>
        <v>595080</v>
      </c>
      <c r="Q63" s="307">
        <f>'[1]5.Bezpečnosť, právo a por.'!$K$94</f>
        <v>7080</v>
      </c>
      <c r="R63" s="307">
        <f>'[1]5.Bezpečnosť, právo a por.'!$L$94</f>
        <v>3000</v>
      </c>
      <c r="S63" s="335">
        <f>'[1]5.Bezpečnosť, právo a por.'!$M$94</f>
        <v>585000</v>
      </c>
      <c r="T63" s="315">
        <f>SUM(U63:W63)</f>
        <v>594623</v>
      </c>
      <c r="U63" s="307">
        <f>'[1]5.Bezpečnosť, právo a por.'!$N$94</f>
        <v>6623</v>
      </c>
      <c r="V63" s="307">
        <f>'[1]5.Bezpečnosť, právo a por.'!$O$94</f>
        <v>3000</v>
      </c>
      <c r="W63" s="308">
        <f>'[1]5.Bezpečnosť, právo a por.'!$P$94</f>
        <v>585000</v>
      </c>
      <c r="X63" s="306">
        <f>SUM(Y63:AA63)</f>
        <v>0</v>
      </c>
      <c r="Y63" s="304">
        <f>'[1]5.Bezpečnosť, právo a por.'!$Q$94</f>
        <v>0</v>
      </c>
      <c r="Z63" s="304">
        <f>'[1]5.Bezpečnosť, právo a por.'!$R$94</f>
        <v>0</v>
      </c>
      <c r="AA63" s="305">
        <f>'[1]5.Bezpečnosť, právo a por.'!$S$94</f>
        <v>0</v>
      </c>
      <c r="AB63" s="306">
        <f>SUM(AC63:AE63)</f>
        <v>594623</v>
      </c>
      <c r="AC63" s="304">
        <f>'[1]5.Bezpečnosť, právo a por.'!$T$94</f>
        <v>6623</v>
      </c>
      <c r="AD63" s="304">
        <f>'[1]5.Bezpečnosť, právo a por.'!$U$94</f>
        <v>3000</v>
      </c>
      <c r="AE63" s="305">
        <f>'[1]5.Bezpečnosť, právo a por.'!$V$94</f>
        <v>585000</v>
      </c>
    </row>
    <row r="64" spans="1:31" ht="16.5" x14ac:dyDescent="0.3">
      <c r="A64" s="153"/>
      <c r="B64" s="343">
        <v>2</v>
      </c>
      <c r="C64" s="350" t="s">
        <v>224</v>
      </c>
      <c r="D64" s="315">
        <f>SUM(E64:G64)</f>
        <v>65000</v>
      </c>
      <c r="E64" s="307">
        <f>'[1]5.Bezpečnosť, právo a por.'!$E$101</f>
        <v>65000</v>
      </c>
      <c r="F64" s="307">
        <f>'[1]5.Bezpečnosť, právo a por.'!$F$101</f>
        <v>0</v>
      </c>
      <c r="G64" s="335">
        <f>'[1]5.Bezpečnosť, právo a por.'!$G$101</f>
        <v>0</v>
      </c>
      <c r="H64" s="315">
        <f>SUM(I64:K64)</f>
        <v>65000</v>
      </c>
      <c r="I64" s="307">
        <f>'[1]5.Bezpečnosť, právo a por.'!$E$101</f>
        <v>65000</v>
      </c>
      <c r="J64" s="307">
        <f>'[1]5.Bezpečnosť, právo a por.'!$F$101</f>
        <v>0</v>
      </c>
      <c r="K64" s="335">
        <f>'[1]5.Bezpečnosť, právo a por.'!$G$101</f>
        <v>0</v>
      </c>
      <c r="L64" s="315">
        <f t="shared" si="119"/>
        <v>65000</v>
      </c>
      <c r="M64" s="307">
        <f>'[1]5.Bezpečnosť, právo a por.'!$H$101</f>
        <v>65000</v>
      </c>
      <c r="N64" s="307">
        <f>'[1]5.Bezpečnosť, právo a por.'!$I$101</f>
        <v>0</v>
      </c>
      <c r="O64" s="308">
        <f>'[1]5.Bezpečnosť, právo a por.'!$J$101</f>
        <v>0</v>
      </c>
      <c r="P64" s="315">
        <f t="shared" ref="P64:P66" si="130">SUM(Q64:S64)</f>
        <v>65000</v>
      </c>
      <c r="Q64" s="307">
        <f>'[1]5.Bezpečnosť, právo a por.'!$K$101</f>
        <v>65000</v>
      </c>
      <c r="R64" s="307">
        <f>'[1]5.Bezpečnosť, právo a por.'!$L$101</f>
        <v>0</v>
      </c>
      <c r="S64" s="335">
        <f>'[1]5.Bezpečnosť, právo a por.'!$M$101</f>
        <v>0</v>
      </c>
      <c r="T64" s="315">
        <f t="shared" ref="T64:T66" si="131">SUM(U64:W64)</f>
        <v>67100</v>
      </c>
      <c r="U64" s="307">
        <f>'[1]5.Bezpečnosť, právo a por.'!$N$101</f>
        <v>67100</v>
      </c>
      <c r="V64" s="307">
        <f>'[1]5.Bezpečnosť, právo a por.'!$O$101</f>
        <v>0</v>
      </c>
      <c r="W64" s="308">
        <f>'[1]5.Bezpečnosť, právo a por.'!$P$101</f>
        <v>0</v>
      </c>
      <c r="X64" s="306">
        <f>SUM(Y64:AA64)</f>
        <v>20000</v>
      </c>
      <c r="Y64" s="304">
        <f>'[1]5.Bezpečnosť, právo a por.'!$Q$101</f>
        <v>20000</v>
      </c>
      <c r="Z64" s="304">
        <f>'[1]5.Bezpečnosť, právo a por.'!$R$101</f>
        <v>0</v>
      </c>
      <c r="AA64" s="305">
        <f>'[1]5.Bezpečnosť, právo a por.'!$S$101</f>
        <v>0</v>
      </c>
      <c r="AB64" s="306">
        <f>SUM(AC64:AE64)</f>
        <v>87100</v>
      </c>
      <c r="AC64" s="304">
        <f>'[1]5.Bezpečnosť, právo a por.'!$T$101</f>
        <v>87100</v>
      </c>
      <c r="AD64" s="304">
        <f>'[1]5.Bezpečnosť, právo a por.'!$U$101</f>
        <v>0</v>
      </c>
      <c r="AE64" s="305">
        <f>'[1]5.Bezpečnosť, právo a por.'!$V$101</f>
        <v>0</v>
      </c>
    </row>
    <row r="65" spans="1:31" ht="16.5" x14ac:dyDescent="0.3">
      <c r="A65" s="153"/>
      <c r="B65" s="343">
        <v>3</v>
      </c>
      <c r="C65" s="350" t="s">
        <v>225</v>
      </c>
      <c r="D65" s="315">
        <f>SUM(E65:G65)</f>
        <v>155000</v>
      </c>
      <c r="E65" s="307">
        <f>'[1]5.Bezpečnosť, právo a por.'!$E$104</f>
        <v>155000</v>
      </c>
      <c r="F65" s="307">
        <f>'[1]5.Bezpečnosť, právo a por.'!$F$104</f>
        <v>0</v>
      </c>
      <c r="G65" s="335">
        <f>'[1]5.Bezpečnosť, právo a por.'!$G$104</f>
        <v>0</v>
      </c>
      <c r="H65" s="315">
        <f>SUM(I65:K65)</f>
        <v>155000</v>
      </c>
      <c r="I65" s="307">
        <f>'[1]5.Bezpečnosť, právo a por.'!$E$104</f>
        <v>155000</v>
      </c>
      <c r="J65" s="307">
        <f>'[1]5.Bezpečnosť, právo a por.'!$F$104</f>
        <v>0</v>
      </c>
      <c r="K65" s="335">
        <f>'[1]5.Bezpečnosť, právo a por.'!$G$104</f>
        <v>0</v>
      </c>
      <c r="L65" s="315">
        <f t="shared" si="119"/>
        <v>128000</v>
      </c>
      <c r="M65" s="307">
        <f>'[1]5.Bezpečnosť, právo a por.'!$H$104</f>
        <v>128000</v>
      </c>
      <c r="N65" s="307">
        <f>'[1]5.Bezpečnosť, právo a por.'!$I$104</f>
        <v>0</v>
      </c>
      <c r="O65" s="308">
        <f>'[1]5.Bezpečnosť, právo a por.'!$J$104</f>
        <v>0</v>
      </c>
      <c r="P65" s="315">
        <f t="shared" si="130"/>
        <v>122100</v>
      </c>
      <c r="Q65" s="307">
        <f>'[1]5.Bezpečnosť, právo a por.'!$K$104</f>
        <v>122100</v>
      </c>
      <c r="R65" s="307">
        <f>'[1]5.Bezpečnosť, právo a por.'!$L$104</f>
        <v>0</v>
      </c>
      <c r="S65" s="335">
        <f>'[1]5.Bezpečnosť, právo a por.'!$M$104</f>
        <v>0</v>
      </c>
      <c r="T65" s="315">
        <f t="shared" si="131"/>
        <v>120000</v>
      </c>
      <c r="U65" s="307">
        <f>'[1]5.Bezpečnosť, právo a por.'!$N$104</f>
        <v>120000</v>
      </c>
      <c r="V65" s="307">
        <f>'[1]5.Bezpečnosť, právo a por.'!$O$104</f>
        <v>0</v>
      </c>
      <c r="W65" s="308">
        <f>'[1]5.Bezpečnosť, právo a por.'!$P$104</f>
        <v>0</v>
      </c>
      <c r="X65" s="306">
        <f>SUM(Y65:AA65)</f>
        <v>0</v>
      </c>
      <c r="Y65" s="304">
        <f>'[1]5.Bezpečnosť, právo a por.'!$Q$104</f>
        <v>0</v>
      </c>
      <c r="Z65" s="304">
        <f>'[1]5.Bezpečnosť, právo a por.'!$R$104</f>
        <v>0</v>
      </c>
      <c r="AA65" s="305">
        <f>'[1]5.Bezpečnosť, právo a por.'!$S$104</f>
        <v>0</v>
      </c>
      <c r="AB65" s="306">
        <f>SUM(AC65:AE65)</f>
        <v>120000</v>
      </c>
      <c r="AC65" s="304">
        <f>'[1]5.Bezpečnosť, právo a por.'!$T$104</f>
        <v>120000</v>
      </c>
      <c r="AD65" s="304">
        <f>'[1]5.Bezpečnosť, právo a por.'!$U$104</f>
        <v>0</v>
      </c>
      <c r="AE65" s="305">
        <f>'[1]5.Bezpečnosť, právo a por.'!$V$104</f>
        <v>0</v>
      </c>
    </row>
    <row r="66" spans="1:31" ht="16.5" x14ac:dyDescent="0.3">
      <c r="A66" s="153"/>
      <c r="B66" s="343">
        <v>4</v>
      </c>
      <c r="C66" s="350" t="s">
        <v>226</v>
      </c>
      <c r="D66" s="315">
        <f>SUM(E66:G66)</f>
        <v>0</v>
      </c>
      <c r="E66" s="307">
        <f>'[1]5.Bezpečnosť, právo a por.'!$E$107</f>
        <v>0</v>
      </c>
      <c r="F66" s="307">
        <f>'[1]5.Bezpečnosť, právo a por.'!$F$107</f>
        <v>0</v>
      </c>
      <c r="G66" s="335">
        <f>'[1]5.Bezpečnosť, právo a por.'!$G$107</f>
        <v>0</v>
      </c>
      <c r="H66" s="315">
        <f>SUM(I66:K66)</f>
        <v>0</v>
      </c>
      <c r="I66" s="307">
        <f>'[1]5.Bezpečnosť, právo a por.'!$E$107</f>
        <v>0</v>
      </c>
      <c r="J66" s="307">
        <f>'[1]5.Bezpečnosť, právo a por.'!$F$107</f>
        <v>0</v>
      </c>
      <c r="K66" s="335">
        <f>'[1]5.Bezpečnosť, právo a por.'!$G$107</f>
        <v>0</v>
      </c>
      <c r="L66" s="315">
        <f t="shared" si="119"/>
        <v>0</v>
      </c>
      <c r="M66" s="307">
        <f>'[1]5.Bezpečnosť, právo a por.'!$H$107</f>
        <v>0</v>
      </c>
      <c r="N66" s="307">
        <f>'[1]5.Bezpečnosť, právo a por.'!$I$107</f>
        <v>0</v>
      </c>
      <c r="O66" s="308">
        <f>'[1]5.Bezpečnosť, právo a por.'!$J$107</f>
        <v>0</v>
      </c>
      <c r="P66" s="315">
        <f t="shared" si="130"/>
        <v>0</v>
      </c>
      <c r="Q66" s="307">
        <f>'[1]5.Bezpečnosť, právo a por.'!$K$107</f>
        <v>0</v>
      </c>
      <c r="R66" s="307">
        <f>'[1]5.Bezpečnosť, právo a por.'!$L$107</f>
        <v>0</v>
      </c>
      <c r="S66" s="335">
        <f>'[1]5.Bezpečnosť, právo a por.'!$M$107</f>
        <v>0</v>
      </c>
      <c r="T66" s="315">
        <f t="shared" si="131"/>
        <v>0</v>
      </c>
      <c r="U66" s="307">
        <f>'[1]5.Bezpečnosť, právo a por.'!$N$107</f>
        <v>0</v>
      </c>
      <c r="V66" s="307">
        <f>'[1]5.Bezpečnosť, právo a por.'!$O$107</f>
        <v>0</v>
      </c>
      <c r="W66" s="308">
        <f>'[1]5.Bezpečnosť, právo a por.'!$P$107</f>
        <v>0</v>
      </c>
      <c r="X66" s="306">
        <f>SUM(Y66:AA66)</f>
        <v>0</v>
      </c>
      <c r="Y66" s="304">
        <f>'[1]5.Bezpečnosť, právo a por.'!$Q$107</f>
        <v>0</v>
      </c>
      <c r="Z66" s="304">
        <f>'[1]5.Bezpečnosť, právo a por.'!$R$107</f>
        <v>0</v>
      </c>
      <c r="AA66" s="305">
        <f>'[1]5.Bezpečnosť, právo a por.'!$S$107</f>
        <v>0</v>
      </c>
      <c r="AB66" s="306">
        <f>SUM(AC66:AE66)</f>
        <v>0</v>
      </c>
      <c r="AC66" s="304">
        <f>'[1]5.Bezpečnosť, právo a por.'!$T$107</f>
        <v>0</v>
      </c>
      <c r="AD66" s="304">
        <f>'[1]5.Bezpečnosť, právo a por.'!$U$107</f>
        <v>0</v>
      </c>
      <c r="AE66" s="305">
        <f>'[1]5.Bezpečnosť, právo a por.'!$V$107</f>
        <v>0</v>
      </c>
    </row>
    <row r="67" spans="1:31" ht="15.75" x14ac:dyDescent="0.25">
      <c r="A67" s="157"/>
      <c r="B67" s="357" t="s">
        <v>227</v>
      </c>
      <c r="C67" s="358" t="s">
        <v>228</v>
      </c>
      <c r="D67" s="315">
        <f t="shared" ref="D67:M67" si="132">SUM(D68:D69)</f>
        <v>7000</v>
      </c>
      <c r="E67" s="307">
        <f t="shared" si="132"/>
        <v>7000</v>
      </c>
      <c r="F67" s="307">
        <f t="shared" si="132"/>
        <v>0</v>
      </c>
      <c r="G67" s="335">
        <f t="shared" si="132"/>
        <v>0</v>
      </c>
      <c r="H67" s="315">
        <f t="shared" si="132"/>
        <v>7000</v>
      </c>
      <c r="I67" s="307">
        <f t="shared" si="132"/>
        <v>7000</v>
      </c>
      <c r="J67" s="307">
        <f t="shared" si="132"/>
        <v>0</v>
      </c>
      <c r="K67" s="335">
        <f t="shared" si="132"/>
        <v>0</v>
      </c>
      <c r="L67" s="315">
        <f t="shared" si="132"/>
        <v>7000</v>
      </c>
      <c r="M67" s="307">
        <f t="shared" si="132"/>
        <v>7000</v>
      </c>
      <c r="N67" s="307">
        <f t="shared" ref="N67:Q67" si="133">SUM(N68:N69)</f>
        <v>0</v>
      </c>
      <c r="O67" s="308">
        <f t="shared" si="133"/>
        <v>0</v>
      </c>
      <c r="P67" s="315">
        <f t="shared" si="133"/>
        <v>7000</v>
      </c>
      <c r="Q67" s="307">
        <f t="shared" si="133"/>
        <v>7000</v>
      </c>
      <c r="R67" s="307">
        <f t="shared" ref="R67:S67" si="134">SUM(R68:R69)</f>
        <v>0</v>
      </c>
      <c r="S67" s="335">
        <f t="shared" si="134"/>
        <v>0</v>
      </c>
      <c r="T67" s="315">
        <f>SUM(T68:T69)</f>
        <v>7000</v>
      </c>
      <c r="U67" s="307">
        <f>SUM(U68:U69)</f>
        <v>7000</v>
      </c>
      <c r="V67" s="307">
        <f t="shared" ref="V67:W67" si="135">SUM(V68:V69)</f>
        <v>0</v>
      </c>
      <c r="W67" s="308">
        <f t="shared" si="135"/>
        <v>0</v>
      </c>
      <c r="X67" s="306">
        <f t="shared" ref="X67:AA67" si="136">SUM(X68:X69)</f>
        <v>0</v>
      </c>
      <c r="Y67" s="304">
        <f t="shared" si="136"/>
        <v>0</v>
      </c>
      <c r="Z67" s="304">
        <f t="shared" si="136"/>
        <v>0</v>
      </c>
      <c r="AA67" s="305">
        <f t="shared" si="136"/>
        <v>0</v>
      </c>
      <c r="AB67" s="306">
        <f t="shared" ref="AB67:AE67" si="137">SUM(AB68:AB69)</f>
        <v>7000</v>
      </c>
      <c r="AC67" s="304">
        <f t="shared" si="137"/>
        <v>7000</v>
      </c>
      <c r="AD67" s="304">
        <f t="shared" si="137"/>
        <v>0</v>
      </c>
      <c r="AE67" s="305">
        <f t="shared" si="137"/>
        <v>0</v>
      </c>
    </row>
    <row r="68" spans="1:31" ht="16.5" x14ac:dyDescent="0.3">
      <c r="A68" s="157"/>
      <c r="B68" s="343">
        <v>1</v>
      </c>
      <c r="C68" s="350" t="s">
        <v>229</v>
      </c>
      <c r="D68" s="315">
        <f>SUM(E68:G68)</f>
        <v>0</v>
      </c>
      <c r="E68" s="307">
        <f>'[1]5.Bezpečnosť, právo a por.'!$E$111</f>
        <v>0</v>
      </c>
      <c r="F68" s="307">
        <f>'[1]5.Bezpečnosť, právo a por.'!$F$111</f>
        <v>0</v>
      </c>
      <c r="G68" s="335">
        <f>'[1]5.Bezpečnosť, právo a por.'!$G$111</f>
        <v>0</v>
      </c>
      <c r="H68" s="315">
        <f>SUM(I68:K68)</f>
        <v>0</v>
      </c>
      <c r="I68" s="307">
        <f>'[1]5.Bezpečnosť, právo a por.'!$E$111</f>
        <v>0</v>
      </c>
      <c r="J68" s="307">
        <f>'[1]5.Bezpečnosť, právo a por.'!$F$111</f>
        <v>0</v>
      </c>
      <c r="K68" s="335">
        <f>'[1]5.Bezpečnosť, právo a por.'!$G$111</f>
        <v>0</v>
      </c>
      <c r="L68" s="315">
        <f t="shared" si="119"/>
        <v>0</v>
      </c>
      <c r="M68" s="307">
        <f>'[1]5.Bezpečnosť, právo a por.'!$H$111</f>
        <v>0</v>
      </c>
      <c r="N68" s="307">
        <f>'[1]5.Bezpečnosť, právo a por.'!$I$111</f>
        <v>0</v>
      </c>
      <c r="O68" s="308">
        <f>'[1]5.Bezpečnosť, právo a por.'!$J$111</f>
        <v>0</v>
      </c>
      <c r="P68" s="315">
        <f t="shared" ref="P68:P69" si="138">SUM(Q68:S68)</f>
        <v>0</v>
      </c>
      <c r="Q68" s="307">
        <f>'[1]5.Bezpečnosť, právo a por.'!$K$111</f>
        <v>0</v>
      </c>
      <c r="R68" s="307">
        <f>'[1]5.Bezpečnosť, právo a por.'!$L$111</f>
        <v>0</v>
      </c>
      <c r="S68" s="335">
        <f>'[1]5.Bezpečnosť, právo a por.'!$M$111</f>
        <v>0</v>
      </c>
      <c r="T68" s="315">
        <f>SUM(U68:W68)</f>
        <v>0</v>
      </c>
      <c r="U68" s="307">
        <f>'[1]5.Bezpečnosť, právo a por.'!$N$111</f>
        <v>0</v>
      </c>
      <c r="V68" s="307">
        <f>'[1]5.Bezpečnosť, právo a por.'!$O$111</f>
        <v>0</v>
      </c>
      <c r="W68" s="308">
        <f>'[1]5.Bezpečnosť, právo a por.'!$P$111</f>
        <v>0</v>
      </c>
      <c r="X68" s="306">
        <f>SUM(Y68:AA68)</f>
        <v>0</v>
      </c>
      <c r="Y68" s="304">
        <f>'[1]5.Bezpečnosť, právo a por.'!$Q$111</f>
        <v>0</v>
      </c>
      <c r="Z68" s="304">
        <f>'[1]5.Bezpečnosť, právo a por.'!$R$111</f>
        <v>0</v>
      </c>
      <c r="AA68" s="305">
        <f>'[1]5.Bezpečnosť, právo a por.'!$S$111</f>
        <v>0</v>
      </c>
      <c r="AB68" s="306">
        <f>SUM(AC68:AE68)</f>
        <v>0</v>
      </c>
      <c r="AC68" s="304">
        <f>'[1]5.Bezpečnosť, právo a por.'!$T$111</f>
        <v>0</v>
      </c>
      <c r="AD68" s="304">
        <f>'[1]5.Bezpečnosť, právo a por.'!$U$111</f>
        <v>0</v>
      </c>
      <c r="AE68" s="305">
        <f>'[1]5.Bezpečnosť, právo a por.'!$V$111</f>
        <v>0</v>
      </c>
    </row>
    <row r="69" spans="1:31" ht="17.25" thickBot="1" x14ac:dyDescent="0.35">
      <c r="A69" s="157"/>
      <c r="B69" s="346">
        <v>2</v>
      </c>
      <c r="C69" s="359" t="s">
        <v>434</v>
      </c>
      <c r="D69" s="326">
        <f>SUM(E69:G69)</f>
        <v>7000</v>
      </c>
      <c r="E69" s="327">
        <f>'[1]5.Bezpečnosť, právo a por.'!$E$113</f>
        <v>7000</v>
      </c>
      <c r="F69" s="327">
        <f>'[1]5.Bezpečnosť, právo a por.'!$F$113</f>
        <v>0</v>
      </c>
      <c r="G69" s="432">
        <f>'[1]5.Bezpečnosť, právo a por.'!$G$113</f>
        <v>0</v>
      </c>
      <c r="H69" s="326">
        <f>SUM(I69:K69)</f>
        <v>7000</v>
      </c>
      <c r="I69" s="327">
        <f>'[1]5.Bezpečnosť, právo a por.'!$E$113</f>
        <v>7000</v>
      </c>
      <c r="J69" s="327">
        <f>'[1]5.Bezpečnosť, právo a por.'!$F$113</f>
        <v>0</v>
      </c>
      <c r="K69" s="432">
        <f>'[1]5.Bezpečnosť, právo a por.'!$G$113</f>
        <v>0</v>
      </c>
      <c r="L69" s="332">
        <f t="shared" si="119"/>
        <v>7000</v>
      </c>
      <c r="M69" s="333">
        <f>'[1]5.Bezpečnosť, právo a por.'!$H$113</f>
        <v>7000</v>
      </c>
      <c r="N69" s="333">
        <f>'[1]5.Bezpečnosť, právo a por.'!$I$113</f>
        <v>0</v>
      </c>
      <c r="O69" s="529">
        <f>'[1]5.Bezpečnosť, právo a por.'!$J$113</f>
        <v>0</v>
      </c>
      <c r="P69" s="332">
        <f t="shared" si="138"/>
        <v>7000</v>
      </c>
      <c r="Q69" s="333">
        <f>'[1]5.Bezpečnosť, právo a por.'!$K$113</f>
        <v>7000</v>
      </c>
      <c r="R69" s="333">
        <f>'[1]5.Bezpečnosť, právo a por.'!$L$113</f>
        <v>0</v>
      </c>
      <c r="S69" s="509">
        <f>'[1]5.Bezpečnosť, právo a por.'!$M$113</f>
        <v>0</v>
      </c>
      <c r="T69" s="332">
        <f>SUM(U69:W69)</f>
        <v>7000</v>
      </c>
      <c r="U69" s="333">
        <f>'[1]5.Bezpečnosť, právo a por.'!$N$113</f>
        <v>7000</v>
      </c>
      <c r="V69" s="333">
        <f>'[1]5.Bezpečnosť, právo a por.'!$O$113</f>
        <v>0</v>
      </c>
      <c r="W69" s="529">
        <f>'[1]5.Bezpečnosť, právo a por.'!$P$113</f>
        <v>0</v>
      </c>
      <c r="X69" s="312">
        <f>SUM(Y69:AA69)</f>
        <v>0</v>
      </c>
      <c r="Y69" s="313">
        <f>'[1]5.Bezpečnosť, právo a por.'!$Q$113</f>
        <v>0</v>
      </c>
      <c r="Z69" s="313">
        <f>'[1]5.Bezpečnosť, právo a por.'!$R$113</f>
        <v>0</v>
      </c>
      <c r="AA69" s="314">
        <f>'[1]5.Bezpečnosť, právo a por.'!$S$113</f>
        <v>0</v>
      </c>
      <c r="AB69" s="312">
        <f>SUM(AC69:AE69)</f>
        <v>7000</v>
      </c>
      <c r="AC69" s="313">
        <f>'[1]5.Bezpečnosť, právo a por.'!$T$113</f>
        <v>7000</v>
      </c>
      <c r="AD69" s="313">
        <f>'[1]5.Bezpečnosť, právo a por.'!$U$113</f>
        <v>0</v>
      </c>
      <c r="AE69" s="314">
        <f>'[1]5.Bezpečnosť, právo a por.'!$V$113</f>
        <v>0</v>
      </c>
    </row>
    <row r="70" spans="1:31" s="155" customFormat="1" ht="15.75" x14ac:dyDescent="0.25">
      <c r="A70" s="157"/>
      <c r="B70" s="348" t="s">
        <v>231</v>
      </c>
      <c r="C70" s="349"/>
      <c r="D70" s="329">
        <f>D71+D74+D77</f>
        <v>788100</v>
      </c>
      <c r="E70" s="330">
        <f>E71+E74+E77</f>
        <v>788100</v>
      </c>
      <c r="F70" s="330">
        <f t="shared" ref="F70:G70" si="139">F71+F74+F77</f>
        <v>0</v>
      </c>
      <c r="G70" s="431">
        <f t="shared" si="139"/>
        <v>0</v>
      </c>
      <c r="H70" s="329">
        <f>H71+H74+H77</f>
        <v>788100</v>
      </c>
      <c r="I70" s="330">
        <f>I71+I74+I77</f>
        <v>788100</v>
      </c>
      <c r="J70" s="330">
        <f t="shared" ref="J70:AA70" si="140">J71+J74+J77</f>
        <v>0</v>
      </c>
      <c r="K70" s="431">
        <f t="shared" si="140"/>
        <v>0</v>
      </c>
      <c r="L70" s="329">
        <f>L71+L74+L77</f>
        <v>788100</v>
      </c>
      <c r="M70" s="330">
        <f t="shared" ref="M70:O70" si="141">M71+M74+M77</f>
        <v>788100</v>
      </c>
      <c r="N70" s="330">
        <f t="shared" si="141"/>
        <v>0</v>
      </c>
      <c r="O70" s="331">
        <f t="shared" si="141"/>
        <v>0</v>
      </c>
      <c r="P70" s="329">
        <f>P71+P74+P77</f>
        <v>788100</v>
      </c>
      <c r="Q70" s="330">
        <f t="shared" ref="Q70:S70" si="142">Q71+Q74+Q77</f>
        <v>788100</v>
      </c>
      <c r="R70" s="330">
        <f t="shared" si="142"/>
        <v>0</v>
      </c>
      <c r="S70" s="431">
        <f t="shared" si="142"/>
        <v>0</v>
      </c>
      <c r="T70" s="329">
        <f>T71+T74+T77</f>
        <v>793207</v>
      </c>
      <c r="U70" s="330">
        <f t="shared" ref="U70:W70" si="143">U71+U74+U77</f>
        <v>793207</v>
      </c>
      <c r="V70" s="330">
        <f t="shared" si="143"/>
        <v>0</v>
      </c>
      <c r="W70" s="331">
        <f t="shared" si="143"/>
        <v>0</v>
      </c>
      <c r="X70" s="303">
        <f t="shared" si="140"/>
        <v>-18472</v>
      </c>
      <c r="Y70" s="301">
        <f t="shared" si="140"/>
        <v>-18472</v>
      </c>
      <c r="Z70" s="301">
        <f t="shared" si="140"/>
        <v>0</v>
      </c>
      <c r="AA70" s="302">
        <f t="shared" si="140"/>
        <v>0</v>
      </c>
      <c r="AB70" s="303">
        <f t="shared" ref="AB70:AE70" si="144">AB71+AB74+AB77</f>
        <v>774735</v>
      </c>
      <c r="AC70" s="301">
        <f t="shared" si="144"/>
        <v>774735</v>
      </c>
      <c r="AD70" s="301">
        <f t="shared" si="144"/>
        <v>0</v>
      </c>
      <c r="AE70" s="302">
        <f t="shared" si="144"/>
        <v>0</v>
      </c>
    </row>
    <row r="71" spans="1:31" ht="15.75" x14ac:dyDescent="0.25">
      <c r="A71" s="156"/>
      <c r="B71" s="357" t="s">
        <v>232</v>
      </c>
      <c r="C71" s="358" t="s">
        <v>233</v>
      </c>
      <c r="D71" s="315">
        <f t="shared" ref="D71:M71" si="145">SUM(D72:D73)</f>
        <v>562100</v>
      </c>
      <c r="E71" s="307">
        <f t="shared" si="145"/>
        <v>562100</v>
      </c>
      <c r="F71" s="307">
        <f t="shared" si="145"/>
        <v>0</v>
      </c>
      <c r="G71" s="335">
        <f t="shared" si="145"/>
        <v>0</v>
      </c>
      <c r="H71" s="315">
        <f t="shared" si="145"/>
        <v>562100</v>
      </c>
      <c r="I71" s="307">
        <f t="shared" si="145"/>
        <v>562100</v>
      </c>
      <c r="J71" s="307">
        <f t="shared" si="145"/>
        <v>0</v>
      </c>
      <c r="K71" s="335">
        <f t="shared" si="145"/>
        <v>0</v>
      </c>
      <c r="L71" s="315">
        <f t="shared" si="145"/>
        <v>557888</v>
      </c>
      <c r="M71" s="307">
        <f t="shared" si="145"/>
        <v>557888</v>
      </c>
      <c r="N71" s="307">
        <f t="shared" ref="N71:O71" si="146">SUM(N72:N73)</f>
        <v>0</v>
      </c>
      <c r="O71" s="308">
        <f t="shared" si="146"/>
        <v>0</v>
      </c>
      <c r="P71" s="315">
        <f t="shared" ref="P71:Q71" si="147">SUM(P72:P73)</f>
        <v>557888</v>
      </c>
      <c r="Q71" s="307">
        <f t="shared" si="147"/>
        <v>557888</v>
      </c>
      <c r="R71" s="307">
        <f t="shared" ref="R71:S71" si="148">SUM(R72:R73)</f>
        <v>0</v>
      </c>
      <c r="S71" s="335">
        <f t="shared" si="148"/>
        <v>0</v>
      </c>
      <c r="T71" s="315">
        <f>SUM(T72:T73)</f>
        <v>557888</v>
      </c>
      <c r="U71" s="307">
        <f>SUM(U72:U73)</f>
        <v>557888</v>
      </c>
      <c r="V71" s="307">
        <f t="shared" ref="V71:W71" si="149">SUM(V72:V73)</f>
        <v>0</v>
      </c>
      <c r="W71" s="308">
        <f t="shared" si="149"/>
        <v>0</v>
      </c>
      <c r="X71" s="306">
        <f>SUM(X72:X73)</f>
        <v>-19860</v>
      </c>
      <c r="Y71" s="304">
        <f t="shared" ref="Y71:AA71" si="150">SUM(Y72:Y73)</f>
        <v>-19860</v>
      </c>
      <c r="Z71" s="304">
        <f t="shared" si="150"/>
        <v>0</v>
      </c>
      <c r="AA71" s="305">
        <f t="shared" si="150"/>
        <v>0</v>
      </c>
      <c r="AB71" s="306">
        <f t="shared" ref="AB71:AE71" si="151">SUM(AB72:AB73)</f>
        <v>538028</v>
      </c>
      <c r="AC71" s="304">
        <f t="shared" si="151"/>
        <v>538028</v>
      </c>
      <c r="AD71" s="304">
        <f t="shared" si="151"/>
        <v>0</v>
      </c>
      <c r="AE71" s="305">
        <f t="shared" si="151"/>
        <v>0</v>
      </c>
    </row>
    <row r="72" spans="1:31" ht="16.5" x14ac:dyDescent="0.3">
      <c r="A72" s="153"/>
      <c r="B72" s="343">
        <v>1</v>
      </c>
      <c r="C72" s="532" t="s">
        <v>234</v>
      </c>
      <c r="D72" s="315">
        <f>SUM(E72:G72)</f>
        <v>600</v>
      </c>
      <c r="E72" s="307">
        <f>'[1]6.Odpadové hospodárstvo'!$E$5</f>
        <v>600</v>
      </c>
      <c r="F72" s="307">
        <f>'[1]6.Odpadové hospodárstvo'!$F$5</f>
        <v>0</v>
      </c>
      <c r="G72" s="335">
        <f>'[1]6.Odpadové hospodárstvo'!$G$5</f>
        <v>0</v>
      </c>
      <c r="H72" s="315">
        <f>SUM(I72:K72)</f>
        <v>600</v>
      </c>
      <c r="I72" s="307">
        <f>'[1]6.Odpadové hospodárstvo'!$E$5</f>
        <v>600</v>
      </c>
      <c r="J72" s="307">
        <f>'[1]6.Odpadové hospodárstvo'!$F$5</f>
        <v>0</v>
      </c>
      <c r="K72" s="335">
        <f>'[1]6.Odpadové hospodárstvo'!$G$5</f>
        <v>0</v>
      </c>
      <c r="L72" s="315">
        <f t="shared" ref="L72:L77" si="152">SUM(M72:O72)</f>
        <v>600</v>
      </c>
      <c r="M72" s="307">
        <f>'[1]6.Odpadové hospodárstvo'!$H$5</f>
        <v>600</v>
      </c>
      <c r="N72" s="307">
        <f>'[1]6.Odpadové hospodárstvo'!$I$5</f>
        <v>0</v>
      </c>
      <c r="O72" s="308">
        <f>'[1]6.Odpadové hospodárstvo'!$J$5</f>
        <v>0</v>
      </c>
      <c r="P72" s="315">
        <f t="shared" ref="P72:P73" si="153">SUM(Q72:S72)</f>
        <v>1600</v>
      </c>
      <c r="Q72" s="307">
        <f>'[1]6.Odpadové hospodárstvo'!$K$5</f>
        <v>1600</v>
      </c>
      <c r="R72" s="307">
        <f>'[1]6.Odpadové hospodárstvo'!$L$5</f>
        <v>0</v>
      </c>
      <c r="S72" s="335">
        <f>'[1]6.Odpadové hospodárstvo'!$M$5</f>
        <v>0</v>
      </c>
      <c r="T72" s="315">
        <f>SUM(U72:W72)</f>
        <v>1600</v>
      </c>
      <c r="U72" s="307">
        <f>'[1]6.Odpadové hospodárstvo'!$N$5</f>
        <v>1600</v>
      </c>
      <c r="V72" s="307">
        <f>'[1]6.Odpadové hospodárstvo'!$O$5</f>
        <v>0</v>
      </c>
      <c r="W72" s="308">
        <f>'[1]6.Odpadové hospodárstvo'!$P$5</f>
        <v>0</v>
      </c>
      <c r="X72" s="306">
        <f>SUM(Y72:AA72)</f>
        <v>140</v>
      </c>
      <c r="Y72" s="304">
        <f>'[1]6.Odpadové hospodárstvo'!$Q$5</f>
        <v>140</v>
      </c>
      <c r="Z72" s="304">
        <f>'[1]6.Odpadové hospodárstvo'!$R$5</f>
        <v>0</v>
      </c>
      <c r="AA72" s="305">
        <f>'[1]6.Odpadové hospodárstvo'!$S$5</f>
        <v>0</v>
      </c>
      <c r="AB72" s="306">
        <f>SUM(AC72:AE72)</f>
        <v>1740</v>
      </c>
      <c r="AC72" s="304">
        <f>'[1]6.Odpadové hospodárstvo'!$T$5</f>
        <v>1740</v>
      </c>
      <c r="AD72" s="304">
        <f>'[1]6.Odpadové hospodárstvo'!$U$5</f>
        <v>0</v>
      </c>
      <c r="AE72" s="305">
        <f>'[1]6.Odpadové hospodárstvo'!$V$5</f>
        <v>0</v>
      </c>
    </row>
    <row r="73" spans="1:31" ht="16.5" x14ac:dyDescent="0.3">
      <c r="A73" s="153"/>
      <c r="B73" s="343">
        <v>2</v>
      </c>
      <c r="C73" s="350" t="s">
        <v>235</v>
      </c>
      <c r="D73" s="315">
        <f>SUM(E73:G73)</f>
        <v>561500</v>
      </c>
      <c r="E73" s="307">
        <f>'[1]6.Odpadové hospodárstvo'!$E$10</f>
        <v>561500</v>
      </c>
      <c r="F73" s="307">
        <f>'[1]6.Odpadové hospodárstvo'!$F$10</f>
        <v>0</v>
      </c>
      <c r="G73" s="335">
        <f>'[1]6.Odpadové hospodárstvo'!$G$10</f>
        <v>0</v>
      </c>
      <c r="H73" s="315">
        <f>SUM(I73:K73)</f>
        <v>561500</v>
      </c>
      <c r="I73" s="307">
        <f>'[1]6.Odpadové hospodárstvo'!$E$10</f>
        <v>561500</v>
      </c>
      <c r="J73" s="307">
        <f>'[1]6.Odpadové hospodárstvo'!$F$10</f>
        <v>0</v>
      </c>
      <c r="K73" s="335">
        <f>'[1]6.Odpadové hospodárstvo'!$G$10</f>
        <v>0</v>
      </c>
      <c r="L73" s="315">
        <f t="shared" si="152"/>
        <v>557288</v>
      </c>
      <c r="M73" s="307">
        <f>'[1]6.Odpadové hospodárstvo'!$H$10</f>
        <v>557288</v>
      </c>
      <c r="N73" s="307">
        <f>'[1]6.Odpadové hospodárstvo'!$I$10</f>
        <v>0</v>
      </c>
      <c r="O73" s="308">
        <f>'[1]6.Odpadové hospodárstvo'!$J$10</f>
        <v>0</v>
      </c>
      <c r="P73" s="315">
        <f t="shared" si="153"/>
        <v>556288</v>
      </c>
      <c r="Q73" s="307">
        <f>'[1]6.Odpadové hospodárstvo'!$K$10</f>
        <v>556288</v>
      </c>
      <c r="R73" s="307">
        <f>'[1]6.Odpadové hospodárstvo'!$L$10</f>
        <v>0</v>
      </c>
      <c r="S73" s="335">
        <f>'[1]6.Odpadové hospodárstvo'!$M$10</f>
        <v>0</v>
      </c>
      <c r="T73" s="315">
        <f>SUM(U73:W73)</f>
        <v>556288</v>
      </c>
      <c r="U73" s="307">
        <f>'[1]6.Odpadové hospodárstvo'!$N$10</f>
        <v>556288</v>
      </c>
      <c r="V73" s="307">
        <f>'[1]6.Odpadové hospodárstvo'!$O$10</f>
        <v>0</v>
      </c>
      <c r="W73" s="308">
        <f>'[1]6.Odpadové hospodárstvo'!$P$10</f>
        <v>0</v>
      </c>
      <c r="X73" s="306">
        <f>SUM(Y73:AA73)</f>
        <v>-20000</v>
      </c>
      <c r="Y73" s="304">
        <f>'[1]6.Odpadové hospodárstvo'!$Q$10</f>
        <v>-20000</v>
      </c>
      <c r="Z73" s="304">
        <f>'[1]6.Odpadové hospodárstvo'!$R$10</f>
        <v>0</v>
      </c>
      <c r="AA73" s="305">
        <f>'[1]6.Odpadové hospodárstvo'!$S$10</f>
        <v>0</v>
      </c>
      <c r="AB73" s="306">
        <f>SUM(AC73:AE73)</f>
        <v>536288</v>
      </c>
      <c r="AC73" s="304">
        <f>'[1]6.Odpadové hospodárstvo'!$T$10</f>
        <v>536288</v>
      </c>
      <c r="AD73" s="304">
        <f>'[1]6.Odpadové hospodárstvo'!$U$10</f>
        <v>0</v>
      </c>
      <c r="AE73" s="305">
        <f>'[1]6.Odpadové hospodárstvo'!$V$10</f>
        <v>0</v>
      </c>
    </row>
    <row r="74" spans="1:31" ht="15.75" x14ac:dyDescent="0.25">
      <c r="A74" s="153"/>
      <c r="B74" s="357" t="s">
        <v>236</v>
      </c>
      <c r="C74" s="345" t="s">
        <v>237</v>
      </c>
      <c r="D74" s="315">
        <f t="shared" ref="D74:M74" si="154">SUM(D75:D76)</f>
        <v>119000</v>
      </c>
      <c r="E74" s="307">
        <f t="shared" si="154"/>
        <v>119000</v>
      </c>
      <c r="F74" s="307">
        <f t="shared" si="154"/>
        <v>0</v>
      </c>
      <c r="G74" s="335">
        <f t="shared" si="154"/>
        <v>0</v>
      </c>
      <c r="H74" s="315">
        <f t="shared" si="154"/>
        <v>119000</v>
      </c>
      <c r="I74" s="307">
        <f t="shared" si="154"/>
        <v>119000</v>
      </c>
      <c r="J74" s="307">
        <f t="shared" si="154"/>
        <v>0</v>
      </c>
      <c r="K74" s="335">
        <f t="shared" si="154"/>
        <v>0</v>
      </c>
      <c r="L74" s="315">
        <f t="shared" si="154"/>
        <v>123212</v>
      </c>
      <c r="M74" s="307">
        <f t="shared" si="154"/>
        <v>123212</v>
      </c>
      <c r="N74" s="307">
        <f t="shared" ref="N74:Q74" si="155">SUM(N75:N76)</f>
        <v>0</v>
      </c>
      <c r="O74" s="308">
        <f t="shared" si="155"/>
        <v>0</v>
      </c>
      <c r="P74" s="315">
        <f t="shared" si="155"/>
        <v>123212</v>
      </c>
      <c r="Q74" s="307">
        <f t="shared" si="155"/>
        <v>123212</v>
      </c>
      <c r="R74" s="307">
        <f t="shared" ref="R74:S74" si="156">SUM(R75:R76)</f>
        <v>0</v>
      </c>
      <c r="S74" s="335">
        <f t="shared" si="156"/>
        <v>0</v>
      </c>
      <c r="T74" s="315">
        <f>SUM(T75:T76)</f>
        <v>123212</v>
      </c>
      <c r="U74" s="307">
        <f>SUM(U75:U76)</f>
        <v>123212</v>
      </c>
      <c r="V74" s="307">
        <f t="shared" ref="V74:W74" si="157">SUM(V75:V76)</f>
        <v>0</v>
      </c>
      <c r="W74" s="308">
        <f t="shared" si="157"/>
        <v>0</v>
      </c>
      <c r="X74" s="306">
        <f t="shared" ref="X74:AA74" si="158">SUM(X75:X76)</f>
        <v>1388</v>
      </c>
      <c r="Y74" s="304">
        <f t="shared" si="158"/>
        <v>1388</v>
      </c>
      <c r="Z74" s="304">
        <f t="shared" si="158"/>
        <v>0</v>
      </c>
      <c r="AA74" s="305">
        <f t="shared" si="158"/>
        <v>0</v>
      </c>
      <c r="AB74" s="306">
        <f t="shared" ref="AB74:AE74" si="159">SUM(AB75:AB76)</f>
        <v>124600</v>
      </c>
      <c r="AC74" s="304">
        <f t="shared" si="159"/>
        <v>124600</v>
      </c>
      <c r="AD74" s="304">
        <f t="shared" si="159"/>
        <v>0</v>
      </c>
      <c r="AE74" s="305">
        <f t="shared" si="159"/>
        <v>0</v>
      </c>
    </row>
    <row r="75" spans="1:31" ht="16.5" x14ac:dyDescent="0.3">
      <c r="A75" s="153"/>
      <c r="B75" s="343">
        <v>1</v>
      </c>
      <c r="C75" s="350" t="s">
        <v>238</v>
      </c>
      <c r="D75" s="315">
        <f>SUM(E75:G75)</f>
        <v>109000</v>
      </c>
      <c r="E75" s="307">
        <f>'[1]6.Odpadové hospodárstvo'!$E$16</f>
        <v>109000</v>
      </c>
      <c r="F75" s="307">
        <f>'[1]6.Odpadové hospodárstvo'!$F$16</f>
        <v>0</v>
      </c>
      <c r="G75" s="335">
        <f>'[1]6.Odpadové hospodárstvo'!$G$16</f>
        <v>0</v>
      </c>
      <c r="H75" s="315">
        <f>SUM(I75:K75)</f>
        <v>109000</v>
      </c>
      <c r="I75" s="307">
        <f>'[1]6.Odpadové hospodárstvo'!$E$16</f>
        <v>109000</v>
      </c>
      <c r="J75" s="307">
        <f>'[1]6.Odpadové hospodárstvo'!$F$16</f>
        <v>0</v>
      </c>
      <c r="K75" s="335">
        <f>'[1]6.Odpadové hospodárstvo'!$G$16</f>
        <v>0</v>
      </c>
      <c r="L75" s="315">
        <f t="shared" si="152"/>
        <v>109000</v>
      </c>
      <c r="M75" s="307">
        <f>'[1]6.Odpadové hospodárstvo'!$H$16</f>
        <v>109000</v>
      </c>
      <c r="N75" s="307">
        <f>'[1]6.Odpadové hospodárstvo'!$I$16</f>
        <v>0</v>
      </c>
      <c r="O75" s="308">
        <f>'[1]6.Odpadové hospodárstvo'!$J$16</f>
        <v>0</v>
      </c>
      <c r="P75" s="315">
        <f t="shared" ref="P75:P77" si="160">SUM(Q75:S75)</f>
        <v>109000</v>
      </c>
      <c r="Q75" s="307">
        <f>'[1]6.Odpadové hospodárstvo'!$K$16</f>
        <v>109000</v>
      </c>
      <c r="R75" s="307">
        <f>'[1]6.Odpadové hospodárstvo'!$L$16</f>
        <v>0</v>
      </c>
      <c r="S75" s="335">
        <f>'[1]6.Odpadové hospodárstvo'!$M$16</f>
        <v>0</v>
      </c>
      <c r="T75" s="315">
        <f>SUM(U75:W75)</f>
        <v>109000</v>
      </c>
      <c r="U75" s="307">
        <f>'[1]6.Odpadové hospodárstvo'!$N$16</f>
        <v>109000</v>
      </c>
      <c r="V75" s="307">
        <f>'[1]6.Odpadové hospodárstvo'!$O$16</f>
        <v>0</v>
      </c>
      <c r="W75" s="308">
        <f>'[1]6.Odpadové hospodárstvo'!$P$16</f>
        <v>0</v>
      </c>
      <c r="X75" s="306">
        <f>SUM(Y75:AA75)</f>
        <v>0</v>
      </c>
      <c r="Y75" s="304">
        <f>'[1]6.Odpadové hospodárstvo'!$Q$16</f>
        <v>0</v>
      </c>
      <c r="Z75" s="304">
        <f>'[1]6.Odpadové hospodárstvo'!$R$16</f>
        <v>0</v>
      </c>
      <c r="AA75" s="305">
        <f>'[1]6.Odpadové hospodárstvo'!$S$16</f>
        <v>0</v>
      </c>
      <c r="AB75" s="306">
        <f>SUM(AC75:AE75)</f>
        <v>109000</v>
      </c>
      <c r="AC75" s="304">
        <f>'[1]6.Odpadové hospodárstvo'!$T$16</f>
        <v>109000</v>
      </c>
      <c r="AD75" s="304">
        <f>'[1]6.Odpadové hospodárstvo'!$U$16</f>
        <v>0</v>
      </c>
      <c r="AE75" s="305">
        <f>'[1]6.Odpadové hospodárstvo'!$V$16</f>
        <v>0</v>
      </c>
    </row>
    <row r="76" spans="1:31" ht="16.5" x14ac:dyDescent="0.3">
      <c r="A76" s="153"/>
      <c r="B76" s="343">
        <v>2</v>
      </c>
      <c r="C76" s="532" t="s">
        <v>239</v>
      </c>
      <c r="D76" s="315">
        <f>SUM(E76:G76)</f>
        <v>10000</v>
      </c>
      <c r="E76" s="307">
        <f>'[1]6.Odpadové hospodárstvo'!$E$19</f>
        <v>10000</v>
      </c>
      <c r="F76" s="307">
        <f>'[1]6.Odpadové hospodárstvo'!$F$19</f>
        <v>0</v>
      </c>
      <c r="G76" s="335">
        <f>'[1]6.Odpadové hospodárstvo'!$G$19</f>
        <v>0</v>
      </c>
      <c r="H76" s="315">
        <f>SUM(I76:K76)</f>
        <v>10000</v>
      </c>
      <c r="I76" s="307">
        <f>'[1]6.Odpadové hospodárstvo'!$E$19</f>
        <v>10000</v>
      </c>
      <c r="J76" s="307">
        <f>'[1]6.Odpadové hospodárstvo'!$F$19</f>
        <v>0</v>
      </c>
      <c r="K76" s="335">
        <f>'[1]6.Odpadové hospodárstvo'!$G$19</f>
        <v>0</v>
      </c>
      <c r="L76" s="315">
        <f t="shared" si="152"/>
        <v>14212</v>
      </c>
      <c r="M76" s="307">
        <f>'[1]6.Odpadové hospodárstvo'!$H$19</f>
        <v>14212</v>
      </c>
      <c r="N76" s="307">
        <f>'[1]6.Odpadové hospodárstvo'!$I$19</f>
        <v>0</v>
      </c>
      <c r="O76" s="308">
        <f>'[1]6.Odpadové hospodárstvo'!$J$19</f>
        <v>0</v>
      </c>
      <c r="P76" s="315">
        <f t="shared" si="160"/>
        <v>14212</v>
      </c>
      <c r="Q76" s="307">
        <f>'[1]6.Odpadové hospodárstvo'!$K$19</f>
        <v>14212</v>
      </c>
      <c r="R76" s="307">
        <f>'[1]6.Odpadové hospodárstvo'!$L$19</f>
        <v>0</v>
      </c>
      <c r="S76" s="335">
        <f>'[1]6.Odpadové hospodárstvo'!$M$19</f>
        <v>0</v>
      </c>
      <c r="T76" s="315">
        <f t="shared" ref="T76:T77" si="161">SUM(U76:W76)</f>
        <v>14212</v>
      </c>
      <c r="U76" s="307">
        <f>'[1]6.Odpadové hospodárstvo'!$N$19</f>
        <v>14212</v>
      </c>
      <c r="V76" s="307">
        <f>'[1]6.Odpadové hospodárstvo'!$O$19</f>
        <v>0</v>
      </c>
      <c r="W76" s="308">
        <f>'[1]6.Odpadové hospodárstvo'!$P$19</f>
        <v>0</v>
      </c>
      <c r="X76" s="306">
        <f>SUM(Y76:AA76)</f>
        <v>1388</v>
      </c>
      <c r="Y76" s="304">
        <f>'[1]6.Odpadové hospodárstvo'!$Q$19</f>
        <v>1388</v>
      </c>
      <c r="Z76" s="304">
        <f>'[1]6.Odpadové hospodárstvo'!$R$19</f>
        <v>0</v>
      </c>
      <c r="AA76" s="305">
        <f>'[1]6.Odpadové hospodárstvo'!$S$19</f>
        <v>0</v>
      </c>
      <c r="AB76" s="306">
        <f>SUM(AC76:AE76)</f>
        <v>15600</v>
      </c>
      <c r="AC76" s="304">
        <f>'[1]6.Odpadové hospodárstvo'!$T$19</f>
        <v>15600</v>
      </c>
      <c r="AD76" s="304">
        <f>'[1]6.Odpadové hospodárstvo'!$U$19</f>
        <v>0</v>
      </c>
      <c r="AE76" s="305">
        <f>'[1]6.Odpadové hospodárstvo'!$V$19</f>
        <v>0</v>
      </c>
    </row>
    <row r="77" spans="1:31" ht="16.5" thickBot="1" x14ac:dyDescent="0.3">
      <c r="A77" s="153"/>
      <c r="B77" s="360" t="s">
        <v>240</v>
      </c>
      <c r="C77" s="361" t="s">
        <v>241</v>
      </c>
      <c r="D77" s="326">
        <f>SUM(E77:G77)</f>
        <v>107000</v>
      </c>
      <c r="E77" s="327">
        <f>'[1]6.Odpadové hospodárstvo'!$E$21</f>
        <v>107000</v>
      </c>
      <c r="F77" s="327">
        <f>'[1]6.Odpadové hospodárstvo'!$F$21</f>
        <v>0</v>
      </c>
      <c r="G77" s="432">
        <f>'[1]6.Odpadové hospodárstvo'!$G$21</f>
        <v>0</v>
      </c>
      <c r="H77" s="326">
        <f>SUM(I77:K77)</f>
        <v>107000</v>
      </c>
      <c r="I77" s="327">
        <f>'[1]6.Odpadové hospodárstvo'!$E$21</f>
        <v>107000</v>
      </c>
      <c r="J77" s="327">
        <f>'[1]6.Odpadové hospodárstvo'!$F$21</f>
        <v>0</v>
      </c>
      <c r="K77" s="432">
        <f>'[1]6.Odpadové hospodárstvo'!$G$21</f>
        <v>0</v>
      </c>
      <c r="L77" s="332">
        <f t="shared" si="152"/>
        <v>107000</v>
      </c>
      <c r="M77" s="333">
        <f>'[1]6.Odpadové hospodárstvo'!$H$21</f>
        <v>107000</v>
      </c>
      <c r="N77" s="333">
        <f>'[1]6.Odpadové hospodárstvo'!$I$21</f>
        <v>0</v>
      </c>
      <c r="O77" s="529">
        <f>'[1]6.Odpadové hospodárstvo'!$J$21</f>
        <v>0</v>
      </c>
      <c r="P77" s="332">
        <f t="shared" si="160"/>
        <v>107000</v>
      </c>
      <c r="Q77" s="333">
        <f>'[1]6.Odpadové hospodárstvo'!$K$21</f>
        <v>107000</v>
      </c>
      <c r="R77" s="333">
        <f>'[1]6.Odpadové hospodárstvo'!$L$21</f>
        <v>0</v>
      </c>
      <c r="S77" s="509">
        <f>'[1]6.Odpadové hospodárstvo'!$M$21</f>
        <v>0</v>
      </c>
      <c r="T77" s="332">
        <f t="shared" si="161"/>
        <v>112107</v>
      </c>
      <c r="U77" s="333">
        <f>'[1]6.Odpadové hospodárstvo'!$N$21</f>
        <v>112107</v>
      </c>
      <c r="V77" s="333">
        <f>'[1]6.Odpadové hospodárstvo'!$O$21</f>
        <v>0</v>
      </c>
      <c r="W77" s="529">
        <f>'[1]6.Odpadové hospodárstvo'!$P$21</f>
        <v>0</v>
      </c>
      <c r="X77" s="312">
        <f>SUM(Y77:AA77)</f>
        <v>0</v>
      </c>
      <c r="Y77" s="313">
        <f>'[1]6.Odpadové hospodárstvo'!$Q$21</f>
        <v>0</v>
      </c>
      <c r="Z77" s="313">
        <f>'[1]6.Odpadové hospodárstvo'!$R$21</f>
        <v>0</v>
      </c>
      <c r="AA77" s="314">
        <f>'[1]6.Odpadové hospodárstvo'!$S$21</f>
        <v>0</v>
      </c>
      <c r="AB77" s="312">
        <f>SUM(AC77:AE77)</f>
        <v>112107</v>
      </c>
      <c r="AC77" s="313">
        <f>'[1]6.Odpadové hospodárstvo'!$T$21</f>
        <v>112107</v>
      </c>
      <c r="AD77" s="313">
        <f>'[1]6.Odpadové hospodárstvo'!$U$21</f>
        <v>0</v>
      </c>
      <c r="AE77" s="314">
        <f>'[1]6.Odpadové hospodárstvo'!$V$21</f>
        <v>0</v>
      </c>
    </row>
    <row r="78" spans="1:31" s="155" customFormat="1" ht="15.75" x14ac:dyDescent="0.25">
      <c r="B78" s="348" t="s">
        <v>242</v>
      </c>
      <c r="C78" s="349"/>
      <c r="D78" s="329">
        <f t="shared" ref="D78:G78" si="162">D79+D87+D90</f>
        <v>617000</v>
      </c>
      <c r="E78" s="330">
        <f t="shared" si="162"/>
        <v>347000</v>
      </c>
      <c r="F78" s="330">
        <f t="shared" si="162"/>
        <v>270000</v>
      </c>
      <c r="G78" s="431">
        <f t="shared" si="162"/>
        <v>0</v>
      </c>
      <c r="H78" s="329">
        <f t="shared" ref="H78:AA78" si="163">H79+H87+H90</f>
        <v>617000</v>
      </c>
      <c r="I78" s="330">
        <f t="shared" si="163"/>
        <v>347000</v>
      </c>
      <c r="J78" s="330">
        <f t="shared" si="163"/>
        <v>270000</v>
      </c>
      <c r="K78" s="431">
        <f t="shared" si="163"/>
        <v>0</v>
      </c>
      <c r="L78" s="329">
        <f>L79+L87+L90</f>
        <v>692796</v>
      </c>
      <c r="M78" s="330">
        <f t="shared" ref="M78:O78" si="164">M79+M87+M90</f>
        <v>419000</v>
      </c>
      <c r="N78" s="330">
        <f t="shared" si="164"/>
        <v>273796</v>
      </c>
      <c r="O78" s="331">
        <f t="shared" si="164"/>
        <v>0</v>
      </c>
      <c r="P78" s="329">
        <f>P79+P87+P90</f>
        <v>698696</v>
      </c>
      <c r="Q78" s="330">
        <f t="shared" ref="Q78:S78" si="165">Q79+Q87+Q90</f>
        <v>424900</v>
      </c>
      <c r="R78" s="330">
        <f t="shared" si="165"/>
        <v>273796</v>
      </c>
      <c r="S78" s="431">
        <f t="shared" si="165"/>
        <v>0</v>
      </c>
      <c r="T78" s="329">
        <f>T79+T87+T90</f>
        <v>736196</v>
      </c>
      <c r="U78" s="330">
        <f t="shared" ref="U78:W78" si="166">U79+U87+U90</f>
        <v>462400</v>
      </c>
      <c r="V78" s="330">
        <f t="shared" si="166"/>
        <v>273796</v>
      </c>
      <c r="W78" s="331">
        <f t="shared" si="166"/>
        <v>0</v>
      </c>
      <c r="X78" s="303">
        <f t="shared" si="163"/>
        <v>95000</v>
      </c>
      <c r="Y78" s="301">
        <f t="shared" si="163"/>
        <v>95000</v>
      </c>
      <c r="Z78" s="301">
        <f t="shared" si="163"/>
        <v>0</v>
      </c>
      <c r="AA78" s="302">
        <f t="shared" si="163"/>
        <v>0</v>
      </c>
      <c r="AB78" s="303">
        <f t="shared" ref="AB78:AE78" si="167">AB79+AB87+AB90</f>
        <v>831196</v>
      </c>
      <c r="AC78" s="301">
        <f t="shared" si="167"/>
        <v>557400</v>
      </c>
      <c r="AD78" s="301">
        <f t="shared" si="167"/>
        <v>273796</v>
      </c>
      <c r="AE78" s="302">
        <f t="shared" si="167"/>
        <v>0</v>
      </c>
    </row>
    <row r="79" spans="1:31" ht="15.75" x14ac:dyDescent="0.25">
      <c r="A79" s="153"/>
      <c r="B79" s="357" t="s">
        <v>243</v>
      </c>
      <c r="C79" s="345" t="s">
        <v>244</v>
      </c>
      <c r="D79" s="315">
        <f t="shared" ref="D79:M79" si="168">SUM(D80:D86)</f>
        <v>552000</v>
      </c>
      <c r="E79" s="307">
        <f t="shared" si="168"/>
        <v>312000</v>
      </c>
      <c r="F79" s="307">
        <f t="shared" si="168"/>
        <v>240000</v>
      </c>
      <c r="G79" s="335">
        <f t="shared" si="168"/>
        <v>0</v>
      </c>
      <c r="H79" s="315">
        <f t="shared" si="168"/>
        <v>552000</v>
      </c>
      <c r="I79" s="307">
        <f t="shared" si="168"/>
        <v>312000</v>
      </c>
      <c r="J79" s="307">
        <f t="shared" si="168"/>
        <v>240000</v>
      </c>
      <c r="K79" s="335">
        <f t="shared" si="168"/>
        <v>0</v>
      </c>
      <c r="L79" s="315">
        <f t="shared" si="168"/>
        <v>609000</v>
      </c>
      <c r="M79" s="307">
        <f t="shared" si="168"/>
        <v>369000</v>
      </c>
      <c r="N79" s="307">
        <f t="shared" ref="N79:O79" si="169">SUM(N80:N86)</f>
        <v>240000</v>
      </c>
      <c r="O79" s="308">
        <f t="shared" si="169"/>
        <v>0</v>
      </c>
      <c r="P79" s="315">
        <f t="shared" ref="P79:Q79" si="170">SUM(P80:P86)</f>
        <v>627900</v>
      </c>
      <c r="Q79" s="307">
        <f t="shared" si="170"/>
        <v>387900</v>
      </c>
      <c r="R79" s="307">
        <f t="shared" ref="R79:S79" si="171">SUM(R80:R86)</f>
        <v>240000</v>
      </c>
      <c r="S79" s="335">
        <f t="shared" si="171"/>
        <v>0</v>
      </c>
      <c r="T79" s="315">
        <f>SUM(T80:T86)</f>
        <v>655900</v>
      </c>
      <c r="U79" s="307">
        <f>SUM(U80:U86)</f>
        <v>415900</v>
      </c>
      <c r="V79" s="307">
        <f t="shared" ref="V79:W79" si="172">SUM(V80:V86)</f>
        <v>240000</v>
      </c>
      <c r="W79" s="308">
        <f t="shared" si="172"/>
        <v>0</v>
      </c>
      <c r="X79" s="306">
        <f t="shared" ref="X79:AA79" si="173">SUM(X80:X86)</f>
        <v>67100</v>
      </c>
      <c r="Y79" s="304">
        <f t="shared" si="173"/>
        <v>80000</v>
      </c>
      <c r="Z79" s="304">
        <f t="shared" si="173"/>
        <v>-12900</v>
      </c>
      <c r="AA79" s="305">
        <f t="shared" si="173"/>
        <v>0</v>
      </c>
      <c r="AB79" s="306">
        <f t="shared" ref="AB79:AE79" si="174">SUM(AB80:AB86)</f>
        <v>723000</v>
      </c>
      <c r="AC79" s="304">
        <f t="shared" si="174"/>
        <v>495900</v>
      </c>
      <c r="AD79" s="304">
        <f t="shared" si="174"/>
        <v>227100</v>
      </c>
      <c r="AE79" s="305">
        <f t="shared" si="174"/>
        <v>0</v>
      </c>
    </row>
    <row r="80" spans="1:31" ht="16.5" x14ac:dyDescent="0.3">
      <c r="A80" s="153"/>
      <c r="B80" s="343">
        <v>1</v>
      </c>
      <c r="C80" s="350" t="s">
        <v>245</v>
      </c>
      <c r="D80" s="315">
        <f>SUM(E80:G80)</f>
        <v>0</v>
      </c>
      <c r="E80" s="307">
        <f>'[1]7.Komunikácie'!$E$5</f>
        <v>0</v>
      </c>
      <c r="F80" s="307">
        <f>'[1]7.Komunikácie'!$F$5</f>
        <v>0</v>
      </c>
      <c r="G80" s="335">
        <f>'[1]7.Komunikácie'!$G$5</f>
        <v>0</v>
      </c>
      <c r="H80" s="315">
        <f>SUM(I80:K80)</f>
        <v>0</v>
      </c>
      <c r="I80" s="307">
        <f>'[1]7.Komunikácie'!$E$5</f>
        <v>0</v>
      </c>
      <c r="J80" s="307">
        <f>'[1]7.Komunikácie'!$F$5</f>
        <v>0</v>
      </c>
      <c r="K80" s="335">
        <f>'[1]7.Komunikácie'!$G$5</f>
        <v>0</v>
      </c>
      <c r="L80" s="315">
        <f>SUM(M80:O80)</f>
        <v>0</v>
      </c>
      <c r="M80" s="307">
        <f>'[1]7.Komunikácie'!$H$5</f>
        <v>0</v>
      </c>
      <c r="N80" s="307">
        <f>'[1]7.Komunikácie'!$I$5</f>
        <v>0</v>
      </c>
      <c r="O80" s="308">
        <f>'[1]7.Komunikácie'!$J$5</f>
        <v>0</v>
      </c>
      <c r="P80" s="315">
        <f>SUM(Q80:S80)</f>
        <v>0</v>
      </c>
      <c r="Q80" s="307">
        <f>'[1]7.Komunikácie'!$K$5</f>
        <v>0</v>
      </c>
      <c r="R80" s="307">
        <f>'[1]7.Komunikácie'!$L$5</f>
        <v>0</v>
      </c>
      <c r="S80" s="335">
        <f>'[1]7.Komunikácie'!$M$5</f>
        <v>0</v>
      </c>
      <c r="T80" s="315">
        <f>SUM(U80:W80)</f>
        <v>0</v>
      </c>
      <c r="U80" s="307">
        <f>'[1]7.Komunikácie'!$N$5</f>
        <v>0</v>
      </c>
      <c r="V80" s="307">
        <f>'[1]7.Komunikácie'!$O$5</f>
        <v>0</v>
      </c>
      <c r="W80" s="308">
        <f>'[1]7.Komunikácie'!$P$5</f>
        <v>0</v>
      </c>
      <c r="X80" s="306">
        <f t="shared" ref="X80:X86" si="175">SUM(Y80:AA80)</f>
        <v>0</v>
      </c>
      <c r="Y80" s="304">
        <f>'[1]7.Komunikácie'!$Q$5</f>
        <v>0</v>
      </c>
      <c r="Z80" s="304">
        <f>'[1]7.Komunikácie'!$R$5</f>
        <v>0</v>
      </c>
      <c r="AA80" s="305">
        <f>'[1]7.Komunikácie'!$S$5</f>
        <v>0</v>
      </c>
      <c r="AB80" s="306">
        <f t="shared" ref="AB80:AB86" si="176">SUM(AC80:AE80)</f>
        <v>0</v>
      </c>
      <c r="AC80" s="304">
        <f>'[1]7.Komunikácie'!$T$5</f>
        <v>0</v>
      </c>
      <c r="AD80" s="304">
        <f>'[1]7.Komunikácie'!$U$5</f>
        <v>0</v>
      </c>
      <c r="AE80" s="305">
        <f>'[1]7.Komunikácie'!$V$5</f>
        <v>0</v>
      </c>
    </row>
    <row r="81" spans="1:31" ht="16.5" x14ac:dyDescent="0.3">
      <c r="A81" s="153"/>
      <c r="B81" s="343">
        <v>2</v>
      </c>
      <c r="C81" s="350" t="s">
        <v>415</v>
      </c>
      <c r="D81" s="315">
        <f t="shared" ref="D81:D86" si="177">SUM(E81:G81)</f>
        <v>240000</v>
      </c>
      <c r="E81" s="307">
        <f>'[1]7.Komunikácie'!$E$7</f>
        <v>0</v>
      </c>
      <c r="F81" s="307">
        <f>'[1]7.Komunikácie'!$F$7</f>
        <v>240000</v>
      </c>
      <c r="G81" s="335">
        <f>'[1]7.Komunikácie'!$G$7</f>
        <v>0</v>
      </c>
      <c r="H81" s="315">
        <f t="shared" ref="H81:H86" si="178">SUM(I81:K81)</f>
        <v>240000</v>
      </c>
      <c r="I81" s="307">
        <f>'[1]7.Komunikácie'!$E$7</f>
        <v>0</v>
      </c>
      <c r="J81" s="307">
        <f>'[1]7.Komunikácie'!$F$7</f>
        <v>240000</v>
      </c>
      <c r="K81" s="335">
        <f>'[1]7.Komunikácie'!$G$7</f>
        <v>0</v>
      </c>
      <c r="L81" s="315">
        <f t="shared" ref="L81:L86" si="179">SUM(M81:O81)</f>
        <v>240000</v>
      </c>
      <c r="M81" s="307">
        <f>'[1]7.Komunikácie'!$H$7</f>
        <v>0</v>
      </c>
      <c r="N81" s="307">
        <f>'[1]7.Komunikácie'!$I$7</f>
        <v>240000</v>
      </c>
      <c r="O81" s="308">
        <f>'[1]7.Komunikácie'!$J$7</f>
        <v>0</v>
      </c>
      <c r="P81" s="315">
        <f t="shared" ref="P81:P86" si="180">SUM(Q81:S81)</f>
        <v>240000</v>
      </c>
      <c r="Q81" s="307">
        <f>'[1]7.Komunikácie'!$K$7</f>
        <v>0</v>
      </c>
      <c r="R81" s="307">
        <f>'[1]7.Komunikácie'!$L$7</f>
        <v>240000</v>
      </c>
      <c r="S81" s="335">
        <f>'[1]7.Komunikácie'!$M$7</f>
        <v>0</v>
      </c>
      <c r="T81" s="315">
        <f t="shared" ref="T81:T86" si="181">SUM(U81:W81)</f>
        <v>240000</v>
      </c>
      <c r="U81" s="307">
        <f>'[1]7.Komunikácie'!$N$7</f>
        <v>0</v>
      </c>
      <c r="V81" s="307">
        <f>'[1]7.Komunikácie'!$O$7</f>
        <v>240000</v>
      </c>
      <c r="W81" s="308">
        <f>'[1]7.Komunikácie'!$P$7</f>
        <v>0</v>
      </c>
      <c r="X81" s="306">
        <f t="shared" si="175"/>
        <v>-12900</v>
      </c>
      <c r="Y81" s="304">
        <f>'[1]7.Komunikácie'!$Q$7</f>
        <v>0</v>
      </c>
      <c r="Z81" s="304">
        <f>'[1]7.Komunikácie'!$R$7</f>
        <v>-12900</v>
      </c>
      <c r="AA81" s="305">
        <f>'[1]7.Komunikácie'!$S$7</f>
        <v>0</v>
      </c>
      <c r="AB81" s="306">
        <f t="shared" si="176"/>
        <v>227100</v>
      </c>
      <c r="AC81" s="304">
        <f>'[1]7.Komunikácie'!$T$7</f>
        <v>0</v>
      </c>
      <c r="AD81" s="304">
        <f>'[1]7.Komunikácie'!$U$7</f>
        <v>227100</v>
      </c>
      <c r="AE81" s="305">
        <f>'[1]7.Komunikácie'!$V$7</f>
        <v>0</v>
      </c>
    </row>
    <row r="82" spans="1:31" ht="16.5" x14ac:dyDescent="0.3">
      <c r="A82" s="153"/>
      <c r="B82" s="343">
        <v>3</v>
      </c>
      <c r="C82" s="350" t="s">
        <v>247</v>
      </c>
      <c r="D82" s="315">
        <f t="shared" si="177"/>
        <v>48000</v>
      </c>
      <c r="E82" s="307">
        <f>'[1]7.Komunikácie'!$E$15</f>
        <v>48000</v>
      </c>
      <c r="F82" s="307">
        <f>'[1]7.Komunikácie'!$F$15</f>
        <v>0</v>
      </c>
      <c r="G82" s="335">
        <f>'[1]7.Komunikácie'!$G$15</f>
        <v>0</v>
      </c>
      <c r="H82" s="315">
        <f t="shared" si="178"/>
        <v>48000</v>
      </c>
      <c r="I82" s="307">
        <f>'[1]7.Komunikácie'!$E$15</f>
        <v>48000</v>
      </c>
      <c r="J82" s="307">
        <f>'[1]7.Komunikácie'!$F$15</f>
        <v>0</v>
      </c>
      <c r="K82" s="335">
        <f>'[1]7.Komunikácie'!$G$15</f>
        <v>0</v>
      </c>
      <c r="L82" s="315">
        <f t="shared" si="179"/>
        <v>63000</v>
      </c>
      <c r="M82" s="307">
        <f>'[1]7.Komunikácie'!$H$15</f>
        <v>63000</v>
      </c>
      <c r="N82" s="307">
        <f>'[1]7.Komunikácie'!$I$15</f>
        <v>0</v>
      </c>
      <c r="O82" s="308">
        <f>'[1]7.Komunikácie'!$J$15</f>
        <v>0</v>
      </c>
      <c r="P82" s="315">
        <f t="shared" si="180"/>
        <v>63000</v>
      </c>
      <c r="Q82" s="307">
        <f>'[1]7.Komunikácie'!$K$15</f>
        <v>63000</v>
      </c>
      <c r="R82" s="307">
        <f>'[1]7.Komunikácie'!$L$15</f>
        <v>0</v>
      </c>
      <c r="S82" s="335">
        <f>'[1]7.Komunikácie'!$M$15</f>
        <v>0</v>
      </c>
      <c r="T82" s="315">
        <f t="shared" si="181"/>
        <v>63000</v>
      </c>
      <c r="U82" s="307">
        <f>'[1]7.Komunikácie'!$N$15</f>
        <v>63000</v>
      </c>
      <c r="V82" s="307">
        <f>'[1]7.Komunikácie'!$O$15</f>
        <v>0</v>
      </c>
      <c r="W82" s="308">
        <f>'[1]7.Komunikácie'!$P$15</f>
        <v>0</v>
      </c>
      <c r="X82" s="306">
        <f t="shared" si="175"/>
        <v>0</v>
      </c>
      <c r="Y82" s="304">
        <f>'[1]7.Komunikácie'!$Q$15</f>
        <v>0</v>
      </c>
      <c r="Z82" s="304">
        <f>'[1]7.Komunikácie'!$R$15</f>
        <v>0</v>
      </c>
      <c r="AA82" s="305">
        <f>'[1]7.Komunikácie'!$S$15</f>
        <v>0</v>
      </c>
      <c r="AB82" s="306">
        <f t="shared" si="176"/>
        <v>63000</v>
      </c>
      <c r="AC82" s="304">
        <f>'[1]7.Komunikácie'!$T$15</f>
        <v>63000</v>
      </c>
      <c r="AD82" s="304">
        <f>'[1]7.Komunikácie'!$U$15</f>
        <v>0</v>
      </c>
      <c r="AE82" s="305">
        <f>'[1]7.Komunikácie'!$V$15</f>
        <v>0</v>
      </c>
    </row>
    <row r="83" spans="1:31" ht="16.5" x14ac:dyDescent="0.3">
      <c r="A83" s="153"/>
      <c r="B83" s="343">
        <v>4</v>
      </c>
      <c r="C83" s="350" t="s">
        <v>248</v>
      </c>
      <c r="D83" s="315">
        <f t="shared" si="177"/>
        <v>150000</v>
      </c>
      <c r="E83" s="307">
        <f>'[1]7.Komunikácie'!$E$17</f>
        <v>150000</v>
      </c>
      <c r="F83" s="307">
        <f>'[1]7.Komunikácie'!$F$17</f>
        <v>0</v>
      </c>
      <c r="G83" s="335">
        <f>'[1]7.Komunikácie'!$G$17</f>
        <v>0</v>
      </c>
      <c r="H83" s="315">
        <f t="shared" si="178"/>
        <v>150000</v>
      </c>
      <c r="I83" s="307">
        <f>'[1]7.Komunikácie'!$E$17</f>
        <v>150000</v>
      </c>
      <c r="J83" s="307">
        <f>'[1]7.Komunikácie'!$F$17</f>
        <v>0</v>
      </c>
      <c r="K83" s="335">
        <f>'[1]7.Komunikácie'!$G$17</f>
        <v>0</v>
      </c>
      <c r="L83" s="315">
        <f t="shared" si="179"/>
        <v>172500</v>
      </c>
      <c r="M83" s="307">
        <f>'[1]7.Komunikácie'!$H$17</f>
        <v>172500</v>
      </c>
      <c r="N83" s="307">
        <f>'[1]7.Komunikácie'!$I$17</f>
        <v>0</v>
      </c>
      <c r="O83" s="308">
        <f>'[1]7.Komunikácie'!$J$17</f>
        <v>0</v>
      </c>
      <c r="P83" s="315">
        <f t="shared" si="180"/>
        <v>185500</v>
      </c>
      <c r="Q83" s="307">
        <f>'[1]7.Komunikácie'!$K$17</f>
        <v>185500</v>
      </c>
      <c r="R83" s="307">
        <f>'[1]7.Komunikácie'!$L$17</f>
        <v>0</v>
      </c>
      <c r="S83" s="335">
        <f>'[1]7.Komunikácie'!$M$17</f>
        <v>0</v>
      </c>
      <c r="T83" s="315">
        <f t="shared" si="181"/>
        <v>211500</v>
      </c>
      <c r="U83" s="307">
        <f>'[1]7.Komunikácie'!$N$17</f>
        <v>211500</v>
      </c>
      <c r="V83" s="307">
        <f>'[1]7.Komunikácie'!$O$17</f>
        <v>0</v>
      </c>
      <c r="W83" s="308">
        <f>'[1]7.Komunikácie'!$P$17</f>
        <v>0</v>
      </c>
      <c r="X83" s="306">
        <f t="shared" si="175"/>
        <v>80000</v>
      </c>
      <c r="Y83" s="304">
        <f>'[1]7.Komunikácie'!$Q$17</f>
        <v>80000</v>
      </c>
      <c r="Z83" s="304">
        <f>'[1]7.Komunikácie'!$R$17</f>
        <v>0</v>
      </c>
      <c r="AA83" s="305">
        <f>'[1]7.Komunikácie'!$S$17</f>
        <v>0</v>
      </c>
      <c r="AB83" s="306">
        <f t="shared" si="176"/>
        <v>291500</v>
      </c>
      <c r="AC83" s="304">
        <f>'[1]7.Komunikácie'!$T$17</f>
        <v>291500</v>
      </c>
      <c r="AD83" s="304">
        <f>'[1]7.Komunikácie'!$U$17</f>
        <v>0</v>
      </c>
      <c r="AE83" s="305">
        <f>'[1]7.Komunikácie'!$V$17</f>
        <v>0</v>
      </c>
    </row>
    <row r="84" spans="1:31" ht="16.5" x14ac:dyDescent="0.3">
      <c r="A84" s="153"/>
      <c r="B84" s="343">
        <v>5</v>
      </c>
      <c r="C84" s="350" t="s">
        <v>249</v>
      </c>
      <c r="D84" s="315">
        <f t="shared" si="177"/>
        <v>66000</v>
      </c>
      <c r="E84" s="307">
        <f>'[1]7.Komunikácie'!$E$19</f>
        <v>66000</v>
      </c>
      <c r="F84" s="307">
        <f>'[1]7.Komunikácie'!$F$19</f>
        <v>0</v>
      </c>
      <c r="G84" s="335">
        <f>'[1]7.Komunikácie'!$G$19</f>
        <v>0</v>
      </c>
      <c r="H84" s="315">
        <f t="shared" si="178"/>
        <v>66000</v>
      </c>
      <c r="I84" s="307">
        <f>'[1]7.Komunikácie'!$E$19</f>
        <v>66000</v>
      </c>
      <c r="J84" s="307">
        <f>'[1]7.Komunikácie'!$F$19</f>
        <v>0</v>
      </c>
      <c r="K84" s="335">
        <f>'[1]7.Komunikácie'!$G$19</f>
        <v>0</v>
      </c>
      <c r="L84" s="315">
        <f t="shared" si="179"/>
        <v>66000</v>
      </c>
      <c r="M84" s="307">
        <f>'[1]7.Komunikácie'!$H$19</f>
        <v>66000</v>
      </c>
      <c r="N84" s="307">
        <f>'[1]7.Komunikácie'!$I$19</f>
        <v>0</v>
      </c>
      <c r="O84" s="308">
        <f>'[1]7.Komunikácie'!$J$19</f>
        <v>0</v>
      </c>
      <c r="P84" s="315">
        <f t="shared" si="180"/>
        <v>66000</v>
      </c>
      <c r="Q84" s="307">
        <f>'[1]7.Komunikácie'!$K$19</f>
        <v>66000</v>
      </c>
      <c r="R84" s="307">
        <f>'[1]7.Komunikácie'!$L$19</f>
        <v>0</v>
      </c>
      <c r="S84" s="335">
        <f>'[1]7.Komunikácie'!$M$19</f>
        <v>0</v>
      </c>
      <c r="T84" s="315">
        <f t="shared" si="181"/>
        <v>68000</v>
      </c>
      <c r="U84" s="307">
        <f>'[1]7.Komunikácie'!$N$19</f>
        <v>68000</v>
      </c>
      <c r="V84" s="307">
        <f>'[1]7.Komunikácie'!$O$19</f>
        <v>0</v>
      </c>
      <c r="W84" s="308">
        <f>'[1]7.Komunikácie'!$P$19</f>
        <v>0</v>
      </c>
      <c r="X84" s="306">
        <f t="shared" si="175"/>
        <v>0</v>
      </c>
      <c r="Y84" s="304">
        <f>'[1]7.Komunikácie'!$Q$19</f>
        <v>0</v>
      </c>
      <c r="Z84" s="304">
        <f>'[1]7.Komunikácie'!$R$19</f>
        <v>0</v>
      </c>
      <c r="AA84" s="305">
        <f>'[1]7.Komunikácie'!$S$19</f>
        <v>0</v>
      </c>
      <c r="AB84" s="306">
        <f t="shared" si="176"/>
        <v>68000</v>
      </c>
      <c r="AC84" s="304">
        <f>'[1]7.Komunikácie'!$T$19</f>
        <v>68000</v>
      </c>
      <c r="AD84" s="304">
        <f>'[1]7.Komunikácie'!$U$19</f>
        <v>0</v>
      </c>
      <c r="AE84" s="305">
        <f>'[1]7.Komunikácie'!$V$19</f>
        <v>0</v>
      </c>
    </row>
    <row r="85" spans="1:31" ht="16.5" x14ac:dyDescent="0.3">
      <c r="A85" s="153"/>
      <c r="B85" s="343">
        <v>5</v>
      </c>
      <c r="C85" s="350" t="s">
        <v>250</v>
      </c>
      <c r="D85" s="315">
        <f t="shared" si="177"/>
        <v>30000</v>
      </c>
      <c r="E85" s="307">
        <f>'[1]7.Komunikácie'!$E$25</f>
        <v>30000</v>
      </c>
      <c r="F85" s="307">
        <f>'[1]7.Komunikácie'!$F$25</f>
        <v>0</v>
      </c>
      <c r="G85" s="335">
        <f>'[1]7.Komunikácie'!$G$25</f>
        <v>0</v>
      </c>
      <c r="H85" s="315">
        <f t="shared" si="178"/>
        <v>30000</v>
      </c>
      <c r="I85" s="307">
        <f>'[1]7.Komunikácie'!$E$25</f>
        <v>30000</v>
      </c>
      <c r="J85" s="307">
        <f>'[1]7.Komunikácie'!$F$25</f>
        <v>0</v>
      </c>
      <c r="K85" s="335">
        <f>'[1]7.Komunikácie'!$G$25</f>
        <v>0</v>
      </c>
      <c r="L85" s="315">
        <f t="shared" si="179"/>
        <v>37500</v>
      </c>
      <c r="M85" s="307">
        <f>'[1]7.Komunikácie'!$H$25</f>
        <v>37500</v>
      </c>
      <c r="N85" s="307">
        <f>'[1]7.Komunikácie'!$I$25</f>
        <v>0</v>
      </c>
      <c r="O85" s="308">
        <f>'[1]7.Komunikácie'!$J$25</f>
        <v>0</v>
      </c>
      <c r="P85" s="315">
        <f t="shared" si="180"/>
        <v>43400</v>
      </c>
      <c r="Q85" s="307">
        <f>'[1]7.Komunikácie'!$K$25</f>
        <v>43400</v>
      </c>
      <c r="R85" s="307">
        <f>'[1]7.Komunikácie'!$L$25</f>
        <v>0</v>
      </c>
      <c r="S85" s="335">
        <f>'[1]7.Komunikácie'!$M$25</f>
        <v>0</v>
      </c>
      <c r="T85" s="315">
        <f t="shared" si="181"/>
        <v>43400</v>
      </c>
      <c r="U85" s="307">
        <f>'[1]7.Komunikácie'!$N$25</f>
        <v>43400</v>
      </c>
      <c r="V85" s="307">
        <f>'[1]7.Komunikácie'!$O$25</f>
        <v>0</v>
      </c>
      <c r="W85" s="308">
        <f>'[1]7.Komunikácie'!$P$25</f>
        <v>0</v>
      </c>
      <c r="X85" s="306">
        <f t="shared" si="175"/>
        <v>0</v>
      </c>
      <c r="Y85" s="304">
        <f>'[1]7.Komunikácie'!$Q$25</f>
        <v>0</v>
      </c>
      <c r="Z85" s="304">
        <f>'[1]7.Komunikácie'!$R$25</f>
        <v>0</v>
      </c>
      <c r="AA85" s="305">
        <f>'[1]7.Komunikácie'!$S$25</f>
        <v>0</v>
      </c>
      <c r="AB85" s="306">
        <f t="shared" si="176"/>
        <v>43400</v>
      </c>
      <c r="AC85" s="304">
        <f>'[1]7.Komunikácie'!$T$25</f>
        <v>43400</v>
      </c>
      <c r="AD85" s="304">
        <f>'[1]7.Komunikácie'!$U$25</f>
        <v>0</v>
      </c>
      <c r="AE85" s="305">
        <f>'[1]7.Komunikácie'!$V$25</f>
        <v>0</v>
      </c>
    </row>
    <row r="86" spans="1:31" ht="16.5" x14ac:dyDescent="0.3">
      <c r="A86" s="153"/>
      <c r="B86" s="343">
        <v>6</v>
      </c>
      <c r="C86" s="350" t="s">
        <v>251</v>
      </c>
      <c r="D86" s="315">
        <f t="shared" si="177"/>
        <v>18000</v>
      </c>
      <c r="E86" s="307">
        <f>'[1]7.Komunikácie'!$E$27</f>
        <v>18000</v>
      </c>
      <c r="F86" s="307">
        <f>'[1]7.Komunikácie'!$F$27</f>
        <v>0</v>
      </c>
      <c r="G86" s="335">
        <f>'[1]7.Komunikácie'!$G$27</f>
        <v>0</v>
      </c>
      <c r="H86" s="315">
        <f t="shared" si="178"/>
        <v>18000</v>
      </c>
      <c r="I86" s="307">
        <f>'[1]7.Komunikácie'!$E$27</f>
        <v>18000</v>
      </c>
      <c r="J86" s="307">
        <f>'[1]7.Komunikácie'!$F$27</f>
        <v>0</v>
      </c>
      <c r="K86" s="335">
        <f>'[1]7.Komunikácie'!$G$27</f>
        <v>0</v>
      </c>
      <c r="L86" s="315">
        <f t="shared" si="179"/>
        <v>30000</v>
      </c>
      <c r="M86" s="307">
        <f>'[1]7.Komunikácie'!$H$27</f>
        <v>30000</v>
      </c>
      <c r="N86" s="307">
        <f>'[1]7.Komunikácie'!$I$27</f>
        <v>0</v>
      </c>
      <c r="O86" s="308">
        <f>'[1]7.Komunikácie'!$J$27</f>
        <v>0</v>
      </c>
      <c r="P86" s="315">
        <f t="shared" si="180"/>
        <v>30000</v>
      </c>
      <c r="Q86" s="307">
        <f>'[1]7.Komunikácie'!$K$27</f>
        <v>30000</v>
      </c>
      <c r="R86" s="307">
        <f>'[1]7.Komunikácie'!$L$27</f>
        <v>0</v>
      </c>
      <c r="S86" s="335">
        <f>'[1]7.Komunikácie'!$M$27</f>
        <v>0</v>
      </c>
      <c r="T86" s="315">
        <f t="shared" si="181"/>
        <v>30000</v>
      </c>
      <c r="U86" s="307">
        <f>'[1]7.Komunikácie'!$N$27</f>
        <v>30000</v>
      </c>
      <c r="V86" s="307">
        <f>'[1]7.Komunikácie'!$O$27</f>
        <v>0</v>
      </c>
      <c r="W86" s="308">
        <f>'[1]7.Komunikácie'!$P$27</f>
        <v>0</v>
      </c>
      <c r="X86" s="306">
        <f t="shared" si="175"/>
        <v>0</v>
      </c>
      <c r="Y86" s="304">
        <f>'[1]7.Komunikácie'!$Q$27</f>
        <v>0</v>
      </c>
      <c r="Z86" s="304">
        <f>'[1]7.Komunikácie'!$R$27</f>
        <v>0</v>
      </c>
      <c r="AA86" s="305">
        <f>'[1]7.Komunikácie'!$S$27</f>
        <v>0</v>
      </c>
      <c r="AB86" s="306">
        <f t="shared" si="176"/>
        <v>30000</v>
      </c>
      <c r="AC86" s="304">
        <f>'[1]7.Komunikácie'!$T$27</f>
        <v>30000</v>
      </c>
      <c r="AD86" s="304">
        <f>'[1]7.Komunikácie'!$U$27</f>
        <v>0</v>
      </c>
      <c r="AE86" s="305">
        <f>'[1]7.Komunikácie'!$V$27</f>
        <v>0</v>
      </c>
    </row>
    <row r="87" spans="1:31" ht="15.75" x14ac:dyDescent="0.25">
      <c r="A87" s="153"/>
      <c r="B87" s="357" t="s">
        <v>252</v>
      </c>
      <c r="C87" s="345" t="s">
        <v>253</v>
      </c>
      <c r="D87" s="315">
        <f t="shared" ref="D87:M87" si="182">SUM(D88:D89)</f>
        <v>65000</v>
      </c>
      <c r="E87" s="307">
        <f t="shared" si="182"/>
        <v>35000</v>
      </c>
      <c r="F87" s="307">
        <f t="shared" si="182"/>
        <v>30000</v>
      </c>
      <c r="G87" s="335">
        <f t="shared" si="182"/>
        <v>0</v>
      </c>
      <c r="H87" s="315">
        <f t="shared" si="182"/>
        <v>65000</v>
      </c>
      <c r="I87" s="307">
        <f t="shared" si="182"/>
        <v>35000</v>
      </c>
      <c r="J87" s="307">
        <f t="shared" si="182"/>
        <v>30000</v>
      </c>
      <c r="K87" s="335">
        <f t="shared" si="182"/>
        <v>0</v>
      </c>
      <c r="L87" s="315">
        <f t="shared" si="182"/>
        <v>83796</v>
      </c>
      <c r="M87" s="307">
        <f t="shared" si="182"/>
        <v>50000</v>
      </c>
      <c r="N87" s="307">
        <f t="shared" ref="N87:Q87" si="183">SUM(N88:N89)</f>
        <v>33796</v>
      </c>
      <c r="O87" s="308">
        <f t="shared" si="183"/>
        <v>0</v>
      </c>
      <c r="P87" s="315">
        <f t="shared" si="183"/>
        <v>70796</v>
      </c>
      <c r="Q87" s="307">
        <f t="shared" si="183"/>
        <v>37000</v>
      </c>
      <c r="R87" s="307">
        <f t="shared" ref="R87:S87" si="184">SUM(R88:R89)</f>
        <v>33796</v>
      </c>
      <c r="S87" s="335">
        <f t="shared" si="184"/>
        <v>0</v>
      </c>
      <c r="T87" s="315">
        <f>SUM(T88:T89)</f>
        <v>80296</v>
      </c>
      <c r="U87" s="307">
        <f t="shared" ref="U87:W87" si="185">SUM(U88:U89)</f>
        <v>46500</v>
      </c>
      <c r="V87" s="307">
        <f t="shared" si="185"/>
        <v>33796</v>
      </c>
      <c r="W87" s="308">
        <f t="shared" si="185"/>
        <v>0</v>
      </c>
      <c r="X87" s="306">
        <f t="shared" ref="X87:AA87" si="186">SUM(X88:X89)</f>
        <v>15000</v>
      </c>
      <c r="Y87" s="304">
        <f t="shared" si="186"/>
        <v>15000</v>
      </c>
      <c r="Z87" s="304">
        <f t="shared" si="186"/>
        <v>0</v>
      </c>
      <c r="AA87" s="305">
        <f t="shared" si="186"/>
        <v>0</v>
      </c>
      <c r="AB87" s="306">
        <f t="shared" ref="AB87:AE87" si="187">SUM(AB88:AB89)</f>
        <v>95296</v>
      </c>
      <c r="AC87" s="304">
        <f t="shared" si="187"/>
        <v>61500</v>
      </c>
      <c r="AD87" s="304">
        <f t="shared" si="187"/>
        <v>33796</v>
      </c>
      <c r="AE87" s="305">
        <f t="shared" si="187"/>
        <v>0</v>
      </c>
    </row>
    <row r="88" spans="1:31" ht="16.5" x14ac:dyDescent="0.3">
      <c r="A88" s="153"/>
      <c r="B88" s="343">
        <v>1</v>
      </c>
      <c r="C88" s="350" t="s">
        <v>254</v>
      </c>
      <c r="D88" s="315">
        <f>SUM(E88:G88)</f>
        <v>0</v>
      </c>
      <c r="E88" s="307">
        <f>'[1]7.Komunikácie'!$E$30</f>
        <v>0</v>
      </c>
      <c r="F88" s="307">
        <f>'[1]7.Komunikácie'!$F$30</f>
        <v>0</v>
      </c>
      <c r="G88" s="335">
        <f>'[1]7.Komunikácie'!$G$30</f>
        <v>0</v>
      </c>
      <c r="H88" s="315">
        <f>SUM(I88:K88)</f>
        <v>0</v>
      </c>
      <c r="I88" s="307">
        <f>'[1]7.Komunikácie'!$E$30</f>
        <v>0</v>
      </c>
      <c r="J88" s="307">
        <f>'[1]7.Komunikácie'!$F$30</f>
        <v>0</v>
      </c>
      <c r="K88" s="335">
        <f>'[1]7.Komunikácie'!$G$30</f>
        <v>0</v>
      </c>
      <c r="L88" s="315">
        <f>SUM(M88:O88)</f>
        <v>3796</v>
      </c>
      <c r="M88" s="307">
        <f>'[1]7.Komunikácie'!$H$30</f>
        <v>0</v>
      </c>
      <c r="N88" s="307">
        <f>'[1]7.Komunikácie'!$I$30</f>
        <v>3796</v>
      </c>
      <c r="O88" s="308">
        <f>'[1]7.Komunikácie'!$J$30</f>
        <v>0</v>
      </c>
      <c r="P88" s="315">
        <f>SUM(Q88:S88)</f>
        <v>3796</v>
      </c>
      <c r="Q88" s="307">
        <f>'[1]7.Komunikácie'!$K$30</f>
        <v>0</v>
      </c>
      <c r="R88" s="307">
        <f>'[1]7.Komunikácie'!$L$30</f>
        <v>3796</v>
      </c>
      <c r="S88" s="335">
        <f>'[1]7.Komunikácie'!$M$30</f>
        <v>0</v>
      </c>
      <c r="T88" s="315">
        <f>SUM(U88:W88)</f>
        <v>3796</v>
      </c>
      <c r="U88" s="307">
        <f>'[1]7.Komunikácie'!$N$30</f>
        <v>0</v>
      </c>
      <c r="V88" s="307">
        <f>'[1]7.Komunikácie'!$O$30</f>
        <v>3796</v>
      </c>
      <c r="W88" s="308">
        <f>'[1]7.Komunikácie'!$P$30</f>
        <v>0</v>
      </c>
      <c r="X88" s="306">
        <f>SUM(Y88:AA88)</f>
        <v>0</v>
      </c>
      <c r="Y88" s="304">
        <f>'[1]7.Komunikácie'!$Q$30</f>
        <v>0</v>
      </c>
      <c r="Z88" s="304">
        <f>'[1]7.Komunikácie'!$R$30</f>
        <v>0</v>
      </c>
      <c r="AA88" s="305">
        <f>'[1]7.Komunikácie'!$S$30</f>
        <v>0</v>
      </c>
      <c r="AB88" s="306">
        <f>SUM(AC88:AE88)</f>
        <v>3796</v>
      </c>
      <c r="AC88" s="304">
        <f>'[1]7.Komunikácie'!$T$30</f>
        <v>0</v>
      </c>
      <c r="AD88" s="304">
        <f>'[1]7.Komunikácie'!$U$30</f>
        <v>3796</v>
      </c>
      <c r="AE88" s="305">
        <f>'[1]7.Komunikácie'!$V$30</f>
        <v>0</v>
      </c>
    </row>
    <row r="89" spans="1:31" ht="16.5" x14ac:dyDescent="0.3">
      <c r="A89" s="153"/>
      <c r="B89" s="343">
        <v>2</v>
      </c>
      <c r="C89" s="350" t="s">
        <v>255</v>
      </c>
      <c r="D89" s="315">
        <f>SUM(E89:G89)</f>
        <v>65000</v>
      </c>
      <c r="E89" s="307">
        <f>'[1]7.Komunikácie'!$E$32</f>
        <v>35000</v>
      </c>
      <c r="F89" s="307">
        <f>'[1]7.Komunikácie'!$F$32</f>
        <v>30000</v>
      </c>
      <c r="G89" s="335">
        <f>'[1]7.Komunikácie'!$G$32</f>
        <v>0</v>
      </c>
      <c r="H89" s="315">
        <f>SUM(I89:K89)</f>
        <v>65000</v>
      </c>
      <c r="I89" s="307">
        <f>'[1]7.Komunikácie'!$E$32</f>
        <v>35000</v>
      </c>
      <c r="J89" s="307">
        <f>'[1]7.Komunikácie'!$F$32</f>
        <v>30000</v>
      </c>
      <c r="K89" s="335">
        <f>'[1]7.Komunikácie'!$G$32</f>
        <v>0</v>
      </c>
      <c r="L89" s="315">
        <f>SUM(M89:O89)</f>
        <v>80000</v>
      </c>
      <c r="M89" s="307">
        <f>'[1]7.Komunikácie'!$H$32</f>
        <v>50000</v>
      </c>
      <c r="N89" s="307">
        <f>'[1]7.Komunikácie'!$I$32</f>
        <v>30000</v>
      </c>
      <c r="O89" s="308">
        <f>'[1]7.Komunikácie'!$J$32</f>
        <v>0</v>
      </c>
      <c r="P89" s="315">
        <f>SUM(Q89:S89)</f>
        <v>67000</v>
      </c>
      <c r="Q89" s="307">
        <f>'[1]7.Komunikácie'!$K$32</f>
        <v>37000</v>
      </c>
      <c r="R89" s="307">
        <f>'[1]7.Komunikácie'!$L$32</f>
        <v>30000</v>
      </c>
      <c r="S89" s="335">
        <f>'[1]7.Komunikácie'!$M$32</f>
        <v>0</v>
      </c>
      <c r="T89" s="315">
        <f>SUM(U89:W89)</f>
        <v>76500</v>
      </c>
      <c r="U89" s="307">
        <f>'[1]7.Komunikácie'!$N$32</f>
        <v>46500</v>
      </c>
      <c r="V89" s="307">
        <f>'[1]7.Komunikácie'!$O$32</f>
        <v>30000</v>
      </c>
      <c r="W89" s="308">
        <f>'[1]7.Komunikácie'!$P$32</f>
        <v>0</v>
      </c>
      <c r="X89" s="306">
        <f>SUM(Y89:AA89)</f>
        <v>15000</v>
      </c>
      <c r="Y89" s="304">
        <f>'[1]7.Komunikácie'!$Q$32</f>
        <v>15000</v>
      </c>
      <c r="Z89" s="304">
        <f>'[1]7.Komunikácie'!$R$32</f>
        <v>0</v>
      </c>
      <c r="AA89" s="305">
        <f>'[1]7.Komunikácie'!$S$32</f>
        <v>0</v>
      </c>
      <c r="AB89" s="306">
        <f>SUM(AC89:AE89)</f>
        <v>91500</v>
      </c>
      <c r="AC89" s="304">
        <f>'[1]7.Komunikácie'!$T$32</f>
        <v>61500</v>
      </c>
      <c r="AD89" s="304">
        <f>'[1]7.Komunikácie'!$U$32</f>
        <v>30000</v>
      </c>
      <c r="AE89" s="305">
        <f>'[1]7.Komunikácie'!$V$32</f>
        <v>0</v>
      </c>
    </row>
    <row r="90" spans="1:31" ht="15.75" outlineLevel="1" x14ac:dyDescent="0.25">
      <c r="A90" s="153"/>
      <c r="B90" s="357" t="s">
        <v>256</v>
      </c>
      <c r="C90" s="345" t="s">
        <v>257</v>
      </c>
      <c r="D90" s="315">
        <f t="shared" ref="D90:M90" si="188">SUM(D91:D92)</f>
        <v>0</v>
      </c>
      <c r="E90" s="307">
        <f t="shared" si="188"/>
        <v>0</v>
      </c>
      <c r="F90" s="307">
        <f t="shared" si="188"/>
        <v>0</v>
      </c>
      <c r="G90" s="335">
        <f t="shared" si="188"/>
        <v>0</v>
      </c>
      <c r="H90" s="315">
        <f t="shared" si="188"/>
        <v>0</v>
      </c>
      <c r="I90" s="307">
        <f t="shared" si="188"/>
        <v>0</v>
      </c>
      <c r="J90" s="307">
        <f t="shared" si="188"/>
        <v>0</v>
      </c>
      <c r="K90" s="335">
        <f t="shared" si="188"/>
        <v>0</v>
      </c>
      <c r="L90" s="315">
        <f t="shared" si="188"/>
        <v>0</v>
      </c>
      <c r="M90" s="307">
        <f t="shared" si="188"/>
        <v>0</v>
      </c>
      <c r="N90" s="307">
        <f t="shared" ref="N90:Q90" si="189">SUM(N91:N92)</f>
        <v>0</v>
      </c>
      <c r="O90" s="308">
        <f t="shared" si="189"/>
        <v>0</v>
      </c>
      <c r="P90" s="315">
        <f t="shared" si="189"/>
        <v>0</v>
      </c>
      <c r="Q90" s="307">
        <f t="shared" si="189"/>
        <v>0</v>
      </c>
      <c r="R90" s="307">
        <f t="shared" ref="R90:S90" si="190">SUM(R91:R92)</f>
        <v>0</v>
      </c>
      <c r="S90" s="335">
        <f t="shared" si="190"/>
        <v>0</v>
      </c>
      <c r="T90" s="315">
        <f>SUM(T91:T92)</f>
        <v>0</v>
      </c>
      <c r="U90" s="307">
        <f t="shared" ref="U90:W90" si="191">SUM(U91:U92)</f>
        <v>0</v>
      </c>
      <c r="V90" s="307">
        <f t="shared" si="191"/>
        <v>0</v>
      </c>
      <c r="W90" s="308">
        <f t="shared" si="191"/>
        <v>0</v>
      </c>
      <c r="X90" s="306">
        <f t="shared" ref="X90:AA90" si="192">SUM(X91:X92)</f>
        <v>12900</v>
      </c>
      <c r="Y90" s="304">
        <f t="shared" si="192"/>
        <v>0</v>
      </c>
      <c r="Z90" s="304">
        <f t="shared" si="192"/>
        <v>12900</v>
      </c>
      <c r="AA90" s="305">
        <f t="shared" si="192"/>
        <v>0</v>
      </c>
      <c r="AB90" s="306">
        <f t="shared" ref="AB90:AE90" si="193">SUM(AB91:AB92)</f>
        <v>12900</v>
      </c>
      <c r="AC90" s="304">
        <f t="shared" si="193"/>
        <v>0</v>
      </c>
      <c r="AD90" s="304">
        <f t="shared" si="193"/>
        <v>12900</v>
      </c>
      <c r="AE90" s="305">
        <f t="shared" si="193"/>
        <v>0</v>
      </c>
    </row>
    <row r="91" spans="1:31" ht="16.5" outlineLevel="1" x14ac:dyDescent="0.3">
      <c r="A91" s="153"/>
      <c r="B91" s="343">
        <v>1</v>
      </c>
      <c r="C91" s="350" t="s">
        <v>258</v>
      </c>
      <c r="D91" s="315">
        <f>SUM(E91:G91)</f>
        <v>0</v>
      </c>
      <c r="E91" s="307">
        <f>'[1]7.Komunikácie'!$E$35</f>
        <v>0</v>
      </c>
      <c r="F91" s="307">
        <f>'[1]7.Komunikácie'!$F$35</f>
        <v>0</v>
      </c>
      <c r="G91" s="335">
        <f>'[1]7.Komunikácie'!$G$35</f>
        <v>0</v>
      </c>
      <c r="H91" s="315">
        <f>SUM(I91:K91)</f>
        <v>0</v>
      </c>
      <c r="I91" s="307">
        <f>'[1]7.Komunikácie'!$E$35</f>
        <v>0</v>
      </c>
      <c r="J91" s="307">
        <f>'[1]7.Komunikácie'!$F$35</f>
        <v>0</v>
      </c>
      <c r="K91" s="335">
        <f>'[1]7.Komunikácie'!$G$35</f>
        <v>0</v>
      </c>
      <c r="L91" s="315">
        <f>SUM(M91:O91)</f>
        <v>0</v>
      </c>
      <c r="M91" s="307">
        <f>'[1]7.Komunikácie'!$H$35</f>
        <v>0</v>
      </c>
      <c r="N91" s="307">
        <f>'[1]7.Komunikácie'!$I$35</f>
        <v>0</v>
      </c>
      <c r="O91" s="308">
        <f>'[1]7.Komunikácie'!$J$35</f>
        <v>0</v>
      </c>
      <c r="P91" s="315">
        <f>SUM(Q91:S91)</f>
        <v>0</v>
      </c>
      <c r="Q91" s="307">
        <f>'[1]7.Komunikácie'!$K$35</f>
        <v>0</v>
      </c>
      <c r="R91" s="307">
        <f>'[1]7.Komunikácie'!$L$35</f>
        <v>0</v>
      </c>
      <c r="S91" s="335">
        <f>'[1]7.Komunikácie'!$M$35</f>
        <v>0</v>
      </c>
      <c r="T91" s="315">
        <f>SUM(U91:W91)</f>
        <v>0</v>
      </c>
      <c r="U91" s="307">
        <f>'[1]7.Komunikácie'!$N$35</f>
        <v>0</v>
      </c>
      <c r="V91" s="307">
        <f>'[1]7.Komunikácie'!$O$35</f>
        <v>0</v>
      </c>
      <c r="W91" s="308">
        <f>'[1]7.Komunikácie'!$P$35</f>
        <v>0</v>
      </c>
      <c r="X91" s="306">
        <f>SUM(Y91:AA91)</f>
        <v>12900</v>
      </c>
      <c r="Y91" s="304">
        <f>'[1]7.Komunikácie'!$Q$35</f>
        <v>0</v>
      </c>
      <c r="Z91" s="304">
        <f>'[1]7.Komunikácie'!$R$35</f>
        <v>12900</v>
      </c>
      <c r="AA91" s="305">
        <f>'[1]7.Komunikácie'!$S$35</f>
        <v>0</v>
      </c>
      <c r="AB91" s="306">
        <f>SUM(AC91:AE91)</f>
        <v>12900</v>
      </c>
      <c r="AC91" s="304">
        <f>'[1]7.Komunikácie'!$T$35</f>
        <v>0</v>
      </c>
      <c r="AD91" s="304">
        <f>'[1]7.Komunikácie'!$U$35</f>
        <v>12900</v>
      </c>
      <c r="AE91" s="305">
        <f>'[1]7.Komunikácie'!$V$35</f>
        <v>0</v>
      </c>
    </row>
    <row r="92" spans="1:31" ht="17.25" outlineLevel="1" thickBot="1" x14ac:dyDescent="0.35">
      <c r="A92" s="153"/>
      <c r="B92" s="346">
        <v>2</v>
      </c>
      <c r="C92" s="352" t="s">
        <v>259</v>
      </c>
      <c r="D92" s="332">
        <f>SUM(E92:G92)</f>
        <v>0</v>
      </c>
      <c r="E92" s="333">
        <f>'[1]7.Komunikácie'!$E$38</f>
        <v>0</v>
      </c>
      <c r="F92" s="333">
        <f>'[1]7.Komunikácie'!$F$38</f>
        <v>0</v>
      </c>
      <c r="G92" s="509">
        <f>'[1]7.Komunikácie'!$G$38</f>
        <v>0</v>
      </c>
      <c r="H92" s="332">
        <f>SUM(I92:K92)</f>
        <v>0</v>
      </c>
      <c r="I92" s="333">
        <f>'[1]7.Komunikácie'!$E$38</f>
        <v>0</v>
      </c>
      <c r="J92" s="333">
        <f>'[1]7.Komunikácie'!$F$38</f>
        <v>0</v>
      </c>
      <c r="K92" s="509">
        <f>'[1]7.Komunikácie'!$G$38</f>
        <v>0</v>
      </c>
      <c r="L92" s="332">
        <f>SUM(M92:O92)</f>
        <v>0</v>
      </c>
      <c r="M92" s="333">
        <f>'[1]7.Komunikácie'!$H$38</f>
        <v>0</v>
      </c>
      <c r="N92" s="333">
        <f>'[1]7.Komunikácie'!$I$38</f>
        <v>0</v>
      </c>
      <c r="O92" s="529">
        <f>'[1]7.Komunikácie'!$J$38</f>
        <v>0</v>
      </c>
      <c r="P92" s="332">
        <f>SUM(Q92:S92)</f>
        <v>0</v>
      </c>
      <c r="Q92" s="333">
        <f>'[1]7.Komunikácie'!$K$38</f>
        <v>0</v>
      </c>
      <c r="R92" s="333">
        <f>'[1]7.Komunikácie'!$L$38</f>
        <v>0</v>
      </c>
      <c r="S92" s="509">
        <f>'[1]7.Komunikácie'!$M$38</f>
        <v>0</v>
      </c>
      <c r="T92" s="332">
        <f>SUM(U92:W92)</f>
        <v>0</v>
      </c>
      <c r="U92" s="333">
        <f>'[1]7.Komunikácie'!$N$38</f>
        <v>0</v>
      </c>
      <c r="V92" s="333">
        <f>'[1]7.Komunikácie'!$O$38</f>
        <v>0</v>
      </c>
      <c r="W92" s="529">
        <f>'[1]7.Komunikácie'!$P$38</f>
        <v>0</v>
      </c>
      <c r="X92" s="312">
        <f>SUM(Y92:AA92)</f>
        <v>0</v>
      </c>
      <c r="Y92" s="313">
        <f>'[1]7.Komunikácie'!$Q$38</f>
        <v>0</v>
      </c>
      <c r="Z92" s="313">
        <f>'[1]7.Komunikácie'!$R$38</f>
        <v>0</v>
      </c>
      <c r="AA92" s="314">
        <f>'[1]7.Komunikácie'!$S$38</f>
        <v>0</v>
      </c>
      <c r="AB92" s="312">
        <f>SUM(AC92:AE92)</f>
        <v>0</v>
      </c>
      <c r="AC92" s="313">
        <f>'[1]7.Komunikácie'!$T$38</f>
        <v>0</v>
      </c>
      <c r="AD92" s="313">
        <f>'[1]7.Komunikácie'!$U$38</f>
        <v>0</v>
      </c>
      <c r="AE92" s="314">
        <f>'[1]7.Komunikácie'!$V$38</f>
        <v>0</v>
      </c>
    </row>
    <row r="93" spans="1:31" s="155" customFormat="1" ht="15.75" x14ac:dyDescent="0.25">
      <c r="B93" s="348" t="s">
        <v>260</v>
      </c>
      <c r="C93" s="349"/>
      <c r="D93" s="329">
        <f t="shared" ref="D93:G93" si="194">D94+D95</f>
        <v>80000</v>
      </c>
      <c r="E93" s="330">
        <f t="shared" si="194"/>
        <v>80000</v>
      </c>
      <c r="F93" s="330">
        <f t="shared" si="194"/>
        <v>0</v>
      </c>
      <c r="G93" s="431">
        <f t="shared" si="194"/>
        <v>0</v>
      </c>
      <c r="H93" s="329">
        <f t="shared" ref="H93:AA93" si="195">H94+H95</f>
        <v>80000</v>
      </c>
      <c r="I93" s="330">
        <f t="shared" si="195"/>
        <v>80000</v>
      </c>
      <c r="J93" s="330">
        <f t="shared" si="195"/>
        <v>0</v>
      </c>
      <c r="K93" s="431">
        <f t="shared" si="195"/>
        <v>0</v>
      </c>
      <c r="L93" s="329">
        <f>L94+L95</f>
        <v>85000</v>
      </c>
      <c r="M93" s="330">
        <f t="shared" ref="M93:O93" si="196">M94+M95</f>
        <v>85000</v>
      </c>
      <c r="N93" s="330">
        <f t="shared" si="196"/>
        <v>0</v>
      </c>
      <c r="O93" s="331">
        <f t="shared" si="196"/>
        <v>0</v>
      </c>
      <c r="P93" s="329">
        <f>P94+P95</f>
        <v>85000</v>
      </c>
      <c r="Q93" s="330">
        <f t="shared" ref="Q93:S93" si="197">Q94+Q95</f>
        <v>85000</v>
      </c>
      <c r="R93" s="330">
        <f t="shared" si="197"/>
        <v>0</v>
      </c>
      <c r="S93" s="431">
        <f t="shared" si="197"/>
        <v>0</v>
      </c>
      <c r="T93" s="329">
        <f>T95+T94</f>
        <v>85000</v>
      </c>
      <c r="U93" s="330">
        <f t="shared" ref="U93:W93" si="198">U95+U94</f>
        <v>85000</v>
      </c>
      <c r="V93" s="330">
        <f t="shared" si="198"/>
        <v>0</v>
      </c>
      <c r="W93" s="331">
        <f t="shared" si="198"/>
        <v>0</v>
      </c>
      <c r="X93" s="303">
        <f t="shared" si="195"/>
        <v>0</v>
      </c>
      <c r="Y93" s="301">
        <f t="shared" si="195"/>
        <v>0</v>
      </c>
      <c r="Z93" s="301">
        <f t="shared" si="195"/>
        <v>0</v>
      </c>
      <c r="AA93" s="302">
        <f t="shared" si="195"/>
        <v>0</v>
      </c>
      <c r="AB93" s="303">
        <f t="shared" ref="AB93:AE93" si="199">AB94+AB95</f>
        <v>85000</v>
      </c>
      <c r="AC93" s="301">
        <f t="shared" si="199"/>
        <v>85000</v>
      </c>
      <c r="AD93" s="301">
        <f t="shared" si="199"/>
        <v>0</v>
      </c>
      <c r="AE93" s="302">
        <f t="shared" si="199"/>
        <v>0</v>
      </c>
    </row>
    <row r="94" spans="1:31" ht="15.75" x14ac:dyDescent="0.25">
      <c r="A94" s="153"/>
      <c r="B94" s="357" t="s">
        <v>261</v>
      </c>
      <c r="C94" s="345" t="s">
        <v>262</v>
      </c>
      <c r="D94" s="315">
        <f>SUM(E94:G94)</f>
        <v>80000</v>
      </c>
      <c r="E94" s="307">
        <f>'[1]8.Doprava'!$E$4</f>
        <v>80000</v>
      </c>
      <c r="F94" s="307">
        <f>'[1]8.Doprava'!$F$4</f>
        <v>0</v>
      </c>
      <c r="G94" s="335">
        <f>'[1]8.Doprava'!$G$4</f>
        <v>0</v>
      </c>
      <c r="H94" s="315">
        <f>SUM(I94:K94)</f>
        <v>80000</v>
      </c>
      <c r="I94" s="307">
        <f>'[1]8.Doprava'!$E$4</f>
        <v>80000</v>
      </c>
      <c r="J94" s="307">
        <f>'[1]8.Doprava'!$F$4</f>
        <v>0</v>
      </c>
      <c r="K94" s="335">
        <f>'[1]8.Doprava'!$G$4</f>
        <v>0</v>
      </c>
      <c r="L94" s="315">
        <f>SUM(M94:O94)</f>
        <v>80000</v>
      </c>
      <c r="M94" s="307">
        <f>'[1]8.Doprava'!$H$4</f>
        <v>80000</v>
      </c>
      <c r="N94" s="307">
        <f>'[1]8.Doprava'!$I$4</f>
        <v>0</v>
      </c>
      <c r="O94" s="308">
        <f>'[1]8.Doprava'!$J$4</f>
        <v>0</v>
      </c>
      <c r="P94" s="315">
        <f>SUM(Q94:S94)</f>
        <v>80000</v>
      </c>
      <c r="Q94" s="307">
        <f>'[1]8.Doprava'!$K$4</f>
        <v>80000</v>
      </c>
      <c r="R94" s="307">
        <f>'[1]8.Doprava'!$L$4</f>
        <v>0</v>
      </c>
      <c r="S94" s="335">
        <f>'[1]8.Doprava'!$M$4</f>
        <v>0</v>
      </c>
      <c r="T94" s="315">
        <f>SUM(U94:W94)</f>
        <v>80000</v>
      </c>
      <c r="U94" s="307">
        <f>'[1]8.Doprava'!$N$4</f>
        <v>80000</v>
      </c>
      <c r="V94" s="307">
        <f>'[1]8.Doprava'!$O$4</f>
        <v>0</v>
      </c>
      <c r="W94" s="308">
        <f>'[1]8.Doprava'!$P$4</f>
        <v>0</v>
      </c>
      <c r="X94" s="306">
        <f>SUM(Y94:AA94)</f>
        <v>0</v>
      </c>
      <c r="Y94" s="304">
        <f>'[1]8.Doprava'!$Q$4</f>
        <v>0</v>
      </c>
      <c r="Z94" s="304">
        <f>'[1]8.Doprava'!$R$4</f>
        <v>0</v>
      </c>
      <c r="AA94" s="305">
        <f>'[1]8.Doprava'!$S$4</f>
        <v>0</v>
      </c>
      <c r="AB94" s="306">
        <f>SUM(AC94:AE94)</f>
        <v>80000</v>
      </c>
      <c r="AC94" s="304">
        <f>'[1]8.Doprava'!$T$4</f>
        <v>80000</v>
      </c>
      <c r="AD94" s="304">
        <f>'[1]8.Doprava'!$U$4</f>
        <v>0</v>
      </c>
      <c r="AE94" s="305">
        <f>'[1]8.Doprava'!$V$4</f>
        <v>0</v>
      </c>
    </row>
    <row r="95" spans="1:31" ht="15.75" x14ac:dyDescent="0.25">
      <c r="A95" s="153"/>
      <c r="B95" s="357" t="s">
        <v>263</v>
      </c>
      <c r="C95" s="345" t="s">
        <v>264</v>
      </c>
      <c r="D95" s="315">
        <f t="shared" ref="D95:M95" si="200">SUM(D96)</f>
        <v>0</v>
      </c>
      <c r="E95" s="307">
        <f t="shared" si="200"/>
        <v>0</v>
      </c>
      <c r="F95" s="307">
        <f t="shared" si="200"/>
        <v>0</v>
      </c>
      <c r="G95" s="335">
        <f t="shared" si="200"/>
        <v>0</v>
      </c>
      <c r="H95" s="315">
        <f t="shared" si="200"/>
        <v>0</v>
      </c>
      <c r="I95" s="307">
        <f t="shared" si="200"/>
        <v>0</v>
      </c>
      <c r="J95" s="307">
        <f t="shared" si="200"/>
        <v>0</v>
      </c>
      <c r="K95" s="335">
        <f t="shared" si="200"/>
        <v>0</v>
      </c>
      <c r="L95" s="315">
        <f t="shared" si="200"/>
        <v>5000</v>
      </c>
      <c r="M95" s="307">
        <f t="shared" si="200"/>
        <v>5000</v>
      </c>
      <c r="N95" s="307">
        <f t="shared" ref="N95:O95" si="201">SUM(N96)</f>
        <v>0</v>
      </c>
      <c r="O95" s="308">
        <f t="shared" si="201"/>
        <v>0</v>
      </c>
      <c r="P95" s="315">
        <f t="shared" ref="P95:Q95" si="202">SUM(P96)</f>
        <v>5000</v>
      </c>
      <c r="Q95" s="307">
        <f t="shared" si="202"/>
        <v>5000</v>
      </c>
      <c r="R95" s="307">
        <f t="shared" ref="R95:S95" si="203">SUM(R96)</f>
        <v>0</v>
      </c>
      <c r="S95" s="335">
        <f t="shared" si="203"/>
        <v>0</v>
      </c>
      <c r="T95" s="315">
        <f>SUM(T96)</f>
        <v>5000</v>
      </c>
      <c r="U95" s="307">
        <f>SUM(U96)</f>
        <v>5000</v>
      </c>
      <c r="V95" s="307">
        <f t="shared" ref="V95:W95" si="204">SUM(V96)</f>
        <v>0</v>
      </c>
      <c r="W95" s="308">
        <f t="shared" si="204"/>
        <v>0</v>
      </c>
      <c r="X95" s="306">
        <f t="shared" ref="X95:AE95" si="205">SUM(X96)</f>
        <v>0</v>
      </c>
      <c r="Y95" s="304">
        <f t="shared" si="205"/>
        <v>0</v>
      </c>
      <c r="Z95" s="304">
        <f t="shared" si="205"/>
        <v>0</v>
      </c>
      <c r="AA95" s="305">
        <f t="shared" si="205"/>
        <v>0</v>
      </c>
      <c r="AB95" s="306">
        <f t="shared" si="205"/>
        <v>5000</v>
      </c>
      <c r="AC95" s="304">
        <f t="shared" si="205"/>
        <v>5000</v>
      </c>
      <c r="AD95" s="304">
        <f t="shared" si="205"/>
        <v>0</v>
      </c>
      <c r="AE95" s="305">
        <f t="shared" si="205"/>
        <v>0</v>
      </c>
    </row>
    <row r="96" spans="1:31" ht="17.25" thickBot="1" x14ac:dyDescent="0.35">
      <c r="A96" s="153"/>
      <c r="B96" s="346">
        <v>1</v>
      </c>
      <c r="C96" s="352" t="s">
        <v>265</v>
      </c>
      <c r="D96" s="326">
        <f>SUM(E96:G96)</f>
        <v>0</v>
      </c>
      <c r="E96" s="327">
        <f>'[1]8.Doprava'!$E$7</f>
        <v>0</v>
      </c>
      <c r="F96" s="327">
        <f>'[1]8.Doprava'!$F$7</f>
        <v>0</v>
      </c>
      <c r="G96" s="432">
        <f>'[1]8.Doprava'!$G$7</f>
        <v>0</v>
      </c>
      <c r="H96" s="326">
        <f>SUM(I96:K96)</f>
        <v>0</v>
      </c>
      <c r="I96" s="327">
        <f>'[1]8.Doprava'!$E$7</f>
        <v>0</v>
      </c>
      <c r="J96" s="327">
        <f>'[1]8.Doprava'!$F$7</f>
        <v>0</v>
      </c>
      <c r="K96" s="432">
        <f>'[1]8.Doprava'!$G$7</f>
        <v>0</v>
      </c>
      <c r="L96" s="332">
        <f>SUM(M96:O96)</f>
        <v>5000</v>
      </c>
      <c r="M96" s="333">
        <f>'[1]8.Doprava'!$H$7</f>
        <v>5000</v>
      </c>
      <c r="N96" s="333">
        <f>'[1]8.Doprava'!$I$7</f>
        <v>0</v>
      </c>
      <c r="O96" s="529">
        <f>'[1]8.Doprava'!$J$7</f>
        <v>0</v>
      </c>
      <c r="P96" s="332">
        <f>SUM(Q96:S96)</f>
        <v>5000</v>
      </c>
      <c r="Q96" s="333">
        <f>'[1]8.Doprava'!$K$7</f>
        <v>5000</v>
      </c>
      <c r="R96" s="333">
        <f>'[1]8.Doprava'!$L$7</f>
        <v>0</v>
      </c>
      <c r="S96" s="509">
        <f>'[1]8.Doprava'!$M$7</f>
        <v>0</v>
      </c>
      <c r="T96" s="332">
        <f>SUM(U96:W96)</f>
        <v>5000</v>
      </c>
      <c r="U96" s="333">
        <f>'[1]8.Doprava'!$N$7</f>
        <v>5000</v>
      </c>
      <c r="V96" s="333">
        <f>'[1]8.Doprava'!$O$7</f>
        <v>0</v>
      </c>
      <c r="W96" s="529">
        <f>'[1]8.Doprava'!$P$7</f>
        <v>0</v>
      </c>
      <c r="X96" s="312">
        <f>SUM(Y96:AA96)</f>
        <v>0</v>
      </c>
      <c r="Y96" s="313">
        <f>'[1]8.Doprava'!$Q$7</f>
        <v>0</v>
      </c>
      <c r="Z96" s="313">
        <f>'[1]8.Doprava'!$R$7</f>
        <v>0</v>
      </c>
      <c r="AA96" s="314">
        <f>'[1]8.Doprava'!$S$7</f>
        <v>0</v>
      </c>
      <c r="AB96" s="312">
        <f>SUM(AC96:AE96)</f>
        <v>5000</v>
      </c>
      <c r="AC96" s="313">
        <f>'[1]8.Doprava'!$T$7</f>
        <v>5000</v>
      </c>
      <c r="AD96" s="313">
        <f>'[1]8.Doprava'!$U$7</f>
        <v>0</v>
      </c>
      <c r="AE96" s="314">
        <f>'[1]8.Doprava'!$V$7</f>
        <v>0</v>
      </c>
    </row>
    <row r="97" spans="1:31" s="155" customFormat="1" ht="15.75" x14ac:dyDescent="0.25">
      <c r="B97" s="348" t="s">
        <v>266</v>
      </c>
      <c r="C97" s="349"/>
      <c r="D97" s="329">
        <f t="shared" ref="D97:G97" si="206">D98+D99+D108+D115+D118+D119+D120</f>
        <v>6058903</v>
      </c>
      <c r="E97" s="330">
        <f t="shared" si="206"/>
        <v>6021403</v>
      </c>
      <c r="F97" s="330">
        <f t="shared" si="206"/>
        <v>37500</v>
      </c>
      <c r="G97" s="431">
        <f t="shared" si="206"/>
        <v>0</v>
      </c>
      <c r="H97" s="329">
        <f t="shared" ref="H97:AA97" si="207">H98+H99+H108+H115+H118+H119+H120</f>
        <v>6058903</v>
      </c>
      <c r="I97" s="330">
        <f t="shared" si="207"/>
        <v>6021403</v>
      </c>
      <c r="J97" s="330">
        <f t="shared" si="207"/>
        <v>37500</v>
      </c>
      <c r="K97" s="431">
        <f t="shared" si="207"/>
        <v>0</v>
      </c>
      <c r="L97" s="329">
        <f>L98+L99+L108+L115+L118+L119+L120</f>
        <v>6534618</v>
      </c>
      <c r="M97" s="330">
        <f t="shared" ref="M97:O97" si="208">M98+M99+M108+M115+M118+M119+M120</f>
        <v>6208708</v>
      </c>
      <c r="N97" s="330">
        <f t="shared" si="208"/>
        <v>325910</v>
      </c>
      <c r="O97" s="331">
        <f t="shared" si="208"/>
        <v>0</v>
      </c>
      <c r="P97" s="329">
        <f>P98+P99+P108+P115+P118+P119+P120</f>
        <v>6719135</v>
      </c>
      <c r="Q97" s="330">
        <f t="shared" ref="Q97:S97" si="209">Q98+Q99+Q108+Q115+Q118+Q119+Q120</f>
        <v>6241846</v>
      </c>
      <c r="R97" s="330">
        <f t="shared" si="209"/>
        <v>477289</v>
      </c>
      <c r="S97" s="431">
        <f t="shared" si="209"/>
        <v>0</v>
      </c>
      <c r="T97" s="329">
        <f>T98+T99+T108+T115+T118+T119+T120</f>
        <v>6870725</v>
      </c>
      <c r="U97" s="330">
        <f t="shared" ref="U97:W97" si="210">U98+U99+U108+U115+U118+U119+U120</f>
        <v>6375948</v>
      </c>
      <c r="V97" s="330">
        <f t="shared" si="210"/>
        <v>494777</v>
      </c>
      <c r="W97" s="331">
        <f t="shared" si="210"/>
        <v>0</v>
      </c>
      <c r="X97" s="303">
        <f t="shared" si="207"/>
        <v>66486</v>
      </c>
      <c r="Y97" s="301">
        <f>Y98+Y99+Y108+Y115+Y118+Y119+Y120</f>
        <v>62427</v>
      </c>
      <c r="Z97" s="301">
        <f t="shared" si="207"/>
        <v>4059</v>
      </c>
      <c r="AA97" s="302">
        <f t="shared" si="207"/>
        <v>0</v>
      </c>
      <c r="AB97" s="303">
        <f t="shared" ref="AB97:AE97" si="211">AB98+AB99+AB108+AB115+AB118+AB119+AB120</f>
        <v>6937211</v>
      </c>
      <c r="AC97" s="301">
        <f t="shared" si="211"/>
        <v>6438375</v>
      </c>
      <c r="AD97" s="301">
        <f t="shared" si="211"/>
        <v>498836</v>
      </c>
      <c r="AE97" s="302">
        <f t="shared" si="211"/>
        <v>0</v>
      </c>
    </row>
    <row r="98" spans="1:31" ht="15.75" x14ac:dyDescent="0.25">
      <c r="A98" s="153"/>
      <c r="B98" s="357" t="s">
        <v>267</v>
      </c>
      <c r="C98" s="345" t="s">
        <v>268</v>
      </c>
      <c r="D98" s="315">
        <f>SUM(E98:G98)</f>
        <v>5340</v>
      </c>
      <c r="E98" s="307">
        <f>'[1]9. Vzdelávanie'!$E$4</f>
        <v>5340</v>
      </c>
      <c r="F98" s="307">
        <f>'[1]9. Vzdelávanie'!$F$4</f>
        <v>0</v>
      </c>
      <c r="G98" s="335">
        <f>'[1]9. Vzdelávanie'!$G$4</f>
        <v>0</v>
      </c>
      <c r="H98" s="315">
        <f>SUM(I98:K98)</f>
        <v>5340</v>
      </c>
      <c r="I98" s="307">
        <f>'[1]9. Vzdelávanie'!$E$4</f>
        <v>5340</v>
      </c>
      <c r="J98" s="307">
        <f>'[1]9. Vzdelávanie'!$F$4</f>
        <v>0</v>
      </c>
      <c r="K98" s="335">
        <f>'[1]9. Vzdelávanie'!$G$4</f>
        <v>0</v>
      </c>
      <c r="L98" s="315">
        <f>SUM(M98:O98)</f>
        <v>5340</v>
      </c>
      <c r="M98" s="307">
        <f>'[1]9. Vzdelávanie'!$H$4</f>
        <v>5340</v>
      </c>
      <c r="N98" s="307">
        <f>'[1]9. Vzdelávanie'!$I$4</f>
        <v>0</v>
      </c>
      <c r="O98" s="308">
        <f>'[1]9. Vzdelávanie'!$J$4</f>
        <v>0</v>
      </c>
      <c r="P98" s="315">
        <f>SUM(Q98:S98)</f>
        <v>6340</v>
      </c>
      <c r="Q98" s="307">
        <f>'[1]9. Vzdelávanie'!$K$4</f>
        <v>6340</v>
      </c>
      <c r="R98" s="307">
        <f>'[1]9. Vzdelávanie'!$L$4</f>
        <v>0</v>
      </c>
      <c r="S98" s="335">
        <f>'[1]9. Vzdelávanie'!$M$4</f>
        <v>0</v>
      </c>
      <c r="T98" s="315">
        <f>SUM(U98:W98)</f>
        <v>6340</v>
      </c>
      <c r="U98" s="307">
        <f>'[1]9. Vzdelávanie'!$N$4</f>
        <v>6340</v>
      </c>
      <c r="V98" s="307">
        <f>'[1]9. Vzdelávanie'!$O$4</f>
        <v>0</v>
      </c>
      <c r="W98" s="308">
        <f>'[1]9. Vzdelávanie'!$P$4</f>
        <v>0</v>
      </c>
      <c r="X98" s="306">
        <f>SUM(Y98:AA98)</f>
        <v>0</v>
      </c>
      <c r="Y98" s="304">
        <f>'[1]9. Vzdelávanie'!$Q$4</f>
        <v>0</v>
      </c>
      <c r="Z98" s="304">
        <f>'[1]9. Vzdelávanie'!$R$4</f>
        <v>0</v>
      </c>
      <c r="AA98" s="305">
        <f>'[1]9. Vzdelávanie'!$S$4</f>
        <v>0</v>
      </c>
      <c r="AB98" s="306">
        <f>SUM(AC98:AE98)</f>
        <v>6340</v>
      </c>
      <c r="AC98" s="304">
        <f>'[1]9. Vzdelávanie'!$T$4</f>
        <v>6340</v>
      </c>
      <c r="AD98" s="304">
        <f>'[1]9. Vzdelávanie'!$U$4</f>
        <v>0</v>
      </c>
      <c r="AE98" s="305">
        <f>'[1]9. Vzdelávanie'!$V$4</f>
        <v>0</v>
      </c>
    </row>
    <row r="99" spans="1:31" ht="15.75" x14ac:dyDescent="0.25">
      <c r="A99" s="153"/>
      <c r="B99" s="357" t="s">
        <v>269</v>
      </c>
      <c r="C99" s="345" t="s">
        <v>270</v>
      </c>
      <c r="D99" s="315">
        <f t="shared" ref="D99:L99" si="212">SUM(D100:D107)</f>
        <v>1508990</v>
      </c>
      <c r="E99" s="307">
        <f t="shared" si="212"/>
        <v>1479290</v>
      </c>
      <c r="F99" s="307">
        <f t="shared" si="212"/>
        <v>29700</v>
      </c>
      <c r="G99" s="335">
        <f t="shared" si="212"/>
        <v>0</v>
      </c>
      <c r="H99" s="315">
        <f t="shared" si="212"/>
        <v>1508990</v>
      </c>
      <c r="I99" s="307">
        <f t="shared" si="212"/>
        <v>1479290</v>
      </c>
      <c r="J99" s="307">
        <f t="shared" si="212"/>
        <v>29700</v>
      </c>
      <c r="K99" s="335">
        <f t="shared" si="212"/>
        <v>0</v>
      </c>
      <c r="L99" s="315">
        <f t="shared" si="212"/>
        <v>1490937</v>
      </c>
      <c r="M99" s="307">
        <f t="shared" ref="M99:P99" si="213">SUM(M100:M107)</f>
        <v>1467447</v>
      </c>
      <c r="N99" s="307">
        <f t="shared" si="213"/>
        <v>23490</v>
      </c>
      <c r="O99" s="308">
        <f t="shared" si="213"/>
        <v>0</v>
      </c>
      <c r="P99" s="315">
        <f t="shared" si="213"/>
        <v>1490937</v>
      </c>
      <c r="Q99" s="307">
        <f t="shared" ref="Q99:T99" si="214">SUM(Q100:Q107)</f>
        <v>1467447</v>
      </c>
      <c r="R99" s="307">
        <f t="shared" si="214"/>
        <v>23490</v>
      </c>
      <c r="S99" s="335">
        <f t="shared" si="214"/>
        <v>0</v>
      </c>
      <c r="T99" s="315">
        <f t="shared" si="214"/>
        <v>1498518</v>
      </c>
      <c r="U99" s="307">
        <f t="shared" ref="U99:W99" si="215">SUM(U100:U107)</f>
        <v>1478040</v>
      </c>
      <c r="V99" s="307">
        <f t="shared" si="215"/>
        <v>20478</v>
      </c>
      <c r="W99" s="308">
        <f t="shared" si="215"/>
        <v>0</v>
      </c>
      <c r="X99" s="306">
        <f t="shared" ref="X99:AE99" si="216">SUM(X100:X107)</f>
        <v>-1025</v>
      </c>
      <c r="Y99" s="304">
        <f t="shared" si="216"/>
        <v>975</v>
      </c>
      <c r="Z99" s="304">
        <f t="shared" si="216"/>
        <v>-2000</v>
      </c>
      <c r="AA99" s="305">
        <f t="shared" si="216"/>
        <v>0</v>
      </c>
      <c r="AB99" s="306">
        <f t="shared" si="216"/>
        <v>1497493</v>
      </c>
      <c r="AC99" s="304">
        <f t="shared" si="216"/>
        <v>1479015</v>
      </c>
      <c r="AD99" s="304">
        <f t="shared" si="216"/>
        <v>18478</v>
      </c>
      <c r="AE99" s="305">
        <f t="shared" si="216"/>
        <v>0</v>
      </c>
    </row>
    <row r="100" spans="1:31" ht="16.5" x14ac:dyDescent="0.3">
      <c r="A100" s="153"/>
      <c r="B100" s="343">
        <v>1</v>
      </c>
      <c r="C100" s="350" t="s">
        <v>271</v>
      </c>
      <c r="D100" s="315">
        <f>SUM(E100:G100)</f>
        <v>169500</v>
      </c>
      <c r="E100" s="307">
        <f>'[1]9. Vzdelávanie'!$E$19</f>
        <v>146000</v>
      </c>
      <c r="F100" s="307">
        <f>'[1]9. Vzdelávanie'!$F$19</f>
        <v>23500</v>
      </c>
      <c r="G100" s="335">
        <f>'[1]9. Vzdelávanie'!$G$19</f>
        <v>0</v>
      </c>
      <c r="H100" s="315">
        <f>SUM(I100:K100)</f>
        <v>169500</v>
      </c>
      <c r="I100" s="307">
        <f>'[1]9. Vzdelávanie'!$E$19</f>
        <v>146000</v>
      </c>
      <c r="J100" s="307">
        <f>'[1]9. Vzdelávanie'!$F$19</f>
        <v>23500</v>
      </c>
      <c r="K100" s="335">
        <f>'[1]9. Vzdelávanie'!$G$19</f>
        <v>0</v>
      </c>
      <c r="L100" s="315">
        <f>SUM(M100:O100)</f>
        <v>162804</v>
      </c>
      <c r="M100" s="307">
        <f>'[1]9. Vzdelávanie'!$H$19</f>
        <v>143564</v>
      </c>
      <c r="N100" s="307">
        <f>'[1]9. Vzdelávanie'!$I$19</f>
        <v>19240</v>
      </c>
      <c r="O100" s="308">
        <f>'[1]9. Vzdelávanie'!$J$19</f>
        <v>0</v>
      </c>
      <c r="P100" s="315">
        <f>SUM(Q100:S100)</f>
        <v>162804</v>
      </c>
      <c r="Q100" s="307">
        <f>'[1]9. Vzdelávanie'!$K$19</f>
        <v>143564</v>
      </c>
      <c r="R100" s="307">
        <f>'[1]9. Vzdelávanie'!$L$19</f>
        <v>19240</v>
      </c>
      <c r="S100" s="335">
        <f>'[1]9. Vzdelávanie'!$M$19</f>
        <v>0</v>
      </c>
      <c r="T100" s="315">
        <f>SUM(U100:W100)</f>
        <v>162808</v>
      </c>
      <c r="U100" s="307">
        <f>'[1]9. Vzdelávanie'!$N$19</f>
        <v>146430</v>
      </c>
      <c r="V100" s="307">
        <f>'[1]9. Vzdelávanie'!$O$19</f>
        <v>16378</v>
      </c>
      <c r="W100" s="308">
        <f>'[1]9. Vzdelávanie'!$P$19</f>
        <v>0</v>
      </c>
      <c r="X100" s="306">
        <f t="shared" ref="X100:X107" si="217">SUM(Y100:AA100)</f>
        <v>0</v>
      </c>
      <c r="Y100" s="304">
        <f>'[1]9. Vzdelávanie'!$Q$19</f>
        <v>0</v>
      </c>
      <c r="Z100" s="304">
        <f>'[1]9. Vzdelávanie'!$R$19</f>
        <v>0</v>
      </c>
      <c r="AA100" s="305">
        <f>'[1]9. Vzdelávanie'!$S$19</f>
        <v>0</v>
      </c>
      <c r="AB100" s="306">
        <f t="shared" ref="AB100:AB107" si="218">SUM(AC100:AE100)</f>
        <v>162808</v>
      </c>
      <c r="AC100" s="304">
        <f>'[1]9. Vzdelávanie'!$T$19</f>
        <v>146430</v>
      </c>
      <c r="AD100" s="304">
        <f>'[1]9. Vzdelávanie'!$U$19</f>
        <v>16378</v>
      </c>
      <c r="AE100" s="305">
        <f>'[1]9. Vzdelávanie'!$V$19</f>
        <v>0</v>
      </c>
    </row>
    <row r="101" spans="1:31" ht="16.5" x14ac:dyDescent="0.3">
      <c r="A101" s="153"/>
      <c r="B101" s="343">
        <v>2</v>
      </c>
      <c r="C101" s="350" t="s">
        <v>272</v>
      </c>
      <c r="D101" s="315">
        <f t="shared" ref="D101:D107" si="219">SUM(E101:G101)</f>
        <v>313500</v>
      </c>
      <c r="E101" s="307">
        <f>'[1]9. Vzdelávanie'!$E$20</f>
        <v>311000</v>
      </c>
      <c r="F101" s="307">
        <f>'[1]9. Vzdelávanie'!$F$20</f>
        <v>2500</v>
      </c>
      <c r="G101" s="335">
        <f>'[1]9. Vzdelávanie'!$G$20</f>
        <v>0</v>
      </c>
      <c r="H101" s="315">
        <f t="shared" ref="H101:H107" si="220">SUM(I101:K101)</f>
        <v>313500</v>
      </c>
      <c r="I101" s="307">
        <f>'[1]9. Vzdelávanie'!$E$20</f>
        <v>311000</v>
      </c>
      <c r="J101" s="307">
        <f>'[1]9. Vzdelávanie'!$F$20</f>
        <v>2500</v>
      </c>
      <c r="K101" s="335">
        <f>'[1]9. Vzdelávanie'!$G$20</f>
        <v>0</v>
      </c>
      <c r="L101" s="315">
        <f t="shared" ref="L101:L107" si="221">SUM(M101:O101)</f>
        <v>280590</v>
      </c>
      <c r="M101" s="307">
        <f>'[1]9. Vzdelávanie'!$H$20</f>
        <v>278090</v>
      </c>
      <c r="N101" s="307">
        <f>'[1]9. Vzdelávanie'!$I$20</f>
        <v>2500</v>
      </c>
      <c r="O101" s="308">
        <f>'[1]9. Vzdelávanie'!$J$20</f>
        <v>0</v>
      </c>
      <c r="P101" s="315">
        <f t="shared" ref="P101:P107" si="222">SUM(Q101:S101)</f>
        <v>300590</v>
      </c>
      <c r="Q101" s="307">
        <f>'[1]9. Vzdelávanie'!$K$20</f>
        <v>298090</v>
      </c>
      <c r="R101" s="307">
        <f>'[1]9. Vzdelávanie'!$L$20</f>
        <v>2500</v>
      </c>
      <c r="S101" s="335">
        <f>'[1]9. Vzdelávanie'!$M$20</f>
        <v>0</v>
      </c>
      <c r="T101" s="315">
        <f t="shared" ref="T101:T107" si="223">SUM(U101:W101)</f>
        <v>304177</v>
      </c>
      <c r="U101" s="307">
        <f>'[1]9. Vzdelávanie'!$N$20</f>
        <v>302177</v>
      </c>
      <c r="V101" s="307">
        <f>'[1]9. Vzdelávanie'!$O$20</f>
        <v>2000</v>
      </c>
      <c r="W101" s="308">
        <f>'[1]9. Vzdelávanie'!$P$20</f>
        <v>0</v>
      </c>
      <c r="X101" s="306">
        <f t="shared" si="217"/>
        <v>-2000</v>
      </c>
      <c r="Y101" s="304">
        <f>'[1]9. Vzdelávanie'!$Q$20</f>
        <v>0</v>
      </c>
      <c r="Z101" s="304">
        <f>'[1]9. Vzdelávanie'!$R$20</f>
        <v>-2000</v>
      </c>
      <c r="AA101" s="305">
        <f>'[1]9. Vzdelávanie'!$S$20</f>
        <v>0</v>
      </c>
      <c r="AB101" s="306">
        <f t="shared" si="218"/>
        <v>302177</v>
      </c>
      <c r="AC101" s="304">
        <f>'[1]9. Vzdelávanie'!$T$20</f>
        <v>302177</v>
      </c>
      <c r="AD101" s="304">
        <f>'[1]9. Vzdelávanie'!$U$20</f>
        <v>0</v>
      </c>
      <c r="AE101" s="305">
        <f>'[1]9. Vzdelávanie'!$V$20</f>
        <v>0</v>
      </c>
    </row>
    <row r="102" spans="1:31" ht="16.5" x14ac:dyDescent="0.3">
      <c r="A102" s="153"/>
      <c r="B102" s="343">
        <v>3</v>
      </c>
      <c r="C102" s="350" t="s">
        <v>273</v>
      </c>
      <c r="D102" s="315">
        <f t="shared" si="219"/>
        <v>333000</v>
      </c>
      <c r="E102" s="307">
        <f>'[1]9. Vzdelávanie'!$E$21</f>
        <v>333000</v>
      </c>
      <c r="F102" s="307">
        <f>'[1]9. Vzdelávanie'!$F$21</f>
        <v>0</v>
      </c>
      <c r="G102" s="335">
        <f>'[1]9. Vzdelávanie'!$G$21</f>
        <v>0</v>
      </c>
      <c r="H102" s="315">
        <f t="shared" si="220"/>
        <v>333000</v>
      </c>
      <c r="I102" s="307">
        <f>'[1]9. Vzdelávanie'!$E$21</f>
        <v>333000</v>
      </c>
      <c r="J102" s="307">
        <f>'[1]9. Vzdelávanie'!$F$21</f>
        <v>0</v>
      </c>
      <c r="K102" s="335">
        <f>'[1]9. Vzdelávanie'!$G$21</f>
        <v>0</v>
      </c>
      <c r="L102" s="315">
        <f t="shared" si="221"/>
        <v>354286</v>
      </c>
      <c r="M102" s="307">
        <f>'[1]9. Vzdelávanie'!$H$21</f>
        <v>354286</v>
      </c>
      <c r="N102" s="307">
        <f>'[1]9. Vzdelávanie'!$I$21</f>
        <v>0</v>
      </c>
      <c r="O102" s="308">
        <f>'[1]9. Vzdelávanie'!$J$21</f>
        <v>0</v>
      </c>
      <c r="P102" s="315">
        <f t="shared" si="222"/>
        <v>334286</v>
      </c>
      <c r="Q102" s="307">
        <f>'[1]9. Vzdelávanie'!$K$21</f>
        <v>334286</v>
      </c>
      <c r="R102" s="307">
        <f>'[1]9. Vzdelávanie'!$L$21</f>
        <v>0</v>
      </c>
      <c r="S102" s="335">
        <f>'[1]9. Vzdelávanie'!$M$21</f>
        <v>0</v>
      </c>
      <c r="T102" s="315">
        <f t="shared" si="223"/>
        <v>339223</v>
      </c>
      <c r="U102" s="307">
        <f>'[1]9. Vzdelávanie'!$N$21</f>
        <v>339223</v>
      </c>
      <c r="V102" s="307">
        <f>'[1]9. Vzdelávanie'!$O$21</f>
        <v>0</v>
      </c>
      <c r="W102" s="308">
        <f>'[1]9. Vzdelávanie'!$P$21</f>
        <v>0</v>
      </c>
      <c r="X102" s="306">
        <f t="shared" si="217"/>
        <v>975</v>
      </c>
      <c r="Y102" s="304">
        <f>'[1]9. Vzdelávanie'!$Q$21</f>
        <v>975</v>
      </c>
      <c r="Z102" s="304">
        <f>'[1]9. Vzdelávanie'!$R$21</f>
        <v>0</v>
      </c>
      <c r="AA102" s="305">
        <f>'[1]9. Vzdelávanie'!$S$21</f>
        <v>0</v>
      </c>
      <c r="AB102" s="306">
        <f t="shared" si="218"/>
        <v>340198</v>
      </c>
      <c r="AC102" s="304">
        <f>'[1]9. Vzdelávanie'!$T$21</f>
        <v>340198</v>
      </c>
      <c r="AD102" s="304">
        <f>'[1]9. Vzdelávanie'!$U$21</f>
        <v>0</v>
      </c>
      <c r="AE102" s="305">
        <f>'[1]9. Vzdelávanie'!$V$21</f>
        <v>0</v>
      </c>
    </row>
    <row r="103" spans="1:31" ht="16.5" x14ac:dyDescent="0.3">
      <c r="A103" s="151"/>
      <c r="B103" s="343">
        <v>4</v>
      </c>
      <c r="C103" s="350" t="s">
        <v>435</v>
      </c>
      <c r="D103" s="315">
        <f t="shared" si="219"/>
        <v>108890</v>
      </c>
      <c r="E103" s="307">
        <f>'[1]9. Vzdelávanie'!$E$22</f>
        <v>108890</v>
      </c>
      <c r="F103" s="307">
        <f>'[1]9. Vzdelávanie'!$F$22</f>
        <v>0</v>
      </c>
      <c r="G103" s="335">
        <f>'[1]9. Vzdelávanie'!$G$22</f>
        <v>0</v>
      </c>
      <c r="H103" s="315">
        <f t="shared" si="220"/>
        <v>108890</v>
      </c>
      <c r="I103" s="307">
        <f>'[1]9. Vzdelávanie'!$E$22</f>
        <v>108890</v>
      </c>
      <c r="J103" s="307">
        <f>'[1]9. Vzdelávanie'!$F$22</f>
        <v>0</v>
      </c>
      <c r="K103" s="335">
        <f>'[1]9. Vzdelávanie'!$G$22</f>
        <v>0</v>
      </c>
      <c r="L103" s="315">
        <f t="shared" si="221"/>
        <v>102191</v>
      </c>
      <c r="M103" s="307">
        <f>'[1]9. Vzdelávanie'!$H$22</f>
        <v>102191</v>
      </c>
      <c r="N103" s="307">
        <f>'[1]9. Vzdelávanie'!$I$22</f>
        <v>0</v>
      </c>
      <c r="O103" s="308">
        <f>'[1]9. Vzdelávanie'!$J$22</f>
        <v>0</v>
      </c>
      <c r="P103" s="315">
        <f t="shared" si="222"/>
        <v>102191</v>
      </c>
      <c r="Q103" s="307">
        <f>'[1]9. Vzdelávanie'!$K$22</f>
        <v>102191</v>
      </c>
      <c r="R103" s="307">
        <f>'[1]9. Vzdelávanie'!$L$22</f>
        <v>0</v>
      </c>
      <c r="S103" s="335">
        <f>'[1]9. Vzdelávanie'!$M$22</f>
        <v>0</v>
      </c>
      <c r="T103" s="315">
        <f t="shared" si="223"/>
        <v>84028</v>
      </c>
      <c r="U103" s="307">
        <f>'[1]9. Vzdelávanie'!$N$22</f>
        <v>84028</v>
      </c>
      <c r="V103" s="307">
        <f>'[1]9. Vzdelávanie'!$O$22</f>
        <v>0</v>
      </c>
      <c r="W103" s="308">
        <f>'[1]9. Vzdelávanie'!$P$22</f>
        <v>0</v>
      </c>
      <c r="X103" s="306">
        <f t="shared" si="217"/>
        <v>0</v>
      </c>
      <c r="Y103" s="304">
        <f>'[1]9. Vzdelávanie'!$Q$22</f>
        <v>0</v>
      </c>
      <c r="Z103" s="304">
        <f>'[1]9. Vzdelávanie'!$R$22</f>
        <v>0</v>
      </c>
      <c r="AA103" s="305">
        <f>'[1]9. Vzdelávanie'!$S$22</f>
        <v>0</v>
      </c>
      <c r="AB103" s="306">
        <f t="shared" si="218"/>
        <v>84028</v>
      </c>
      <c r="AC103" s="304">
        <f>'[1]9. Vzdelávanie'!$T$22</f>
        <v>84028</v>
      </c>
      <c r="AD103" s="304">
        <f>'[1]9. Vzdelávanie'!$U$22</f>
        <v>0</v>
      </c>
      <c r="AE103" s="305">
        <f>'[1]9. Vzdelávanie'!$V$22</f>
        <v>0</v>
      </c>
    </row>
    <row r="104" spans="1:31" ht="16.5" x14ac:dyDescent="0.3">
      <c r="A104" s="153"/>
      <c r="B104" s="343">
        <v>5</v>
      </c>
      <c r="C104" s="350" t="s">
        <v>275</v>
      </c>
      <c r="D104" s="315">
        <f t="shared" si="219"/>
        <v>187950</v>
      </c>
      <c r="E104" s="307">
        <f>'[1]9. Vzdelávanie'!$E$23</f>
        <v>186200</v>
      </c>
      <c r="F104" s="307">
        <f>'[1]9. Vzdelávanie'!$F$23</f>
        <v>1750</v>
      </c>
      <c r="G104" s="335">
        <f>'[1]9. Vzdelávanie'!$G$23</f>
        <v>0</v>
      </c>
      <c r="H104" s="315">
        <f t="shared" si="220"/>
        <v>187950</v>
      </c>
      <c r="I104" s="307">
        <f>'[1]9. Vzdelávanie'!$E$23</f>
        <v>186200</v>
      </c>
      <c r="J104" s="307">
        <f>'[1]9. Vzdelávanie'!$F$23</f>
        <v>1750</v>
      </c>
      <c r="K104" s="335">
        <f>'[1]9. Vzdelávanie'!$G$23</f>
        <v>0</v>
      </c>
      <c r="L104" s="315">
        <f t="shared" si="221"/>
        <v>192065</v>
      </c>
      <c r="M104" s="307">
        <f>'[1]9. Vzdelávanie'!$H$23</f>
        <v>190315</v>
      </c>
      <c r="N104" s="307">
        <f>'[1]9. Vzdelávanie'!$I$23</f>
        <v>1750</v>
      </c>
      <c r="O104" s="308">
        <f>'[1]9. Vzdelávanie'!$J$23</f>
        <v>0</v>
      </c>
      <c r="P104" s="315">
        <f t="shared" si="222"/>
        <v>192065</v>
      </c>
      <c r="Q104" s="307">
        <f>'[1]9. Vzdelávanie'!$K$23</f>
        <v>190315</v>
      </c>
      <c r="R104" s="307">
        <f>'[1]9. Vzdelávanie'!$L$23</f>
        <v>1750</v>
      </c>
      <c r="S104" s="335">
        <f>'[1]9. Vzdelávanie'!$M$23</f>
        <v>0</v>
      </c>
      <c r="T104" s="315">
        <f t="shared" si="223"/>
        <v>199594</v>
      </c>
      <c r="U104" s="307">
        <f>'[1]9. Vzdelávanie'!$N$23</f>
        <v>197494</v>
      </c>
      <c r="V104" s="307">
        <f>'[1]9. Vzdelávanie'!$O$23</f>
        <v>2100</v>
      </c>
      <c r="W104" s="308">
        <f>'[1]9. Vzdelávanie'!$P$23</f>
        <v>0</v>
      </c>
      <c r="X104" s="306">
        <f t="shared" si="217"/>
        <v>0</v>
      </c>
      <c r="Y104" s="304">
        <f>'[1]9. Vzdelávanie'!$Q$23</f>
        <v>0</v>
      </c>
      <c r="Z104" s="304">
        <f>'[1]9. Vzdelávanie'!$R$23</f>
        <v>0</v>
      </c>
      <c r="AA104" s="305">
        <f>'[1]9. Vzdelávanie'!$S$23</f>
        <v>0</v>
      </c>
      <c r="AB104" s="306">
        <f t="shared" si="218"/>
        <v>199594</v>
      </c>
      <c r="AC104" s="304">
        <f>'[1]9. Vzdelávanie'!$T$23</f>
        <v>197494</v>
      </c>
      <c r="AD104" s="304">
        <f>'[1]9. Vzdelávanie'!$U$23</f>
        <v>2100</v>
      </c>
      <c r="AE104" s="305">
        <f>'[1]9. Vzdelávanie'!$V$23</f>
        <v>0</v>
      </c>
    </row>
    <row r="105" spans="1:31" ht="16.5" x14ac:dyDescent="0.3">
      <c r="A105" s="153"/>
      <c r="B105" s="343">
        <v>6</v>
      </c>
      <c r="C105" s="350" t="s">
        <v>276</v>
      </c>
      <c r="D105" s="315">
        <f t="shared" si="219"/>
        <v>192000</v>
      </c>
      <c r="E105" s="307">
        <f>'[1]9. Vzdelávanie'!$E$24</f>
        <v>192000</v>
      </c>
      <c r="F105" s="307">
        <f>'[1]9. Vzdelávanie'!$F$24</f>
        <v>0</v>
      </c>
      <c r="G105" s="335">
        <f>'[1]9. Vzdelávanie'!$G$24</f>
        <v>0</v>
      </c>
      <c r="H105" s="315">
        <f t="shared" si="220"/>
        <v>192000</v>
      </c>
      <c r="I105" s="307">
        <f>'[1]9. Vzdelávanie'!$E$24</f>
        <v>192000</v>
      </c>
      <c r="J105" s="307">
        <f>'[1]9. Vzdelávanie'!$F$24</f>
        <v>0</v>
      </c>
      <c r="K105" s="335">
        <f>'[1]9. Vzdelávanie'!$G$24</f>
        <v>0</v>
      </c>
      <c r="L105" s="315">
        <f t="shared" si="221"/>
        <v>182361</v>
      </c>
      <c r="M105" s="307">
        <f>'[1]9. Vzdelávanie'!$H$24</f>
        <v>182361</v>
      </c>
      <c r="N105" s="307">
        <f>'[1]9. Vzdelávanie'!$I$24</f>
        <v>0</v>
      </c>
      <c r="O105" s="308">
        <f>'[1]9. Vzdelávanie'!$J$24</f>
        <v>0</v>
      </c>
      <c r="P105" s="315">
        <f t="shared" si="222"/>
        <v>182361</v>
      </c>
      <c r="Q105" s="307">
        <f>'[1]9. Vzdelávanie'!$K$24</f>
        <v>182361</v>
      </c>
      <c r="R105" s="307">
        <f>'[1]9. Vzdelávanie'!$L$24</f>
        <v>0</v>
      </c>
      <c r="S105" s="335">
        <f>'[1]9. Vzdelávanie'!$M$24</f>
        <v>0</v>
      </c>
      <c r="T105" s="315">
        <f t="shared" si="223"/>
        <v>189654</v>
      </c>
      <c r="U105" s="307">
        <f>'[1]9. Vzdelávanie'!$N$24</f>
        <v>189654</v>
      </c>
      <c r="V105" s="307">
        <f>'[1]9. Vzdelávanie'!$O$24</f>
        <v>0</v>
      </c>
      <c r="W105" s="308">
        <f>'[1]9. Vzdelávanie'!$P$24</f>
        <v>0</v>
      </c>
      <c r="X105" s="306">
        <f t="shared" si="217"/>
        <v>0</v>
      </c>
      <c r="Y105" s="304">
        <f>'[1]9. Vzdelávanie'!$Q$24</f>
        <v>0</v>
      </c>
      <c r="Z105" s="304">
        <f>'[1]9. Vzdelávanie'!$R$24</f>
        <v>0</v>
      </c>
      <c r="AA105" s="305">
        <f>'[1]9. Vzdelávanie'!$S$24</f>
        <v>0</v>
      </c>
      <c r="AB105" s="306">
        <f t="shared" si="218"/>
        <v>189654</v>
      </c>
      <c r="AC105" s="304">
        <f>'[1]9. Vzdelávanie'!$T$24</f>
        <v>189654</v>
      </c>
      <c r="AD105" s="304">
        <f>'[1]9. Vzdelávanie'!$U$24</f>
        <v>0</v>
      </c>
      <c r="AE105" s="305">
        <f>'[1]9. Vzdelávanie'!$V$24</f>
        <v>0</v>
      </c>
    </row>
    <row r="106" spans="1:31" ht="16.5" x14ac:dyDescent="0.3">
      <c r="A106" s="153"/>
      <c r="B106" s="343">
        <v>7</v>
      </c>
      <c r="C106" s="350" t="s">
        <v>277</v>
      </c>
      <c r="D106" s="315">
        <f t="shared" si="219"/>
        <v>184150</v>
      </c>
      <c r="E106" s="307">
        <f>'[1]9. Vzdelávanie'!$E$25</f>
        <v>182200</v>
      </c>
      <c r="F106" s="307">
        <f>'[1]9. Vzdelávanie'!$F$25</f>
        <v>1950</v>
      </c>
      <c r="G106" s="335">
        <f>'[1]9. Vzdelávanie'!$G$25</f>
        <v>0</v>
      </c>
      <c r="H106" s="315">
        <f t="shared" si="220"/>
        <v>184150</v>
      </c>
      <c r="I106" s="307">
        <f>'[1]9. Vzdelávanie'!$E$25</f>
        <v>182200</v>
      </c>
      <c r="J106" s="307">
        <f>'[1]9. Vzdelávanie'!$F$25</f>
        <v>1950</v>
      </c>
      <c r="K106" s="335">
        <f>'[1]9. Vzdelávanie'!$G$25</f>
        <v>0</v>
      </c>
      <c r="L106" s="315">
        <f t="shared" si="221"/>
        <v>183120</v>
      </c>
      <c r="M106" s="307">
        <f>'[1]9. Vzdelávanie'!$H$25</f>
        <v>183120</v>
      </c>
      <c r="N106" s="307">
        <f>'[1]9. Vzdelávanie'!$I$25</f>
        <v>0</v>
      </c>
      <c r="O106" s="308">
        <f>'[1]9. Vzdelávanie'!$J$25</f>
        <v>0</v>
      </c>
      <c r="P106" s="315">
        <f t="shared" si="222"/>
        <v>183120</v>
      </c>
      <c r="Q106" s="307">
        <f>'[1]9. Vzdelávanie'!$K$25</f>
        <v>183120</v>
      </c>
      <c r="R106" s="307">
        <f>'[1]9. Vzdelávanie'!$L$25</f>
        <v>0</v>
      </c>
      <c r="S106" s="335">
        <f>'[1]9. Vzdelávanie'!$M$25</f>
        <v>0</v>
      </c>
      <c r="T106" s="315">
        <f t="shared" si="223"/>
        <v>185514</v>
      </c>
      <c r="U106" s="307">
        <f>'[1]9. Vzdelávanie'!$N$25</f>
        <v>185514</v>
      </c>
      <c r="V106" s="307">
        <f>'[1]9. Vzdelávanie'!$O$25</f>
        <v>0</v>
      </c>
      <c r="W106" s="308">
        <f>'[1]9. Vzdelávanie'!$P$25</f>
        <v>0</v>
      </c>
      <c r="X106" s="306">
        <f t="shared" si="217"/>
        <v>0</v>
      </c>
      <c r="Y106" s="304">
        <f>'[1]9. Vzdelávanie'!$Q$25</f>
        <v>0</v>
      </c>
      <c r="Z106" s="304">
        <f>'[1]9. Vzdelávanie'!$R$25</f>
        <v>0</v>
      </c>
      <c r="AA106" s="305">
        <f>'[1]9. Vzdelávanie'!$S$25</f>
        <v>0</v>
      </c>
      <c r="AB106" s="306">
        <f t="shared" si="218"/>
        <v>185514</v>
      </c>
      <c r="AC106" s="304">
        <f>'[1]9. Vzdelávanie'!$T$25</f>
        <v>185514</v>
      </c>
      <c r="AD106" s="304">
        <f>'[1]9. Vzdelávanie'!$U$25</f>
        <v>0</v>
      </c>
      <c r="AE106" s="305">
        <f>'[1]9. Vzdelávanie'!$V$25</f>
        <v>0</v>
      </c>
    </row>
    <row r="107" spans="1:31" ht="16.5" x14ac:dyDescent="0.3">
      <c r="A107" s="153"/>
      <c r="B107" s="343">
        <v>8</v>
      </c>
      <c r="C107" s="350" t="s">
        <v>445</v>
      </c>
      <c r="D107" s="315">
        <f t="shared" si="219"/>
        <v>20000</v>
      </c>
      <c r="E107" s="307">
        <f>'[1]9. Vzdelávanie'!$E$26</f>
        <v>20000</v>
      </c>
      <c r="F107" s="307">
        <f>'[1]9. Vzdelávanie'!$F$26</f>
        <v>0</v>
      </c>
      <c r="G107" s="335">
        <f>'[1]9. Vzdelávanie'!$G$26</f>
        <v>0</v>
      </c>
      <c r="H107" s="315">
        <f t="shared" si="220"/>
        <v>20000</v>
      </c>
      <c r="I107" s="307">
        <f>'[1]9. Vzdelávanie'!$E$26</f>
        <v>20000</v>
      </c>
      <c r="J107" s="307">
        <f>'[1]9. Vzdelávanie'!$F$26</f>
        <v>0</v>
      </c>
      <c r="K107" s="335">
        <f>'[1]9. Vzdelávanie'!$G$26</f>
        <v>0</v>
      </c>
      <c r="L107" s="315">
        <f t="shared" si="221"/>
        <v>33520</v>
      </c>
      <c r="M107" s="307">
        <f>'[1]9. Vzdelávanie'!$H$26</f>
        <v>33520</v>
      </c>
      <c r="N107" s="307">
        <f>'[1]9. Vzdelávanie'!$I$26</f>
        <v>0</v>
      </c>
      <c r="O107" s="308">
        <f>'[1]9. Vzdelávanie'!$J$26</f>
        <v>0</v>
      </c>
      <c r="P107" s="315">
        <f t="shared" si="222"/>
        <v>33520</v>
      </c>
      <c r="Q107" s="307">
        <f>'[1]9. Vzdelávanie'!$K$26</f>
        <v>33520</v>
      </c>
      <c r="R107" s="307">
        <f>'[1]9. Vzdelávanie'!$L$26</f>
        <v>0</v>
      </c>
      <c r="S107" s="335">
        <f>'[1]9. Vzdelávanie'!$M$26</f>
        <v>0</v>
      </c>
      <c r="T107" s="315">
        <f t="shared" si="223"/>
        <v>33520</v>
      </c>
      <c r="U107" s="307">
        <f>'[1]9. Vzdelávanie'!$N$26</f>
        <v>33520</v>
      </c>
      <c r="V107" s="307">
        <f>'[1]9. Vzdelávanie'!$O$26</f>
        <v>0</v>
      </c>
      <c r="W107" s="308">
        <f>'[1]9. Vzdelávanie'!$P$26</f>
        <v>0</v>
      </c>
      <c r="X107" s="306">
        <f t="shared" si="217"/>
        <v>0</v>
      </c>
      <c r="Y107" s="304">
        <f>'[1]9. Vzdelávanie'!$Q$26</f>
        <v>0</v>
      </c>
      <c r="Z107" s="304">
        <f>'[1]9. Vzdelávanie'!$R$26</f>
        <v>0</v>
      </c>
      <c r="AA107" s="305">
        <f>'[1]9. Vzdelávanie'!$S$26</f>
        <v>0</v>
      </c>
      <c r="AB107" s="306">
        <f t="shared" si="218"/>
        <v>33520</v>
      </c>
      <c r="AC107" s="304">
        <f>'[1]9. Vzdelávanie'!$T$26</f>
        <v>33520</v>
      </c>
      <c r="AD107" s="304">
        <f>'[1]9. Vzdelávanie'!$U$26</f>
        <v>0</v>
      </c>
      <c r="AE107" s="305">
        <f>'[1]9. Vzdelávanie'!$V$26</f>
        <v>0</v>
      </c>
    </row>
    <row r="108" spans="1:31" ht="15.75" x14ac:dyDescent="0.25">
      <c r="A108" s="153"/>
      <c r="B108" s="357" t="s">
        <v>278</v>
      </c>
      <c r="C108" s="345" t="s">
        <v>279</v>
      </c>
      <c r="D108" s="315">
        <f t="shared" ref="D108:L108" si="224">SUM(D109:D114)</f>
        <v>3527791</v>
      </c>
      <c r="E108" s="307">
        <f t="shared" si="224"/>
        <v>3519991</v>
      </c>
      <c r="F108" s="307">
        <f t="shared" si="224"/>
        <v>7800</v>
      </c>
      <c r="G108" s="335">
        <f t="shared" si="224"/>
        <v>0</v>
      </c>
      <c r="H108" s="315">
        <f t="shared" si="224"/>
        <v>3527791</v>
      </c>
      <c r="I108" s="307">
        <f t="shared" si="224"/>
        <v>3519991</v>
      </c>
      <c r="J108" s="307">
        <f t="shared" si="224"/>
        <v>7800</v>
      </c>
      <c r="K108" s="335">
        <f t="shared" si="224"/>
        <v>0</v>
      </c>
      <c r="L108" s="315">
        <f t="shared" si="224"/>
        <v>3952905</v>
      </c>
      <c r="M108" s="307">
        <f t="shared" ref="M108:P108" si="225">SUM(M109:M114)</f>
        <v>3658645</v>
      </c>
      <c r="N108" s="307">
        <f t="shared" si="225"/>
        <v>294260</v>
      </c>
      <c r="O108" s="308">
        <f t="shared" si="225"/>
        <v>0</v>
      </c>
      <c r="P108" s="315">
        <f t="shared" si="225"/>
        <v>4047855</v>
      </c>
      <c r="Q108" s="307">
        <f t="shared" ref="Q108:T108" si="226">SUM(Q109:Q114)</f>
        <v>3662495</v>
      </c>
      <c r="R108" s="307">
        <f t="shared" si="226"/>
        <v>385360</v>
      </c>
      <c r="S108" s="335">
        <f t="shared" si="226"/>
        <v>0</v>
      </c>
      <c r="T108" s="315">
        <f t="shared" si="226"/>
        <v>4169550</v>
      </c>
      <c r="U108" s="307">
        <f t="shared" ref="U108:W108" si="227">SUM(U109:U114)</f>
        <v>3763690</v>
      </c>
      <c r="V108" s="307">
        <f t="shared" si="227"/>
        <v>405860</v>
      </c>
      <c r="W108" s="308">
        <f t="shared" si="227"/>
        <v>0</v>
      </c>
      <c r="X108" s="306">
        <f t="shared" ref="X108:AA108" si="228">SUM(X109:X114)</f>
        <v>29625</v>
      </c>
      <c r="Y108" s="304">
        <f t="shared" si="228"/>
        <v>26157</v>
      </c>
      <c r="Z108" s="304">
        <f t="shared" si="228"/>
        <v>3468</v>
      </c>
      <c r="AA108" s="305">
        <f t="shared" si="228"/>
        <v>0</v>
      </c>
      <c r="AB108" s="306">
        <f t="shared" ref="AB108:AE108" si="229">SUM(AB109:AB114)</f>
        <v>4199175</v>
      </c>
      <c r="AC108" s="304">
        <f t="shared" si="229"/>
        <v>3789847</v>
      </c>
      <c r="AD108" s="304">
        <f t="shared" si="229"/>
        <v>409328</v>
      </c>
      <c r="AE108" s="305">
        <f t="shared" si="229"/>
        <v>0</v>
      </c>
    </row>
    <row r="109" spans="1:31" ht="16.5" x14ac:dyDescent="0.3">
      <c r="A109" s="153"/>
      <c r="B109" s="343">
        <v>1</v>
      </c>
      <c r="C109" s="350" t="s">
        <v>280</v>
      </c>
      <c r="D109" s="315">
        <f t="shared" ref="D109:D114" si="230">SUM(E109:G109)</f>
        <v>254956</v>
      </c>
      <c r="E109" s="307">
        <f>'[1]9. Vzdelávanie'!$E$28</f>
        <v>254956</v>
      </c>
      <c r="F109" s="307">
        <f>'[1]9. Vzdelávanie'!$F$28</f>
        <v>0</v>
      </c>
      <c r="G109" s="335">
        <f>'[1]9. Vzdelávanie'!$G$28</f>
        <v>0</v>
      </c>
      <c r="H109" s="315">
        <f t="shared" ref="H109:H114" si="231">SUM(I109:K109)</f>
        <v>254956</v>
      </c>
      <c r="I109" s="307">
        <f>'[1]9. Vzdelávanie'!$E$28</f>
        <v>254956</v>
      </c>
      <c r="J109" s="307">
        <f>'[1]9. Vzdelávanie'!$F$28</f>
        <v>0</v>
      </c>
      <c r="K109" s="335">
        <f>'[1]9. Vzdelávanie'!$G$28</f>
        <v>0</v>
      </c>
      <c r="L109" s="315">
        <f>SUM(M109:O109)</f>
        <v>263996</v>
      </c>
      <c r="M109" s="307">
        <f>'[1]9. Vzdelávanie'!$H$28</f>
        <v>263996</v>
      </c>
      <c r="N109" s="307">
        <f>'[1]9. Vzdelávanie'!$I$28</f>
        <v>0</v>
      </c>
      <c r="O109" s="308">
        <f>'[1]9. Vzdelávanie'!$J$28</f>
        <v>0</v>
      </c>
      <c r="P109" s="315">
        <f>SUM(Q109:S109)</f>
        <v>255096</v>
      </c>
      <c r="Q109" s="307">
        <f>'[1]9. Vzdelávanie'!$K$28</f>
        <v>255096</v>
      </c>
      <c r="R109" s="307">
        <f>'[1]9. Vzdelávanie'!$L$28</f>
        <v>0</v>
      </c>
      <c r="S109" s="335">
        <f>'[1]9. Vzdelávanie'!$M$28</f>
        <v>0</v>
      </c>
      <c r="T109" s="315">
        <f>SUM(U109:W109)</f>
        <v>292634</v>
      </c>
      <c r="U109" s="307">
        <f>'[1]9. Vzdelávanie'!$N$28</f>
        <v>292634</v>
      </c>
      <c r="V109" s="307">
        <f>'[1]9. Vzdelávanie'!$O$28</f>
        <v>0</v>
      </c>
      <c r="W109" s="308">
        <f>'[1]9. Vzdelávanie'!$P$28</f>
        <v>0</v>
      </c>
      <c r="X109" s="306">
        <f t="shared" ref="X109:X114" si="232">SUM(Y109:AA109)</f>
        <v>4681</v>
      </c>
      <c r="Y109" s="304">
        <f>'[1]9. Vzdelávanie'!$Q$28</f>
        <v>4681</v>
      </c>
      <c r="Z109" s="304">
        <f>'[1]9. Vzdelávanie'!$R$28</f>
        <v>0</v>
      </c>
      <c r="AA109" s="305">
        <f>'[1]9. Vzdelávanie'!$S$28</f>
        <v>0</v>
      </c>
      <c r="AB109" s="306">
        <f t="shared" ref="AB109:AB114" si="233">SUM(AC109:AE109)</f>
        <v>297315</v>
      </c>
      <c r="AC109" s="304">
        <f>'[1]9. Vzdelávanie'!$T$28</f>
        <v>297315</v>
      </c>
      <c r="AD109" s="304">
        <f>'[1]9. Vzdelávanie'!$U$28</f>
        <v>0</v>
      </c>
      <c r="AE109" s="305">
        <f>'[1]9. Vzdelávanie'!$V$28</f>
        <v>0</v>
      </c>
    </row>
    <row r="110" spans="1:31" ht="16.5" x14ac:dyDescent="0.3">
      <c r="A110" s="153"/>
      <c r="B110" s="343">
        <v>2</v>
      </c>
      <c r="C110" s="350" t="s">
        <v>281</v>
      </c>
      <c r="D110" s="315">
        <f t="shared" si="230"/>
        <v>602638</v>
      </c>
      <c r="E110" s="307">
        <f>'[1]9. Vzdelávanie'!$E$31</f>
        <v>602638</v>
      </c>
      <c r="F110" s="307">
        <f>'[1]9. Vzdelávanie'!$F$31</f>
        <v>0</v>
      </c>
      <c r="G110" s="335">
        <f>'[1]9. Vzdelávanie'!$G$31</f>
        <v>0</v>
      </c>
      <c r="H110" s="315">
        <f t="shared" si="231"/>
        <v>602638</v>
      </c>
      <c r="I110" s="307">
        <f>'[1]9. Vzdelávanie'!$E$31</f>
        <v>602638</v>
      </c>
      <c r="J110" s="307">
        <f>'[1]9. Vzdelávanie'!$F$31</f>
        <v>0</v>
      </c>
      <c r="K110" s="335">
        <f>'[1]9. Vzdelávanie'!$G$31</f>
        <v>0</v>
      </c>
      <c r="L110" s="315">
        <f t="shared" ref="L110:L114" si="234">SUM(M110:O110)</f>
        <v>907865</v>
      </c>
      <c r="M110" s="307">
        <f>'[1]9. Vzdelávanie'!$H$31</f>
        <v>622865</v>
      </c>
      <c r="N110" s="307">
        <f>'[1]9. Vzdelávanie'!$I$31</f>
        <v>285000</v>
      </c>
      <c r="O110" s="308">
        <f>'[1]9. Vzdelávanie'!$J$31</f>
        <v>0</v>
      </c>
      <c r="P110" s="315">
        <f t="shared" ref="P110:P114" si="235">SUM(Q110:S110)</f>
        <v>857865</v>
      </c>
      <c r="Q110" s="307">
        <f>'[1]9. Vzdelávanie'!$K$31</f>
        <v>622865</v>
      </c>
      <c r="R110" s="307">
        <f>'[1]9. Vzdelávanie'!$L$31</f>
        <v>235000</v>
      </c>
      <c r="S110" s="335">
        <f>'[1]9. Vzdelávanie'!$M$31</f>
        <v>0</v>
      </c>
      <c r="T110" s="315">
        <f t="shared" ref="T110:T114" si="236">SUM(U110:W110)</f>
        <v>879366</v>
      </c>
      <c r="U110" s="307">
        <f>'[1]9. Vzdelávanie'!$N$31</f>
        <v>634366</v>
      </c>
      <c r="V110" s="307">
        <f>'[1]9. Vzdelávanie'!$O$31</f>
        <v>245000</v>
      </c>
      <c r="W110" s="308">
        <f>'[1]9. Vzdelávanie'!$P$31</f>
        <v>0</v>
      </c>
      <c r="X110" s="306">
        <f t="shared" si="232"/>
        <v>-6498</v>
      </c>
      <c r="Y110" s="304">
        <f>'[1]9. Vzdelávanie'!$Q$31</f>
        <v>-6498</v>
      </c>
      <c r="Z110" s="304">
        <f>'[1]9. Vzdelávanie'!$R$31</f>
        <v>0</v>
      </c>
      <c r="AA110" s="305">
        <f>'[1]9. Vzdelávanie'!$S$31</f>
        <v>0</v>
      </c>
      <c r="AB110" s="306">
        <f t="shared" si="233"/>
        <v>872868</v>
      </c>
      <c r="AC110" s="304">
        <f>'[1]9. Vzdelávanie'!$T$31</f>
        <v>627868</v>
      </c>
      <c r="AD110" s="304">
        <f>'[1]9. Vzdelávanie'!$U$31</f>
        <v>245000</v>
      </c>
      <c r="AE110" s="305">
        <f>'[1]9. Vzdelávanie'!$V$31</f>
        <v>0</v>
      </c>
    </row>
    <row r="111" spans="1:31" ht="16.5" x14ac:dyDescent="0.3">
      <c r="A111" s="156"/>
      <c r="B111" s="343">
        <v>3</v>
      </c>
      <c r="C111" s="350" t="s">
        <v>282</v>
      </c>
      <c r="D111" s="315">
        <f t="shared" si="230"/>
        <v>992743</v>
      </c>
      <c r="E111" s="307">
        <f>'[1]9. Vzdelávanie'!$E$35</f>
        <v>990243</v>
      </c>
      <c r="F111" s="307">
        <f>'[1]9. Vzdelávanie'!$F$35</f>
        <v>2500</v>
      </c>
      <c r="G111" s="335">
        <f>'[1]9. Vzdelávanie'!$G$35</f>
        <v>0</v>
      </c>
      <c r="H111" s="315">
        <f t="shared" si="231"/>
        <v>992743</v>
      </c>
      <c r="I111" s="307">
        <f>'[1]9. Vzdelávanie'!$E$35</f>
        <v>990243</v>
      </c>
      <c r="J111" s="307">
        <f>'[1]9. Vzdelávanie'!$F$35</f>
        <v>2500</v>
      </c>
      <c r="K111" s="335">
        <f>'[1]9. Vzdelávanie'!$G$35</f>
        <v>0</v>
      </c>
      <c r="L111" s="315">
        <f t="shared" si="234"/>
        <v>1043978</v>
      </c>
      <c r="M111" s="307">
        <f>'[1]9. Vzdelávanie'!$H$35</f>
        <v>1038068</v>
      </c>
      <c r="N111" s="307">
        <f>'[1]9. Vzdelávanie'!$I$35</f>
        <v>5910</v>
      </c>
      <c r="O111" s="308">
        <f>'[1]9. Vzdelávanie'!$J$35</f>
        <v>0</v>
      </c>
      <c r="P111" s="315">
        <f t="shared" si="235"/>
        <v>1043978</v>
      </c>
      <c r="Q111" s="307">
        <f>'[1]9. Vzdelávanie'!$K$35</f>
        <v>1038068</v>
      </c>
      <c r="R111" s="307">
        <f>'[1]9. Vzdelávanie'!$L$35</f>
        <v>5910</v>
      </c>
      <c r="S111" s="335">
        <f>'[1]9. Vzdelávanie'!$M$35</f>
        <v>0</v>
      </c>
      <c r="T111" s="315">
        <f t="shared" si="236"/>
        <v>1061310</v>
      </c>
      <c r="U111" s="307">
        <f>'[1]9. Vzdelávanie'!$N$35</f>
        <v>1057900</v>
      </c>
      <c r="V111" s="307">
        <f>'[1]9. Vzdelávanie'!$O$35</f>
        <v>3410</v>
      </c>
      <c r="W111" s="308">
        <f>'[1]9. Vzdelávanie'!$P$35</f>
        <v>0</v>
      </c>
      <c r="X111" s="306">
        <f t="shared" si="232"/>
        <v>4327</v>
      </c>
      <c r="Y111" s="304">
        <f>'[1]9. Vzdelávanie'!$Q$35</f>
        <v>859</v>
      </c>
      <c r="Z111" s="304">
        <f>'[1]9. Vzdelávanie'!$R$35</f>
        <v>3468</v>
      </c>
      <c r="AA111" s="305">
        <f>'[1]9. Vzdelávanie'!$S$35</f>
        <v>0</v>
      </c>
      <c r="AB111" s="306">
        <f t="shared" si="233"/>
        <v>1065637</v>
      </c>
      <c r="AC111" s="304">
        <f>'[1]9. Vzdelávanie'!$T$35</f>
        <v>1058759</v>
      </c>
      <c r="AD111" s="304">
        <f>'[1]9. Vzdelávanie'!$U$35</f>
        <v>6878</v>
      </c>
      <c r="AE111" s="305">
        <f>'[1]9. Vzdelávanie'!$V$35</f>
        <v>0</v>
      </c>
    </row>
    <row r="112" spans="1:31" ht="16.5" x14ac:dyDescent="0.3">
      <c r="A112" s="156"/>
      <c r="B112" s="343">
        <v>4</v>
      </c>
      <c r="C112" s="350" t="s">
        <v>283</v>
      </c>
      <c r="D112" s="315">
        <f t="shared" si="230"/>
        <v>652417</v>
      </c>
      <c r="E112" s="307">
        <f>'[1]9. Vzdelávanie'!$E$36</f>
        <v>652417</v>
      </c>
      <c r="F112" s="307">
        <f>'[1]9. Vzdelávanie'!$F$36</f>
        <v>0</v>
      </c>
      <c r="G112" s="335">
        <f>'[1]9. Vzdelávanie'!$G$36</f>
        <v>0</v>
      </c>
      <c r="H112" s="315">
        <f t="shared" si="231"/>
        <v>652417</v>
      </c>
      <c r="I112" s="307">
        <f>'[1]9. Vzdelávanie'!$E$36</f>
        <v>652417</v>
      </c>
      <c r="J112" s="307">
        <f>'[1]9. Vzdelávanie'!$F$36</f>
        <v>0</v>
      </c>
      <c r="K112" s="335">
        <f>'[1]9. Vzdelávanie'!$G$36</f>
        <v>0</v>
      </c>
      <c r="L112" s="315">
        <f t="shared" si="234"/>
        <v>680845</v>
      </c>
      <c r="M112" s="307">
        <f>'[1]9. Vzdelávanie'!$H$36</f>
        <v>680845</v>
      </c>
      <c r="N112" s="307">
        <f>'[1]9. Vzdelávanie'!$I$36</f>
        <v>0</v>
      </c>
      <c r="O112" s="308">
        <f>'[1]9. Vzdelávanie'!$J$36</f>
        <v>0</v>
      </c>
      <c r="P112" s="315">
        <f t="shared" si="235"/>
        <v>682495</v>
      </c>
      <c r="Q112" s="307">
        <f>'[1]9. Vzdelávanie'!$K$36</f>
        <v>682495</v>
      </c>
      <c r="R112" s="307">
        <f>'[1]9. Vzdelávanie'!$L$36</f>
        <v>0</v>
      </c>
      <c r="S112" s="335">
        <f>'[1]9. Vzdelávanie'!$M$36</f>
        <v>0</v>
      </c>
      <c r="T112" s="315">
        <f t="shared" si="236"/>
        <v>696549</v>
      </c>
      <c r="U112" s="307">
        <f>'[1]9. Vzdelávanie'!$N$36</f>
        <v>696549</v>
      </c>
      <c r="V112" s="307">
        <f>'[1]9. Vzdelávanie'!$O$36</f>
        <v>0</v>
      </c>
      <c r="W112" s="308">
        <f>'[1]9. Vzdelávanie'!$P$36</f>
        <v>0</v>
      </c>
      <c r="X112" s="306">
        <f t="shared" si="232"/>
        <v>9488</v>
      </c>
      <c r="Y112" s="304">
        <f>'[1]9. Vzdelávanie'!$Q$36</f>
        <v>9488</v>
      </c>
      <c r="Z112" s="304">
        <f>'[1]9. Vzdelávanie'!$R$36</f>
        <v>0</v>
      </c>
      <c r="AA112" s="305">
        <f>'[1]9. Vzdelávanie'!$S$36</f>
        <v>0</v>
      </c>
      <c r="AB112" s="306">
        <f t="shared" si="233"/>
        <v>706037</v>
      </c>
      <c r="AC112" s="304">
        <f>'[1]9. Vzdelávanie'!$T$36</f>
        <v>706037</v>
      </c>
      <c r="AD112" s="304">
        <f>'[1]9. Vzdelávanie'!$U$36</f>
        <v>0</v>
      </c>
      <c r="AE112" s="305">
        <f>'[1]9. Vzdelávanie'!$V$36</f>
        <v>0</v>
      </c>
    </row>
    <row r="113" spans="1:31" ht="16.5" x14ac:dyDescent="0.3">
      <c r="A113" s="156"/>
      <c r="B113" s="343">
        <v>5</v>
      </c>
      <c r="C113" s="350" t="s">
        <v>284</v>
      </c>
      <c r="D113" s="315">
        <f t="shared" si="230"/>
        <v>665933</v>
      </c>
      <c r="E113" s="307">
        <f>'[1]9. Vzdelávanie'!$E$39</f>
        <v>660633</v>
      </c>
      <c r="F113" s="307">
        <f>'[1]9. Vzdelávanie'!$F$39</f>
        <v>5300</v>
      </c>
      <c r="G113" s="335">
        <f>'[1]9. Vzdelávanie'!$G$39</f>
        <v>0</v>
      </c>
      <c r="H113" s="315">
        <f t="shared" si="231"/>
        <v>665933</v>
      </c>
      <c r="I113" s="307">
        <f>'[1]9. Vzdelávanie'!$E$39</f>
        <v>660633</v>
      </c>
      <c r="J113" s="307">
        <f>'[1]9. Vzdelávanie'!$F$39</f>
        <v>5300</v>
      </c>
      <c r="K113" s="335">
        <f>'[1]9. Vzdelávanie'!$G$39</f>
        <v>0</v>
      </c>
      <c r="L113" s="315">
        <f t="shared" si="234"/>
        <v>676619</v>
      </c>
      <c r="M113" s="307">
        <f>'[1]9. Vzdelávanie'!$H$39</f>
        <v>673269</v>
      </c>
      <c r="N113" s="307">
        <f>'[1]9. Vzdelávanie'!$I$39</f>
        <v>3350</v>
      </c>
      <c r="O113" s="308">
        <f>'[1]9. Vzdelávanie'!$J$39</f>
        <v>0</v>
      </c>
      <c r="P113" s="315">
        <f t="shared" si="235"/>
        <v>757719</v>
      </c>
      <c r="Q113" s="307">
        <f>'[1]9. Vzdelávanie'!$K$39</f>
        <v>674369</v>
      </c>
      <c r="R113" s="307">
        <f>'[1]9. Vzdelávanie'!$L$39</f>
        <v>83350</v>
      </c>
      <c r="S113" s="335">
        <f>'[1]9. Vzdelávanie'!$M$39</f>
        <v>0</v>
      </c>
      <c r="T113" s="315">
        <f t="shared" si="236"/>
        <v>770507</v>
      </c>
      <c r="U113" s="307">
        <f>'[1]9. Vzdelávanie'!$N$39</f>
        <v>687157</v>
      </c>
      <c r="V113" s="307">
        <f>'[1]9. Vzdelávanie'!$O$39</f>
        <v>83350</v>
      </c>
      <c r="W113" s="308">
        <f>'[1]9. Vzdelávanie'!$P$39</f>
        <v>0</v>
      </c>
      <c r="X113" s="306">
        <f t="shared" si="232"/>
        <v>9422</v>
      </c>
      <c r="Y113" s="304">
        <f>'[1]9. Vzdelávanie'!$Q$39</f>
        <v>9422</v>
      </c>
      <c r="Z113" s="304">
        <f>'[1]9. Vzdelávanie'!$R$39</f>
        <v>0</v>
      </c>
      <c r="AA113" s="305">
        <f>'[1]9. Vzdelávanie'!$S$39</f>
        <v>0</v>
      </c>
      <c r="AB113" s="306">
        <f t="shared" si="233"/>
        <v>779929</v>
      </c>
      <c r="AC113" s="304">
        <f>'[1]9. Vzdelávanie'!$T$39</f>
        <v>696579</v>
      </c>
      <c r="AD113" s="304">
        <f>'[1]9. Vzdelávanie'!$U$39</f>
        <v>83350</v>
      </c>
      <c r="AE113" s="305">
        <f>'[1]9. Vzdelávanie'!$V$39</f>
        <v>0</v>
      </c>
    </row>
    <row r="114" spans="1:31" ht="16.5" x14ac:dyDescent="0.3">
      <c r="A114" s="156"/>
      <c r="B114" s="343">
        <v>6</v>
      </c>
      <c r="C114" s="350" t="s">
        <v>285</v>
      </c>
      <c r="D114" s="315">
        <f t="shared" si="230"/>
        <v>359104</v>
      </c>
      <c r="E114" s="307">
        <f>'[1]9. Vzdelávanie'!$E$42</f>
        <v>359104</v>
      </c>
      <c r="F114" s="307">
        <f>'[1]9. Vzdelávanie'!$F$42</f>
        <v>0</v>
      </c>
      <c r="G114" s="335">
        <f>'[1]9. Vzdelávanie'!$G$42</f>
        <v>0</v>
      </c>
      <c r="H114" s="315">
        <f t="shared" si="231"/>
        <v>359104</v>
      </c>
      <c r="I114" s="307">
        <f>'[1]9. Vzdelávanie'!$E$42</f>
        <v>359104</v>
      </c>
      <c r="J114" s="307">
        <f>'[1]9. Vzdelávanie'!$F$42</f>
        <v>0</v>
      </c>
      <c r="K114" s="335">
        <f>'[1]9. Vzdelávanie'!$G$42</f>
        <v>0</v>
      </c>
      <c r="L114" s="315">
        <f t="shared" si="234"/>
        <v>379602</v>
      </c>
      <c r="M114" s="307">
        <f>'[1]9. Vzdelávanie'!$H$42</f>
        <v>379602</v>
      </c>
      <c r="N114" s="307">
        <f>'[1]9. Vzdelávanie'!$I$42</f>
        <v>0</v>
      </c>
      <c r="O114" s="308">
        <f>'[1]9. Vzdelávanie'!$J$42</f>
        <v>0</v>
      </c>
      <c r="P114" s="315">
        <f t="shared" si="235"/>
        <v>450702</v>
      </c>
      <c r="Q114" s="307">
        <f>'[1]9. Vzdelávanie'!$K$42</f>
        <v>389602</v>
      </c>
      <c r="R114" s="307">
        <f>'[1]9. Vzdelávanie'!$L$42</f>
        <v>61100</v>
      </c>
      <c r="S114" s="335">
        <f>'[1]9. Vzdelávanie'!$M$42</f>
        <v>0</v>
      </c>
      <c r="T114" s="315">
        <f t="shared" si="236"/>
        <v>469184</v>
      </c>
      <c r="U114" s="307">
        <f>'[1]9. Vzdelávanie'!$N$42</f>
        <v>395084</v>
      </c>
      <c r="V114" s="307">
        <f>'[1]9. Vzdelávanie'!$O$42</f>
        <v>74100</v>
      </c>
      <c r="W114" s="308">
        <f>'[1]9. Vzdelávanie'!$P$42</f>
        <v>0</v>
      </c>
      <c r="X114" s="306">
        <f t="shared" si="232"/>
        <v>8205</v>
      </c>
      <c r="Y114" s="304">
        <f>'[1]9. Vzdelávanie'!$Q$42</f>
        <v>8205</v>
      </c>
      <c r="Z114" s="304">
        <f>'[1]9. Vzdelávanie'!$R$42</f>
        <v>0</v>
      </c>
      <c r="AA114" s="305">
        <f>'[1]9. Vzdelávanie'!$S$42</f>
        <v>0</v>
      </c>
      <c r="AB114" s="306">
        <f t="shared" si="233"/>
        <v>477389</v>
      </c>
      <c r="AC114" s="304">
        <f>'[1]9. Vzdelávanie'!$T$42</f>
        <v>403289</v>
      </c>
      <c r="AD114" s="304">
        <f>'[1]9. Vzdelávanie'!$U$42</f>
        <v>74100</v>
      </c>
      <c r="AE114" s="305">
        <f>'[1]9. Vzdelávanie'!$V$42</f>
        <v>0</v>
      </c>
    </row>
    <row r="115" spans="1:31" ht="15.75" x14ac:dyDescent="0.25">
      <c r="A115" s="156"/>
      <c r="B115" s="357" t="s">
        <v>286</v>
      </c>
      <c r="C115" s="345" t="s">
        <v>287</v>
      </c>
      <c r="D115" s="315">
        <f t="shared" ref="D115:L115" si="237">SUM(D116:D117)</f>
        <v>539500</v>
      </c>
      <c r="E115" s="307">
        <f t="shared" si="237"/>
        <v>539500</v>
      </c>
      <c r="F115" s="307">
        <f t="shared" si="237"/>
        <v>0</v>
      </c>
      <c r="G115" s="335">
        <f t="shared" si="237"/>
        <v>0</v>
      </c>
      <c r="H115" s="315">
        <f t="shared" si="237"/>
        <v>539500</v>
      </c>
      <c r="I115" s="307">
        <f t="shared" si="237"/>
        <v>539500</v>
      </c>
      <c r="J115" s="307">
        <f t="shared" si="237"/>
        <v>0</v>
      </c>
      <c r="K115" s="335">
        <f t="shared" si="237"/>
        <v>0</v>
      </c>
      <c r="L115" s="315">
        <f t="shared" si="237"/>
        <v>552573</v>
      </c>
      <c r="M115" s="307">
        <f t="shared" ref="M115:P115" si="238">SUM(M116:M117)</f>
        <v>552573</v>
      </c>
      <c r="N115" s="307">
        <f t="shared" si="238"/>
        <v>0</v>
      </c>
      <c r="O115" s="308">
        <f t="shared" si="238"/>
        <v>0</v>
      </c>
      <c r="P115" s="315">
        <f t="shared" si="238"/>
        <v>609973</v>
      </c>
      <c r="Q115" s="307">
        <f t="shared" ref="Q115:T115" si="239">SUM(Q116:Q117)</f>
        <v>552573</v>
      </c>
      <c r="R115" s="307">
        <f t="shared" si="239"/>
        <v>57400</v>
      </c>
      <c r="S115" s="335">
        <f t="shared" si="239"/>
        <v>0</v>
      </c>
      <c r="T115" s="315">
        <f t="shared" si="239"/>
        <v>602759</v>
      </c>
      <c r="U115" s="307">
        <f t="shared" ref="U115:W115" si="240">SUM(U116:U117)</f>
        <v>545359</v>
      </c>
      <c r="V115" s="307">
        <f t="shared" si="240"/>
        <v>57400</v>
      </c>
      <c r="W115" s="308">
        <f t="shared" si="240"/>
        <v>0</v>
      </c>
      <c r="X115" s="306">
        <f t="shared" ref="X115:AA115" si="241">SUM(X116:X117)</f>
        <v>0</v>
      </c>
      <c r="Y115" s="304">
        <f t="shared" si="241"/>
        <v>0</v>
      </c>
      <c r="Z115" s="304">
        <f t="shared" si="241"/>
        <v>0</v>
      </c>
      <c r="AA115" s="305">
        <f t="shared" si="241"/>
        <v>0</v>
      </c>
      <c r="AB115" s="306">
        <f t="shared" ref="AB115:AE115" si="242">SUM(AB116:AB117)</f>
        <v>602759</v>
      </c>
      <c r="AC115" s="304">
        <f t="shared" si="242"/>
        <v>545359</v>
      </c>
      <c r="AD115" s="304">
        <f t="shared" si="242"/>
        <v>57400</v>
      </c>
      <c r="AE115" s="305">
        <f t="shared" si="242"/>
        <v>0</v>
      </c>
    </row>
    <row r="116" spans="1:31" ht="16.5" x14ac:dyDescent="0.3">
      <c r="A116" s="156"/>
      <c r="B116" s="343">
        <v>1</v>
      </c>
      <c r="C116" s="350" t="s">
        <v>288</v>
      </c>
      <c r="D116" s="315">
        <f>SUM(E116:G116)</f>
        <v>369500</v>
      </c>
      <c r="E116" s="307">
        <f>'[1]9. Vzdelávanie'!$E$44</f>
        <v>369500</v>
      </c>
      <c r="F116" s="307">
        <f>'[1]9. Vzdelávanie'!$F$44</f>
        <v>0</v>
      </c>
      <c r="G116" s="335">
        <f>'[1]9. Vzdelávanie'!$G$44</f>
        <v>0</v>
      </c>
      <c r="H116" s="315">
        <f>SUM(I116:K116)</f>
        <v>369500</v>
      </c>
      <c r="I116" s="307">
        <f>'[1]9. Vzdelávanie'!$E$44</f>
        <v>369500</v>
      </c>
      <c r="J116" s="307">
        <f>'[1]9. Vzdelávanie'!$F$44</f>
        <v>0</v>
      </c>
      <c r="K116" s="335">
        <f>'[1]9. Vzdelávanie'!$G$44</f>
        <v>0</v>
      </c>
      <c r="L116" s="315">
        <f>SUM(M116:O116)</f>
        <v>389500</v>
      </c>
      <c r="M116" s="307">
        <f>'[1]9. Vzdelávanie'!$H$44</f>
        <v>389500</v>
      </c>
      <c r="N116" s="307">
        <f>'[1]9. Vzdelávanie'!$I$44</f>
        <v>0</v>
      </c>
      <c r="O116" s="308">
        <f>'[1]9. Vzdelávanie'!$J$44</f>
        <v>0</v>
      </c>
      <c r="P116" s="315">
        <f>SUM(Q116:S116)</f>
        <v>446900</v>
      </c>
      <c r="Q116" s="307">
        <f>'[1]9. Vzdelávanie'!$K$44</f>
        <v>389500</v>
      </c>
      <c r="R116" s="307">
        <f>'[1]9. Vzdelávanie'!$L$44</f>
        <v>57400</v>
      </c>
      <c r="S116" s="335">
        <f>'[1]9. Vzdelávanie'!$M$44</f>
        <v>0</v>
      </c>
      <c r="T116" s="315">
        <f>SUM(U116:W116)</f>
        <v>438203</v>
      </c>
      <c r="U116" s="307">
        <f>'[1]9. Vzdelávanie'!$N$44</f>
        <v>380803</v>
      </c>
      <c r="V116" s="307">
        <f>'[1]9. Vzdelávanie'!$O$44</f>
        <v>57400</v>
      </c>
      <c r="W116" s="308">
        <f>'[1]9. Vzdelávanie'!$P$44</f>
        <v>0</v>
      </c>
      <c r="X116" s="306">
        <f>SUM(Y116:AA116)</f>
        <v>0</v>
      </c>
      <c r="Y116" s="304">
        <f>'[1]9. Vzdelávanie'!$Q$44</f>
        <v>0</v>
      </c>
      <c r="Z116" s="304">
        <f>'[1]9. Vzdelávanie'!$R$44</f>
        <v>0</v>
      </c>
      <c r="AA116" s="305">
        <f>'[1]9. Vzdelávanie'!$S$44</f>
        <v>0</v>
      </c>
      <c r="AB116" s="306">
        <f>SUM(AC116:AE116)</f>
        <v>438203</v>
      </c>
      <c r="AC116" s="304">
        <f>'[1]9. Vzdelávanie'!$T$44</f>
        <v>380803</v>
      </c>
      <c r="AD116" s="304">
        <f>'[1]9. Vzdelávanie'!$U$44</f>
        <v>57400</v>
      </c>
      <c r="AE116" s="305">
        <f>'[1]9. Vzdelávanie'!$V$44</f>
        <v>0</v>
      </c>
    </row>
    <row r="117" spans="1:31" ht="16.5" x14ac:dyDescent="0.3">
      <c r="A117" s="156"/>
      <c r="B117" s="343">
        <v>2</v>
      </c>
      <c r="C117" s="350" t="s">
        <v>289</v>
      </c>
      <c r="D117" s="315">
        <f>SUM(E117:G117)</f>
        <v>170000</v>
      </c>
      <c r="E117" s="307">
        <f>'[1]9. Vzdelávanie'!$E$45</f>
        <v>170000</v>
      </c>
      <c r="F117" s="307">
        <f>'[1]9. Vzdelávanie'!$F$45</f>
        <v>0</v>
      </c>
      <c r="G117" s="335">
        <f>'[1]9. Vzdelávanie'!$G$45</f>
        <v>0</v>
      </c>
      <c r="H117" s="315">
        <f>SUM(I117:K117)</f>
        <v>170000</v>
      </c>
      <c r="I117" s="307">
        <f>'[1]9. Vzdelávanie'!$E$45</f>
        <v>170000</v>
      </c>
      <c r="J117" s="307">
        <f>'[1]9. Vzdelávanie'!$F$45</f>
        <v>0</v>
      </c>
      <c r="K117" s="335">
        <f>'[1]9. Vzdelávanie'!$G$45</f>
        <v>0</v>
      </c>
      <c r="L117" s="315">
        <f t="shared" ref="L117:L120" si="243">SUM(M117:O117)</f>
        <v>163073</v>
      </c>
      <c r="M117" s="307">
        <f>'[1]9. Vzdelávanie'!$H$45</f>
        <v>163073</v>
      </c>
      <c r="N117" s="307">
        <f>'[1]9. Vzdelávanie'!$I$45</f>
        <v>0</v>
      </c>
      <c r="O117" s="308">
        <f>'[1]9. Vzdelávanie'!$J$45</f>
        <v>0</v>
      </c>
      <c r="P117" s="315">
        <f t="shared" ref="P117:P120" si="244">SUM(Q117:S117)</f>
        <v>163073</v>
      </c>
      <c r="Q117" s="307">
        <f>'[1]9. Vzdelávanie'!$K$45</f>
        <v>163073</v>
      </c>
      <c r="R117" s="307">
        <f>'[1]9. Vzdelávanie'!$L$45</f>
        <v>0</v>
      </c>
      <c r="S117" s="335">
        <f>'[1]9. Vzdelávanie'!$M$45</f>
        <v>0</v>
      </c>
      <c r="T117" s="315">
        <f t="shared" ref="T117:T120" si="245">SUM(U117:W117)</f>
        <v>164556</v>
      </c>
      <c r="U117" s="307">
        <f>'[1]9. Vzdelávanie'!$N$45</f>
        <v>164556</v>
      </c>
      <c r="V117" s="307">
        <f>'[1]9. Vzdelávanie'!$O$45</f>
        <v>0</v>
      </c>
      <c r="W117" s="308">
        <f>'[1]9. Vzdelávanie'!$P$45</f>
        <v>0</v>
      </c>
      <c r="X117" s="306">
        <f>SUM(Y117:AA117)</f>
        <v>0</v>
      </c>
      <c r="Y117" s="304">
        <f>'[1]9. Vzdelávanie'!$Q$45</f>
        <v>0</v>
      </c>
      <c r="Z117" s="304">
        <f>'[1]9. Vzdelávanie'!$R$45</f>
        <v>0</v>
      </c>
      <c r="AA117" s="305">
        <f>'[1]9. Vzdelávanie'!$S$45</f>
        <v>0</v>
      </c>
      <c r="AB117" s="306">
        <f>SUM(AC117:AE117)</f>
        <v>164556</v>
      </c>
      <c r="AC117" s="304">
        <f>'[1]9. Vzdelávanie'!$T$45</f>
        <v>164556</v>
      </c>
      <c r="AD117" s="304">
        <f>'[1]9. Vzdelávanie'!$U$45</f>
        <v>0</v>
      </c>
      <c r="AE117" s="305">
        <f>'[1]9. Vzdelávanie'!$V$45</f>
        <v>0</v>
      </c>
    </row>
    <row r="118" spans="1:31" ht="15.75" x14ac:dyDescent="0.25">
      <c r="A118" s="156"/>
      <c r="B118" s="362" t="s">
        <v>290</v>
      </c>
      <c r="C118" s="345" t="s">
        <v>291</v>
      </c>
      <c r="D118" s="315">
        <f>SUM(E118:G118)</f>
        <v>182852</v>
      </c>
      <c r="E118" s="307">
        <f>'[1]9. Vzdelávanie'!$E$46</f>
        <v>182852</v>
      </c>
      <c r="F118" s="307">
        <f>'[1]9. Vzdelávanie'!$F$46</f>
        <v>0</v>
      </c>
      <c r="G118" s="335">
        <f>'[1]9. Vzdelávanie'!$G$46</f>
        <v>0</v>
      </c>
      <c r="H118" s="315">
        <f>SUM(I118:K118)</f>
        <v>182852</v>
      </c>
      <c r="I118" s="307">
        <f>'[1]9. Vzdelávanie'!$E$46</f>
        <v>182852</v>
      </c>
      <c r="J118" s="307">
        <f>'[1]9. Vzdelávanie'!$F$46</f>
        <v>0</v>
      </c>
      <c r="K118" s="335">
        <f>'[1]9. Vzdelávanie'!$G$46</f>
        <v>0</v>
      </c>
      <c r="L118" s="315">
        <f t="shared" si="243"/>
        <v>222538</v>
      </c>
      <c r="M118" s="307">
        <f>'[1]9. Vzdelávanie'!$H$46</f>
        <v>222538</v>
      </c>
      <c r="N118" s="307">
        <f>'[1]9. Vzdelávanie'!$I$46</f>
        <v>0</v>
      </c>
      <c r="O118" s="308">
        <f>'[1]9. Vzdelávanie'!$J$46</f>
        <v>0</v>
      </c>
      <c r="P118" s="315">
        <f t="shared" si="244"/>
        <v>231426</v>
      </c>
      <c r="Q118" s="307">
        <f>'[1]9. Vzdelávanie'!$K$46</f>
        <v>231426</v>
      </c>
      <c r="R118" s="307">
        <f>'[1]9. Vzdelávanie'!$L$46</f>
        <v>0</v>
      </c>
      <c r="S118" s="335">
        <f>'[1]9. Vzdelávanie'!$M$46</f>
        <v>0</v>
      </c>
      <c r="T118" s="315">
        <f t="shared" si="245"/>
        <v>254374</v>
      </c>
      <c r="U118" s="307">
        <f>'[1]9. Vzdelávanie'!$N$46</f>
        <v>254374</v>
      </c>
      <c r="V118" s="307">
        <f>'[1]9. Vzdelávanie'!$O$46</f>
        <v>0</v>
      </c>
      <c r="W118" s="308">
        <f>'[1]9. Vzdelávanie'!$P$46</f>
        <v>0</v>
      </c>
      <c r="X118" s="306">
        <f>SUM(Y118:AA118)</f>
        <v>-8999</v>
      </c>
      <c r="Y118" s="304">
        <f>'[1]9. Vzdelávanie'!$Q$46</f>
        <v>-8999</v>
      </c>
      <c r="Z118" s="304">
        <f>'[1]9. Vzdelávanie'!$R$46</f>
        <v>0</v>
      </c>
      <c r="AA118" s="305">
        <f>'[1]9. Vzdelávanie'!$S$46</f>
        <v>0</v>
      </c>
      <c r="AB118" s="306">
        <f>SUM(AC118:AE118)</f>
        <v>245375</v>
      </c>
      <c r="AC118" s="304">
        <f>'[1]9. Vzdelávanie'!$T$46</f>
        <v>245375</v>
      </c>
      <c r="AD118" s="304">
        <f>'[1]9. Vzdelávanie'!$U$46</f>
        <v>0</v>
      </c>
      <c r="AE118" s="305">
        <f>'[1]9. Vzdelávanie'!$V$46</f>
        <v>0</v>
      </c>
    </row>
    <row r="119" spans="1:31" ht="15.75" x14ac:dyDescent="0.25">
      <c r="A119" s="156"/>
      <c r="B119" s="362" t="s">
        <v>292</v>
      </c>
      <c r="C119" s="345" t="s">
        <v>293</v>
      </c>
      <c r="D119" s="315">
        <f>SUM(E119:G119)</f>
        <v>294430</v>
      </c>
      <c r="E119" s="307">
        <f>'[1]9. Vzdelávanie'!$E$61</f>
        <v>294430</v>
      </c>
      <c r="F119" s="307">
        <f>'[1]9. Vzdelávanie'!$F$61</f>
        <v>0</v>
      </c>
      <c r="G119" s="335">
        <f>'[1]9. Vzdelávanie'!$G$61</f>
        <v>0</v>
      </c>
      <c r="H119" s="315">
        <f>SUM(I119:K119)</f>
        <v>294430</v>
      </c>
      <c r="I119" s="307">
        <f>'[1]9. Vzdelávanie'!$E$61</f>
        <v>294430</v>
      </c>
      <c r="J119" s="307">
        <f>'[1]9. Vzdelávanie'!$F$61</f>
        <v>0</v>
      </c>
      <c r="K119" s="335">
        <f>'[1]9. Vzdelávanie'!$G$61</f>
        <v>0</v>
      </c>
      <c r="L119" s="315">
        <f t="shared" si="243"/>
        <v>302165</v>
      </c>
      <c r="M119" s="307">
        <f>'[1]9. Vzdelávanie'!$H$61</f>
        <v>302165</v>
      </c>
      <c r="N119" s="307">
        <f>'[1]9. Vzdelávanie'!$I$61</f>
        <v>0</v>
      </c>
      <c r="O119" s="308">
        <f>'[1]9. Vzdelávanie'!$J$61</f>
        <v>0</v>
      </c>
      <c r="P119" s="315">
        <f t="shared" si="244"/>
        <v>321444</v>
      </c>
      <c r="Q119" s="307">
        <f>'[1]9. Vzdelávanie'!$K$61</f>
        <v>318565</v>
      </c>
      <c r="R119" s="307">
        <f>'[1]9. Vzdelávanie'!$L$61</f>
        <v>2879</v>
      </c>
      <c r="S119" s="335">
        <f>'[1]9. Vzdelávanie'!$M$61</f>
        <v>0</v>
      </c>
      <c r="T119" s="315">
        <f t="shared" si="245"/>
        <v>328024</v>
      </c>
      <c r="U119" s="307">
        <f>'[1]9. Vzdelávanie'!$N$61</f>
        <v>325145</v>
      </c>
      <c r="V119" s="307">
        <f>'[1]9. Vzdelávanie'!$O$61</f>
        <v>2879</v>
      </c>
      <c r="W119" s="308">
        <f>'[1]9. Vzdelávanie'!$P$61</f>
        <v>0</v>
      </c>
      <c r="X119" s="306">
        <f>SUM(Y119:AA119)</f>
        <v>46885</v>
      </c>
      <c r="Y119" s="304">
        <f>'[1]9. Vzdelávanie'!$Q$61</f>
        <v>44294</v>
      </c>
      <c r="Z119" s="304">
        <f>'[1]9. Vzdelávanie'!$R$61</f>
        <v>2591</v>
      </c>
      <c r="AA119" s="305">
        <f>'[1]9. Vzdelávanie'!$S$61</f>
        <v>0</v>
      </c>
      <c r="AB119" s="306">
        <f>SUM(AC119:AE119)</f>
        <v>374909</v>
      </c>
      <c r="AC119" s="304">
        <f>'[1]9. Vzdelávanie'!$T$61</f>
        <v>369439</v>
      </c>
      <c r="AD119" s="304">
        <f>'[1]9. Vzdelávanie'!$U$61</f>
        <v>5470</v>
      </c>
      <c r="AE119" s="305">
        <f>'[1]9. Vzdelávanie'!$V$61</f>
        <v>0</v>
      </c>
    </row>
    <row r="120" spans="1:31" ht="16.5" thickBot="1" x14ac:dyDescent="0.3">
      <c r="A120" s="156"/>
      <c r="B120" s="363" t="s">
        <v>294</v>
      </c>
      <c r="C120" s="533" t="s">
        <v>418</v>
      </c>
      <c r="D120" s="326">
        <f>SUM(E120:G120)</f>
        <v>0</v>
      </c>
      <c r="E120" s="327">
        <f>'[1]9. Vzdelávanie'!$E$62</f>
        <v>0</v>
      </c>
      <c r="F120" s="327">
        <f>'[1]9. Vzdelávanie'!$F$62</f>
        <v>0</v>
      </c>
      <c r="G120" s="432">
        <f>'[1]9. Vzdelávanie'!$G$62</f>
        <v>0</v>
      </c>
      <c r="H120" s="326">
        <f>SUM(I120:K120)</f>
        <v>0</v>
      </c>
      <c r="I120" s="327">
        <f>'[1]9. Vzdelávanie'!$E$62</f>
        <v>0</v>
      </c>
      <c r="J120" s="327">
        <f>'[1]9. Vzdelávanie'!$F$62</f>
        <v>0</v>
      </c>
      <c r="K120" s="432">
        <f>'[1]9. Vzdelávanie'!$G$62</f>
        <v>0</v>
      </c>
      <c r="L120" s="332">
        <f t="shared" si="243"/>
        <v>8160</v>
      </c>
      <c r="M120" s="333">
        <f>'[1]9. Vzdelávanie'!$H$62</f>
        <v>0</v>
      </c>
      <c r="N120" s="333">
        <f>'[1]9. Vzdelávanie'!$I$62</f>
        <v>8160</v>
      </c>
      <c r="O120" s="529">
        <f>'[1]9. Vzdelávanie'!$J$62</f>
        <v>0</v>
      </c>
      <c r="P120" s="332">
        <f t="shared" si="244"/>
        <v>11160</v>
      </c>
      <c r="Q120" s="333">
        <f>'[1]9. Vzdelávanie'!$K$62</f>
        <v>3000</v>
      </c>
      <c r="R120" s="333">
        <f>'[1]9. Vzdelávanie'!$L$62</f>
        <v>8160</v>
      </c>
      <c r="S120" s="509">
        <f>'[1]9. Vzdelávanie'!$M$62</f>
        <v>0</v>
      </c>
      <c r="T120" s="332">
        <f t="shared" si="245"/>
        <v>11160</v>
      </c>
      <c r="U120" s="333">
        <f>'[1]9. Vzdelávanie'!$N$62</f>
        <v>3000</v>
      </c>
      <c r="V120" s="333">
        <f>'[1]9. Vzdelávanie'!$O$62</f>
        <v>8160</v>
      </c>
      <c r="W120" s="529">
        <f>'[1]9. Vzdelávanie'!$P$62</f>
        <v>0</v>
      </c>
      <c r="X120" s="312">
        <f>SUM(Y120:AA120)</f>
        <v>0</v>
      </c>
      <c r="Y120" s="313">
        <f>'[1]9. Vzdelávanie'!$Q$62</f>
        <v>0</v>
      </c>
      <c r="Z120" s="313">
        <f>'[1]9. Vzdelávanie'!$R$62</f>
        <v>0</v>
      </c>
      <c r="AA120" s="314">
        <f>'[1]9. Vzdelávanie'!$S$62</f>
        <v>0</v>
      </c>
      <c r="AB120" s="311">
        <f>SUM(AC120:AE120)</f>
        <v>11160</v>
      </c>
      <c r="AC120" s="309">
        <f>'[1]9. Vzdelávanie'!$T$62</f>
        <v>3000</v>
      </c>
      <c r="AD120" s="309">
        <f>'[1]9. Vzdelávanie'!$U$62</f>
        <v>8160</v>
      </c>
      <c r="AE120" s="310">
        <f>'[1]9. Vzdelávanie'!$V$62</f>
        <v>0</v>
      </c>
    </row>
    <row r="121" spans="1:31" s="155" customFormat="1" ht="15.75" x14ac:dyDescent="0.25">
      <c r="A121" s="157"/>
      <c r="B121" s="348" t="s">
        <v>296</v>
      </c>
      <c r="C121" s="364"/>
      <c r="D121" s="329">
        <f t="shared" ref="D121:G121" si="246">D122+D123+D130</f>
        <v>333850</v>
      </c>
      <c r="E121" s="330">
        <f t="shared" si="246"/>
        <v>333850</v>
      </c>
      <c r="F121" s="330">
        <f t="shared" si="246"/>
        <v>0</v>
      </c>
      <c r="G121" s="431">
        <f t="shared" si="246"/>
        <v>0</v>
      </c>
      <c r="H121" s="329">
        <f t="shared" ref="H121:AA121" si="247">H122+H123+H130</f>
        <v>350350</v>
      </c>
      <c r="I121" s="330">
        <f t="shared" si="247"/>
        <v>333850</v>
      </c>
      <c r="J121" s="330">
        <f t="shared" si="247"/>
        <v>16500</v>
      </c>
      <c r="K121" s="431">
        <f t="shared" si="247"/>
        <v>0</v>
      </c>
      <c r="L121" s="329">
        <f>L122+L123+L130</f>
        <v>368380</v>
      </c>
      <c r="M121" s="330">
        <f t="shared" ref="M121:O121" si="248">M122+M123+M130</f>
        <v>313850</v>
      </c>
      <c r="N121" s="330">
        <f t="shared" si="248"/>
        <v>54530</v>
      </c>
      <c r="O121" s="331">
        <f t="shared" si="248"/>
        <v>0</v>
      </c>
      <c r="P121" s="329">
        <f>P122+P123+P130</f>
        <v>370380</v>
      </c>
      <c r="Q121" s="330">
        <f t="shared" ref="Q121:S121" si="249">Q122+Q123+Q130</f>
        <v>315850</v>
      </c>
      <c r="R121" s="330">
        <f t="shared" si="249"/>
        <v>54530</v>
      </c>
      <c r="S121" s="431">
        <f t="shared" si="249"/>
        <v>0</v>
      </c>
      <c r="T121" s="329">
        <f>T122+T123+T130</f>
        <v>370380</v>
      </c>
      <c r="U121" s="330">
        <f t="shared" ref="U121:W121" si="250">U122+U123+U130</f>
        <v>315850</v>
      </c>
      <c r="V121" s="330">
        <f t="shared" si="250"/>
        <v>54530</v>
      </c>
      <c r="W121" s="331">
        <f t="shared" si="250"/>
        <v>0</v>
      </c>
      <c r="X121" s="303">
        <f t="shared" si="247"/>
        <v>-7148</v>
      </c>
      <c r="Y121" s="301">
        <f t="shared" si="247"/>
        <v>-7148</v>
      </c>
      <c r="Z121" s="301">
        <f t="shared" si="247"/>
        <v>0</v>
      </c>
      <c r="AA121" s="769">
        <f t="shared" si="247"/>
        <v>0</v>
      </c>
      <c r="AB121" s="773">
        <f t="shared" ref="AB121:AE121" si="251">AB122+AB123+AB130</f>
        <v>363232</v>
      </c>
      <c r="AC121" s="774">
        <f t="shared" si="251"/>
        <v>308702</v>
      </c>
      <c r="AD121" s="774">
        <f t="shared" si="251"/>
        <v>54530</v>
      </c>
      <c r="AE121" s="775">
        <f t="shared" si="251"/>
        <v>0</v>
      </c>
    </row>
    <row r="122" spans="1:31" ht="15.75" x14ac:dyDescent="0.25">
      <c r="A122" s="153"/>
      <c r="B122" s="357" t="s">
        <v>297</v>
      </c>
      <c r="C122" s="345" t="s">
        <v>298</v>
      </c>
      <c r="D122" s="315">
        <f>SUM(E122:G122)</f>
        <v>21000</v>
      </c>
      <c r="E122" s="307">
        <f>'[1]10. Šport'!$E$4</f>
        <v>21000</v>
      </c>
      <c r="F122" s="307">
        <f>'[1]10. Šport'!$F$4</f>
        <v>0</v>
      </c>
      <c r="G122" s="335">
        <f>'[1]10. Šport'!$G$4</f>
        <v>0</v>
      </c>
      <c r="H122" s="315">
        <f>SUM(I122:K122)</f>
        <v>21000</v>
      </c>
      <c r="I122" s="307">
        <f>'[1]10. Šport'!$E$4</f>
        <v>21000</v>
      </c>
      <c r="J122" s="307">
        <f>'[1]10. Šport'!$F$4</f>
        <v>0</v>
      </c>
      <c r="K122" s="335">
        <f>'[1]10. Šport'!$G$4</f>
        <v>0</v>
      </c>
      <c r="L122" s="315">
        <f>SUM(M122:O122)</f>
        <v>21000</v>
      </c>
      <c r="M122" s="307">
        <f>'[1]10. Šport'!$H$4</f>
        <v>21000</v>
      </c>
      <c r="N122" s="307">
        <f>'[1]10. Šport'!$I$4</f>
        <v>0</v>
      </c>
      <c r="O122" s="308">
        <f>'[1]10. Šport'!$J$4</f>
        <v>0</v>
      </c>
      <c r="P122" s="315">
        <f>SUM(Q122:S122)</f>
        <v>20000</v>
      </c>
      <c r="Q122" s="307">
        <f>'[1]10. Šport'!$K$4</f>
        <v>20000</v>
      </c>
      <c r="R122" s="307">
        <f>'[1]10. Šport'!$L$4</f>
        <v>0</v>
      </c>
      <c r="S122" s="335">
        <f>'[1]10. Šport'!$M$4</f>
        <v>0</v>
      </c>
      <c r="T122" s="315">
        <f>SUM(U122:W122)</f>
        <v>20000</v>
      </c>
      <c r="U122" s="307">
        <f>'[1]10. Šport'!$N$4</f>
        <v>20000</v>
      </c>
      <c r="V122" s="307">
        <f>'[1]10. Šport'!$O$4</f>
        <v>0</v>
      </c>
      <c r="W122" s="308">
        <f>'[1]10. Šport'!$P$4</f>
        <v>0</v>
      </c>
      <c r="X122" s="306">
        <f>SUM(Y122:AA122)</f>
        <v>-7148</v>
      </c>
      <c r="Y122" s="304">
        <f>'[1]10. Šport'!$Q$4</f>
        <v>-7148</v>
      </c>
      <c r="Z122" s="304">
        <f>'[1]10. Šport'!$R$4</f>
        <v>0</v>
      </c>
      <c r="AA122" s="770">
        <f>'[1]10. Šport'!$S$4</f>
        <v>0</v>
      </c>
      <c r="AB122" s="776">
        <f>SUM(AC122:AE122)</f>
        <v>12852</v>
      </c>
      <c r="AC122" s="304">
        <f>'[1]10. Šport'!$T$4</f>
        <v>12852</v>
      </c>
      <c r="AD122" s="304">
        <f>'[1]10. Šport'!$U$4</f>
        <v>0</v>
      </c>
      <c r="AE122" s="777">
        <f>'[1]10. Šport'!$V$4</f>
        <v>0</v>
      </c>
    </row>
    <row r="123" spans="1:31" ht="15.75" x14ac:dyDescent="0.25">
      <c r="A123" s="153"/>
      <c r="B123" s="357" t="s">
        <v>299</v>
      </c>
      <c r="C123" s="345" t="s">
        <v>300</v>
      </c>
      <c r="D123" s="315">
        <f t="shared" ref="D123:L123" si="252">SUM(D124:D129)</f>
        <v>230850</v>
      </c>
      <c r="E123" s="307">
        <f t="shared" si="252"/>
        <v>230850</v>
      </c>
      <c r="F123" s="307">
        <f t="shared" si="252"/>
        <v>0</v>
      </c>
      <c r="G123" s="335">
        <f t="shared" si="252"/>
        <v>0</v>
      </c>
      <c r="H123" s="315">
        <f t="shared" si="252"/>
        <v>247350</v>
      </c>
      <c r="I123" s="307">
        <f t="shared" si="252"/>
        <v>230850</v>
      </c>
      <c r="J123" s="307">
        <f t="shared" si="252"/>
        <v>16500</v>
      </c>
      <c r="K123" s="335">
        <f t="shared" si="252"/>
        <v>0</v>
      </c>
      <c r="L123" s="315">
        <f t="shared" si="252"/>
        <v>265380</v>
      </c>
      <c r="M123" s="307">
        <f t="shared" ref="M123:P123" si="253">SUM(M124:M129)</f>
        <v>210850</v>
      </c>
      <c r="N123" s="307">
        <f t="shared" si="253"/>
        <v>54530</v>
      </c>
      <c r="O123" s="308">
        <f t="shared" si="253"/>
        <v>0</v>
      </c>
      <c r="P123" s="315">
        <f t="shared" si="253"/>
        <v>268380</v>
      </c>
      <c r="Q123" s="307">
        <f t="shared" ref="Q123:T123" si="254">SUM(Q124:Q129)</f>
        <v>213850</v>
      </c>
      <c r="R123" s="307">
        <f t="shared" si="254"/>
        <v>54530</v>
      </c>
      <c r="S123" s="335">
        <f t="shared" si="254"/>
        <v>0</v>
      </c>
      <c r="T123" s="315">
        <f t="shared" si="254"/>
        <v>268380</v>
      </c>
      <c r="U123" s="307">
        <f t="shared" ref="U123:W123" si="255">SUM(U124:U129)</f>
        <v>213850</v>
      </c>
      <c r="V123" s="307">
        <f t="shared" si="255"/>
        <v>54530</v>
      </c>
      <c r="W123" s="308">
        <f t="shared" si="255"/>
        <v>0</v>
      </c>
      <c r="X123" s="306">
        <f t="shared" ref="X123" si="256">SUM(X124:X129)</f>
        <v>0</v>
      </c>
      <c r="Y123" s="304">
        <f t="shared" ref="Y123:AE123" si="257">SUM(Y124:Y129)</f>
        <v>0</v>
      </c>
      <c r="Z123" s="304">
        <f t="shared" si="257"/>
        <v>0</v>
      </c>
      <c r="AA123" s="770">
        <f t="shared" si="257"/>
        <v>0</v>
      </c>
      <c r="AB123" s="776">
        <f t="shared" si="257"/>
        <v>268380</v>
      </c>
      <c r="AC123" s="304">
        <f t="shared" si="257"/>
        <v>213850</v>
      </c>
      <c r="AD123" s="304">
        <f t="shared" si="257"/>
        <v>54530</v>
      </c>
      <c r="AE123" s="777">
        <f t="shared" si="257"/>
        <v>0</v>
      </c>
    </row>
    <row r="124" spans="1:31" ht="16.5" x14ac:dyDescent="0.3">
      <c r="A124" s="153"/>
      <c r="B124" s="343">
        <v>1</v>
      </c>
      <c r="C124" s="350" t="s">
        <v>301</v>
      </c>
      <c r="D124" s="315">
        <f t="shared" ref="D124:D130" si="258">SUM(E124:G124)</f>
        <v>52200</v>
      </c>
      <c r="E124" s="307">
        <f>'[1]10. Šport'!$E$9</f>
        <v>52200</v>
      </c>
      <c r="F124" s="307">
        <f>'[1]10. Šport'!$F$9</f>
        <v>0</v>
      </c>
      <c r="G124" s="335">
        <f>'[1]10. Šport'!$G$9</f>
        <v>0</v>
      </c>
      <c r="H124" s="315">
        <f t="shared" ref="H124:H130" si="259">SUM(I124:K124)</f>
        <v>52200</v>
      </c>
      <c r="I124" s="307">
        <f>'[1]10. Šport'!$E$9</f>
        <v>52200</v>
      </c>
      <c r="J124" s="307">
        <f>'[1]10. Šport'!$F$9</f>
        <v>0</v>
      </c>
      <c r="K124" s="335">
        <f>'[1]10. Šport'!$G$9</f>
        <v>0</v>
      </c>
      <c r="L124" s="315">
        <f>SUM(M124:O124)</f>
        <v>52200</v>
      </c>
      <c r="M124" s="307">
        <f>'[1]10. Šport'!$H$9</f>
        <v>52200</v>
      </c>
      <c r="N124" s="307">
        <f>'[1]10. Šport'!$I$9</f>
        <v>0</v>
      </c>
      <c r="O124" s="308">
        <f>'[1]10. Šport'!$J$9</f>
        <v>0</v>
      </c>
      <c r="P124" s="315">
        <f>SUM(Q124:S124)</f>
        <v>55200</v>
      </c>
      <c r="Q124" s="307">
        <f>'[1]10. Šport'!$K$9</f>
        <v>55200</v>
      </c>
      <c r="R124" s="307">
        <f>'[1]10. Šport'!$L$9</f>
        <v>0</v>
      </c>
      <c r="S124" s="335">
        <f>'[1]10. Šport'!$M$9</f>
        <v>0</v>
      </c>
      <c r="T124" s="315">
        <f>SUM(U124:W124)</f>
        <v>55200</v>
      </c>
      <c r="U124" s="307">
        <f>'[1]10. Šport'!$N$9</f>
        <v>55200</v>
      </c>
      <c r="V124" s="307">
        <f>'[1]10. Šport'!$O$9</f>
        <v>0</v>
      </c>
      <c r="W124" s="308">
        <f>'[1]10. Šport'!$P$9</f>
        <v>0</v>
      </c>
      <c r="X124" s="306">
        <f t="shared" ref="X124:X130" si="260">SUM(Y124:AA124)</f>
        <v>0</v>
      </c>
      <c r="Y124" s="304">
        <f>'[1]10. Šport'!$Q$9</f>
        <v>0</v>
      </c>
      <c r="Z124" s="304">
        <f>'[1]10. Šport'!$R$9</f>
        <v>0</v>
      </c>
      <c r="AA124" s="770">
        <f>'[1]10. Šport'!$S$9</f>
        <v>0</v>
      </c>
      <c r="AB124" s="776">
        <f t="shared" ref="AB124:AB129" si="261">SUM(AC124:AE124)</f>
        <v>55200</v>
      </c>
      <c r="AC124" s="304">
        <f>'[1]10. Šport'!$T$9</f>
        <v>55200</v>
      </c>
      <c r="AD124" s="304">
        <f>'[1]10. Šport'!$U$9</f>
        <v>0</v>
      </c>
      <c r="AE124" s="777">
        <f>'[1]10. Šport'!$V$9</f>
        <v>0</v>
      </c>
    </row>
    <row r="125" spans="1:31" ht="16.5" x14ac:dyDescent="0.3">
      <c r="A125" s="153"/>
      <c r="B125" s="343">
        <v>2</v>
      </c>
      <c r="C125" s="350" t="s">
        <v>302</v>
      </c>
      <c r="D125" s="315">
        <f t="shared" si="258"/>
        <v>59200</v>
      </c>
      <c r="E125" s="307">
        <f>'[1]10. Šport'!$E$25</f>
        <v>59200</v>
      </c>
      <c r="F125" s="307">
        <v>0</v>
      </c>
      <c r="G125" s="335">
        <f>'[1]10. Šport'!$G$25</f>
        <v>0</v>
      </c>
      <c r="H125" s="315">
        <f t="shared" si="259"/>
        <v>75700</v>
      </c>
      <c r="I125" s="307">
        <f>'[1]10. Šport'!$E$25</f>
        <v>59200</v>
      </c>
      <c r="J125" s="307">
        <f>'[1]10. Šport'!$F$25</f>
        <v>16500</v>
      </c>
      <c r="K125" s="335">
        <f>'[1]10. Šport'!$G$25</f>
        <v>0</v>
      </c>
      <c r="L125" s="315">
        <f t="shared" ref="L125:L130" si="262">SUM(M125:O125)</f>
        <v>93730</v>
      </c>
      <c r="M125" s="307">
        <f>'[1]10. Šport'!$H$25</f>
        <v>39200</v>
      </c>
      <c r="N125" s="307">
        <f>'[1]10. Šport'!$I$25</f>
        <v>54530</v>
      </c>
      <c r="O125" s="308">
        <f>'[1]10. Šport'!$J$25</f>
        <v>0</v>
      </c>
      <c r="P125" s="315">
        <f t="shared" ref="P125:P130" si="263">SUM(Q125:S125)</f>
        <v>93730</v>
      </c>
      <c r="Q125" s="307">
        <f>'[1]10. Šport'!$K$25</f>
        <v>39200</v>
      </c>
      <c r="R125" s="307">
        <f>'[1]10. Šport'!$L$25</f>
        <v>54530</v>
      </c>
      <c r="S125" s="335">
        <f>'[1]10. Šport'!$M$25</f>
        <v>0</v>
      </c>
      <c r="T125" s="315">
        <f t="shared" ref="T125:T130" si="264">SUM(U125:W125)</f>
        <v>96230</v>
      </c>
      <c r="U125" s="307">
        <f>'[1]10. Šport'!$N$25</f>
        <v>41700</v>
      </c>
      <c r="V125" s="307">
        <f>'[1]10. Šport'!$O$25</f>
        <v>54530</v>
      </c>
      <c r="W125" s="308">
        <f>'[1]10. Šport'!$P$25</f>
        <v>0</v>
      </c>
      <c r="X125" s="306">
        <f t="shared" si="260"/>
        <v>0</v>
      </c>
      <c r="Y125" s="304">
        <f>'[1]10. Šport'!$Q$25</f>
        <v>0</v>
      </c>
      <c r="Z125" s="304">
        <f>'[1]10. Šport'!$R$25</f>
        <v>0</v>
      </c>
      <c r="AA125" s="770">
        <f>'[1]10. Šport'!$S$25</f>
        <v>0</v>
      </c>
      <c r="AB125" s="776">
        <f t="shared" si="261"/>
        <v>96230</v>
      </c>
      <c r="AC125" s="304">
        <f>'[1]10. Šport'!$T$25</f>
        <v>41700</v>
      </c>
      <c r="AD125" s="304">
        <f>'[1]10. Šport'!$U$25</f>
        <v>54530</v>
      </c>
      <c r="AE125" s="777">
        <f>'[1]10. Šport'!$V$25</f>
        <v>0</v>
      </c>
    </row>
    <row r="126" spans="1:31" ht="16.5" x14ac:dyDescent="0.3">
      <c r="A126" s="153"/>
      <c r="B126" s="343">
        <v>3</v>
      </c>
      <c r="C126" s="350" t="s">
        <v>303</v>
      </c>
      <c r="D126" s="315">
        <f t="shared" si="258"/>
        <v>19600</v>
      </c>
      <c r="E126" s="307">
        <f>'[1]10. Šport'!$E$35</f>
        <v>19600</v>
      </c>
      <c r="F126" s="307">
        <f>'[1]10. Šport'!$F$35</f>
        <v>0</v>
      </c>
      <c r="G126" s="335">
        <f>'[1]10. Šport'!$G$35</f>
        <v>0</v>
      </c>
      <c r="H126" s="315">
        <f t="shared" si="259"/>
        <v>19600</v>
      </c>
      <c r="I126" s="307">
        <f>'[1]10. Šport'!$E$35</f>
        <v>19600</v>
      </c>
      <c r="J126" s="307">
        <f>'[1]10. Šport'!$F$35</f>
        <v>0</v>
      </c>
      <c r="K126" s="335">
        <f>'[1]10. Šport'!$G$35</f>
        <v>0</v>
      </c>
      <c r="L126" s="315">
        <f t="shared" si="262"/>
        <v>19600</v>
      </c>
      <c r="M126" s="307">
        <f>'[1]10. Šport'!$H$35</f>
        <v>19600</v>
      </c>
      <c r="N126" s="307">
        <f>'[1]10. Šport'!$I$35</f>
        <v>0</v>
      </c>
      <c r="O126" s="308">
        <f>'[1]10. Šport'!$J$35</f>
        <v>0</v>
      </c>
      <c r="P126" s="315">
        <f t="shared" si="263"/>
        <v>19600</v>
      </c>
      <c r="Q126" s="307">
        <f>'[1]10. Šport'!$K$35</f>
        <v>19600</v>
      </c>
      <c r="R126" s="307">
        <f>'[1]10. Šport'!$L$35</f>
        <v>0</v>
      </c>
      <c r="S126" s="335">
        <f>'[1]10. Šport'!$M$35</f>
        <v>0</v>
      </c>
      <c r="T126" s="315">
        <f t="shared" si="264"/>
        <v>19600</v>
      </c>
      <c r="U126" s="307">
        <f>'[1]10. Šport'!$N$35</f>
        <v>19600</v>
      </c>
      <c r="V126" s="307">
        <f>'[1]10. Šport'!$O$35</f>
        <v>0</v>
      </c>
      <c r="W126" s="308">
        <f>'[1]10. Šport'!$P$35</f>
        <v>0</v>
      </c>
      <c r="X126" s="306">
        <f t="shared" si="260"/>
        <v>0</v>
      </c>
      <c r="Y126" s="304">
        <f>'[1]10. Šport'!$Q$35</f>
        <v>0</v>
      </c>
      <c r="Z126" s="304">
        <f>'[1]10. Šport'!$R$35</f>
        <v>0</v>
      </c>
      <c r="AA126" s="770">
        <f>'[1]10. Šport'!$S$35</f>
        <v>0</v>
      </c>
      <c r="AB126" s="776">
        <f t="shared" si="261"/>
        <v>19600</v>
      </c>
      <c r="AC126" s="304">
        <f>'[1]10. Šport'!$T$35</f>
        <v>19600</v>
      </c>
      <c r="AD126" s="304">
        <f>'[1]10. Šport'!$U$35</f>
        <v>0</v>
      </c>
      <c r="AE126" s="777">
        <f>'[1]10. Šport'!$V$35</f>
        <v>0</v>
      </c>
    </row>
    <row r="127" spans="1:31" ht="16.5" x14ac:dyDescent="0.3">
      <c r="A127" s="153"/>
      <c r="B127" s="343">
        <v>4</v>
      </c>
      <c r="C127" s="350" t="s">
        <v>304</v>
      </c>
      <c r="D127" s="315">
        <f t="shared" si="258"/>
        <v>94100</v>
      </c>
      <c r="E127" s="307">
        <f>'[1]10. Šport'!$E$42</f>
        <v>94100</v>
      </c>
      <c r="F127" s="307">
        <f>'[1]10. Šport'!$F$42</f>
        <v>0</v>
      </c>
      <c r="G127" s="335">
        <f>'[1]10. Šport'!$G$42</f>
        <v>0</v>
      </c>
      <c r="H127" s="315">
        <f t="shared" si="259"/>
        <v>94100</v>
      </c>
      <c r="I127" s="307">
        <f>'[1]10. Šport'!$E$42</f>
        <v>94100</v>
      </c>
      <c r="J127" s="307">
        <f>'[1]10. Šport'!$F$42</f>
        <v>0</v>
      </c>
      <c r="K127" s="335">
        <f>'[1]10. Šport'!$G$42</f>
        <v>0</v>
      </c>
      <c r="L127" s="315">
        <f t="shared" si="262"/>
        <v>94100</v>
      </c>
      <c r="M127" s="307">
        <f>'[1]10. Šport'!$H$42</f>
        <v>94100</v>
      </c>
      <c r="N127" s="307">
        <f>'[1]10. Šport'!$I$42</f>
        <v>0</v>
      </c>
      <c r="O127" s="308">
        <f>'[1]10. Šport'!$J$42</f>
        <v>0</v>
      </c>
      <c r="P127" s="315">
        <f t="shared" si="263"/>
        <v>94100</v>
      </c>
      <c r="Q127" s="307">
        <f>'[1]10. Šport'!$K$42</f>
        <v>94100</v>
      </c>
      <c r="R127" s="307">
        <f>'[1]10. Šport'!$L$42</f>
        <v>0</v>
      </c>
      <c r="S127" s="335">
        <f>'[1]10. Šport'!$M$42</f>
        <v>0</v>
      </c>
      <c r="T127" s="315">
        <f t="shared" si="264"/>
        <v>92100</v>
      </c>
      <c r="U127" s="307">
        <f>'[1]10. Šport'!$N$42</f>
        <v>92100</v>
      </c>
      <c r="V127" s="307">
        <f>'[1]10. Šport'!$O$42</f>
        <v>0</v>
      </c>
      <c r="W127" s="308">
        <f>'[1]10. Šport'!$P$42</f>
        <v>0</v>
      </c>
      <c r="X127" s="306">
        <f t="shared" si="260"/>
        <v>0</v>
      </c>
      <c r="Y127" s="304">
        <f>'[1]10. Šport'!$Q$42</f>
        <v>0</v>
      </c>
      <c r="Z127" s="304">
        <f>'[1]10. Šport'!$R$42</f>
        <v>0</v>
      </c>
      <c r="AA127" s="770">
        <f>'[1]10. Šport'!$S$42</f>
        <v>0</v>
      </c>
      <c r="AB127" s="776">
        <f t="shared" si="261"/>
        <v>92100</v>
      </c>
      <c r="AC127" s="304">
        <f>'[1]10. Šport'!$T$42</f>
        <v>92100</v>
      </c>
      <c r="AD127" s="304">
        <f>'[1]10. Šport'!$U$42</f>
        <v>0</v>
      </c>
      <c r="AE127" s="777">
        <f>'[1]10. Šport'!$V$42</f>
        <v>0</v>
      </c>
    </row>
    <row r="128" spans="1:31" ht="16.5" x14ac:dyDescent="0.3">
      <c r="A128" s="153"/>
      <c r="B128" s="343">
        <v>5</v>
      </c>
      <c r="C128" s="350" t="s">
        <v>305</v>
      </c>
      <c r="D128" s="315">
        <f t="shared" si="258"/>
        <v>4350</v>
      </c>
      <c r="E128" s="307">
        <f>'[1]10. Šport'!$E$54</f>
        <v>4350</v>
      </c>
      <c r="F128" s="307">
        <f>'[1]10. Šport'!$F$54</f>
        <v>0</v>
      </c>
      <c r="G128" s="335">
        <f>'[1]10. Šport'!$G$54</f>
        <v>0</v>
      </c>
      <c r="H128" s="315">
        <f t="shared" si="259"/>
        <v>4350</v>
      </c>
      <c r="I128" s="307">
        <f>'[1]10. Šport'!$E$54</f>
        <v>4350</v>
      </c>
      <c r="J128" s="307">
        <f>'[1]10. Šport'!$F$54</f>
        <v>0</v>
      </c>
      <c r="K128" s="335">
        <f>'[1]10. Šport'!$G$54</f>
        <v>0</v>
      </c>
      <c r="L128" s="315">
        <f t="shared" si="262"/>
        <v>4350</v>
      </c>
      <c r="M128" s="307">
        <f>'[1]10. Šport'!$H$54</f>
        <v>4350</v>
      </c>
      <c r="N128" s="307">
        <f>'[1]10. Šport'!$I$54</f>
        <v>0</v>
      </c>
      <c r="O128" s="308">
        <f>'[1]10. Šport'!$J$54</f>
        <v>0</v>
      </c>
      <c r="P128" s="315">
        <f t="shared" si="263"/>
        <v>4350</v>
      </c>
      <c r="Q128" s="307">
        <f>'[1]10. Šport'!$K$54</f>
        <v>4350</v>
      </c>
      <c r="R128" s="307">
        <f>'[1]10. Šport'!$L$54</f>
        <v>0</v>
      </c>
      <c r="S128" s="335">
        <f>'[1]10. Šport'!$M$54</f>
        <v>0</v>
      </c>
      <c r="T128" s="315">
        <f t="shared" si="264"/>
        <v>4350</v>
      </c>
      <c r="U128" s="307">
        <f>'[1]10. Šport'!$N$54</f>
        <v>4350</v>
      </c>
      <c r="V128" s="307">
        <f>'[1]10. Šport'!$O$54</f>
        <v>0</v>
      </c>
      <c r="W128" s="308">
        <f>'[1]10. Šport'!$P$54</f>
        <v>0</v>
      </c>
      <c r="X128" s="306">
        <f t="shared" si="260"/>
        <v>0</v>
      </c>
      <c r="Y128" s="304">
        <f>'[1]10. Šport'!$Q$54</f>
        <v>0</v>
      </c>
      <c r="Z128" s="304">
        <f>'[1]10. Šport'!$R$54</f>
        <v>0</v>
      </c>
      <c r="AA128" s="770">
        <f>'[1]10. Šport'!$S$54</f>
        <v>0</v>
      </c>
      <c r="AB128" s="776">
        <f t="shared" si="261"/>
        <v>4350</v>
      </c>
      <c r="AC128" s="304">
        <f>'[1]10. Šport'!$T$54</f>
        <v>4350</v>
      </c>
      <c r="AD128" s="304">
        <f>'[1]10. Šport'!$U$54</f>
        <v>0</v>
      </c>
      <c r="AE128" s="777">
        <f>'[1]10. Šport'!$V$54</f>
        <v>0</v>
      </c>
    </row>
    <row r="129" spans="1:31" ht="16.5" x14ac:dyDescent="0.3">
      <c r="A129" s="153"/>
      <c r="B129" s="365">
        <v>6</v>
      </c>
      <c r="C129" s="369" t="s">
        <v>386</v>
      </c>
      <c r="D129" s="315">
        <f t="shared" si="258"/>
        <v>1400</v>
      </c>
      <c r="E129" s="307">
        <f>'[1]10. Šport'!$E$61</f>
        <v>1400</v>
      </c>
      <c r="F129" s="307">
        <f>'[1]10. Šport'!$F$61</f>
        <v>0</v>
      </c>
      <c r="G129" s="335">
        <f>'[1]10. Šport'!$G$61</f>
        <v>0</v>
      </c>
      <c r="H129" s="315">
        <f t="shared" si="259"/>
        <v>1400</v>
      </c>
      <c r="I129" s="307">
        <f>'[1]10. Šport'!$E$61</f>
        <v>1400</v>
      </c>
      <c r="J129" s="307">
        <f>'[1]10. Šport'!$F$61</f>
        <v>0</v>
      </c>
      <c r="K129" s="335">
        <f>'[1]10. Šport'!$G$61</f>
        <v>0</v>
      </c>
      <c r="L129" s="315">
        <f t="shared" si="262"/>
        <v>1400</v>
      </c>
      <c r="M129" s="307">
        <f>'[1]10. Šport'!$H$61</f>
        <v>1400</v>
      </c>
      <c r="N129" s="307">
        <f>'[1]10. Šport'!$I$61</f>
        <v>0</v>
      </c>
      <c r="O129" s="308">
        <f>'[1]10. Šport'!$J$61</f>
        <v>0</v>
      </c>
      <c r="P129" s="315">
        <f t="shared" si="263"/>
        <v>1400</v>
      </c>
      <c r="Q129" s="307">
        <f>'[1]10. Šport'!$K$61</f>
        <v>1400</v>
      </c>
      <c r="R129" s="307">
        <f>'[1]10. Šport'!$L$61</f>
        <v>0</v>
      </c>
      <c r="S129" s="335">
        <f>'[1]10. Šport'!$M$61</f>
        <v>0</v>
      </c>
      <c r="T129" s="315">
        <f t="shared" si="264"/>
        <v>900</v>
      </c>
      <c r="U129" s="307">
        <f>'[1]10. Šport'!$N$61</f>
        <v>900</v>
      </c>
      <c r="V129" s="307">
        <f>'[1]10. Šport'!$O$61</f>
        <v>0</v>
      </c>
      <c r="W129" s="308">
        <f>'[1]10. Šport'!$P$61</f>
        <v>0</v>
      </c>
      <c r="X129" s="306">
        <f t="shared" si="260"/>
        <v>0</v>
      </c>
      <c r="Y129" s="309">
        <f>'[1]10. Šport'!$Q$61</f>
        <v>0</v>
      </c>
      <c r="Z129" s="309">
        <f>'[1]10. Šport'!$R$61</f>
        <v>0</v>
      </c>
      <c r="AA129" s="771">
        <f>'[1]10. Šport'!$S$61</f>
        <v>0</v>
      </c>
      <c r="AB129" s="776">
        <f t="shared" si="261"/>
        <v>900</v>
      </c>
      <c r="AC129" s="309">
        <f>'[1]10. Šport'!$T$61</f>
        <v>900</v>
      </c>
      <c r="AD129" s="309">
        <f>'[1]10. Šport'!$U$61</f>
        <v>0</v>
      </c>
      <c r="AE129" s="778">
        <f>'[1]10. Šport'!$V$61</f>
        <v>0</v>
      </c>
    </row>
    <row r="130" spans="1:31" ht="16.5" thickBot="1" x14ac:dyDescent="0.3">
      <c r="A130" s="153"/>
      <c r="B130" s="351" t="s">
        <v>306</v>
      </c>
      <c r="C130" s="347" t="s">
        <v>307</v>
      </c>
      <c r="D130" s="326">
        <f t="shared" si="258"/>
        <v>82000</v>
      </c>
      <c r="E130" s="327">
        <f>'[1]10. Šport'!$E$66</f>
        <v>82000</v>
      </c>
      <c r="F130" s="327">
        <f>'[1]10. Šport'!$F$66</f>
        <v>0</v>
      </c>
      <c r="G130" s="432">
        <f>'[1]10. Šport'!$G$66</f>
        <v>0</v>
      </c>
      <c r="H130" s="326">
        <f t="shared" si="259"/>
        <v>82000</v>
      </c>
      <c r="I130" s="327">
        <f>'[1]10. Šport'!$E$66</f>
        <v>82000</v>
      </c>
      <c r="J130" s="327">
        <f>'[1]10. Šport'!$F$66</f>
        <v>0</v>
      </c>
      <c r="K130" s="432">
        <f>'[1]10. Šport'!$G$66</f>
        <v>0</v>
      </c>
      <c r="L130" s="332">
        <f t="shared" si="262"/>
        <v>82000</v>
      </c>
      <c r="M130" s="333">
        <f>'[1]10. Šport'!$H$66</f>
        <v>82000</v>
      </c>
      <c r="N130" s="333">
        <f>'[1]10. Šport'!$I$66</f>
        <v>0</v>
      </c>
      <c r="O130" s="529">
        <f>'[1]10. Šport'!$J$66</f>
        <v>0</v>
      </c>
      <c r="P130" s="332">
        <f t="shared" si="263"/>
        <v>82000</v>
      </c>
      <c r="Q130" s="333">
        <f>'[1]10. Šport'!$K$66</f>
        <v>82000</v>
      </c>
      <c r="R130" s="333">
        <f>'[1]10. Šport'!$L$66</f>
        <v>0</v>
      </c>
      <c r="S130" s="509">
        <f>'[1]10. Šport'!$M$66</f>
        <v>0</v>
      </c>
      <c r="T130" s="332">
        <f t="shared" si="264"/>
        <v>82000</v>
      </c>
      <c r="U130" s="333">
        <f>'[1]10. Šport'!$N$66</f>
        <v>82000</v>
      </c>
      <c r="V130" s="333">
        <f>'[1]10. Šport'!$O$66</f>
        <v>0</v>
      </c>
      <c r="W130" s="529">
        <f>'[1]10. Šport'!$P$66</f>
        <v>0</v>
      </c>
      <c r="X130" s="312">
        <f t="shared" si="260"/>
        <v>0</v>
      </c>
      <c r="Y130" s="313">
        <f>'[1]10. Šport'!$Q$66</f>
        <v>0</v>
      </c>
      <c r="Z130" s="313">
        <f>'[1]10. Šport'!$R$66</f>
        <v>0</v>
      </c>
      <c r="AA130" s="772">
        <f>'[1]10. Šport'!$S$66</f>
        <v>0</v>
      </c>
      <c r="AB130" s="779">
        <f>SUM(AC130:AE130)</f>
        <v>82000</v>
      </c>
      <c r="AC130" s="780">
        <f>'[1]10. Šport'!$T$66</f>
        <v>82000</v>
      </c>
      <c r="AD130" s="780">
        <f>'[1]10. Šport'!$U$66</f>
        <v>0</v>
      </c>
      <c r="AE130" s="781">
        <f>'[1]10. Šport'!$V$66</f>
        <v>0</v>
      </c>
    </row>
    <row r="131" spans="1:31" s="155" customFormat="1" ht="15.75" x14ac:dyDescent="0.25">
      <c r="B131" s="348" t="s">
        <v>308</v>
      </c>
      <c r="C131" s="364"/>
      <c r="D131" s="329">
        <f t="shared" ref="D131:G131" si="265">D132+D133+D138+D139</f>
        <v>695950</v>
      </c>
      <c r="E131" s="330">
        <f t="shared" si="265"/>
        <v>601450</v>
      </c>
      <c r="F131" s="330">
        <f t="shared" si="265"/>
        <v>94500</v>
      </c>
      <c r="G131" s="431">
        <f t="shared" si="265"/>
        <v>0</v>
      </c>
      <c r="H131" s="329">
        <f t="shared" ref="H131:K131" si="266">H132+H133+H138+H139</f>
        <v>695950</v>
      </c>
      <c r="I131" s="330">
        <f t="shared" si="266"/>
        <v>601450</v>
      </c>
      <c r="J131" s="330">
        <f t="shared" si="266"/>
        <v>94500</v>
      </c>
      <c r="K131" s="431">
        <f t="shared" si="266"/>
        <v>0</v>
      </c>
      <c r="L131" s="329">
        <f>L132+L133+L138+L139</f>
        <v>612302</v>
      </c>
      <c r="M131" s="330">
        <f t="shared" ref="M131:O131" si="267">M132+M133+M138+M139</f>
        <v>604372</v>
      </c>
      <c r="N131" s="330">
        <f t="shared" si="267"/>
        <v>7930</v>
      </c>
      <c r="O131" s="331">
        <f t="shared" si="267"/>
        <v>0</v>
      </c>
      <c r="P131" s="329">
        <f>P132+P133+P138+P139</f>
        <v>631302</v>
      </c>
      <c r="Q131" s="330">
        <f t="shared" ref="Q131:S131" si="268">Q132+Q133+Q138+Q139</f>
        <v>623372</v>
      </c>
      <c r="R131" s="330">
        <f t="shared" si="268"/>
        <v>7930</v>
      </c>
      <c r="S131" s="431">
        <f t="shared" si="268"/>
        <v>0</v>
      </c>
      <c r="T131" s="329">
        <f>T132+T133+T138+T139</f>
        <v>642302</v>
      </c>
      <c r="U131" s="330">
        <f t="shared" ref="U131:W131" si="269">U132+U133+U138+U139</f>
        <v>626372</v>
      </c>
      <c r="V131" s="330">
        <f t="shared" si="269"/>
        <v>15930</v>
      </c>
      <c r="W131" s="331">
        <f t="shared" si="269"/>
        <v>0</v>
      </c>
      <c r="X131" s="303">
        <f>X132+X133+X139+X138</f>
        <v>30503</v>
      </c>
      <c r="Y131" s="301">
        <f>Y132+Y133+Y138+Y139</f>
        <v>26003</v>
      </c>
      <c r="Z131" s="301">
        <f>Z132+Z133+Z138+Z139</f>
        <v>4500</v>
      </c>
      <c r="AA131" s="302">
        <f>AA132+AA133+AA138+AA139</f>
        <v>0</v>
      </c>
      <c r="AB131" s="383">
        <f>AB132+AB133+AB139+AB138</f>
        <v>672805</v>
      </c>
      <c r="AC131" s="384">
        <f>AC132+AC133+AC138+AC139</f>
        <v>652375</v>
      </c>
      <c r="AD131" s="384">
        <f>AD132+AD133+AD138+AD139</f>
        <v>20430</v>
      </c>
      <c r="AE131" s="385">
        <f>AE132+AE133+AE138+AE139</f>
        <v>0</v>
      </c>
    </row>
    <row r="132" spans="1:31" ht="15.75" x14ac:dyDescent="0.25">
      <c r="A132" s="153"/>
      <c r="B132" s="357" t="s">
        <v>309</v>
      </c>
      <c r="C132" s="345" t="s">
        <v>310</v>
      </c>
      <c r="D132" s="315">
        <f>SUM(E132:G132)</f>
        <v>6500</v>
      </c>
      <c r="E132" s="307">
        <f>'[1]11. Kultúra'!$E$4</f>
        <v>6500</v>
      </c>
      <c r="F132" s="307">
        <f>'[1]11. Kultúra'!$F$4</f>
        <v>0</v>
      </c>
      <c r="G132" s="335">
        <f>'[1]11. Kultúra'!$G$4</f>
        <v>0</v>
      </c>
      <c r="H132" s="315">
        <f>SUM(I132:K132)</f>
        <v>6500</v>
      </c>
      <c r="I132" s="307">
        <f>'[1]11. Kultúra'!$E$4</f>
        <v>6500</v>
      </c>
      <c r="J132" s="307">
        <f>'[1]11. Kultúra'!$F$4</f>
        <v>0</v>
      </c>
      <c r="K132" s="335">
        <f>'[1]11. Kultúra'!$G$4</f>
        <v>0</v>
      </c>
      <c r="L132" s="315">
        <f>SUM(M132:O132)</f>
        <v>6500</v>
      </c>
      <c r="M132" s="307">
        <f>'[1]11. Kultúra'!$H$4</f>
        <v>6500</v>
      </c>
      <c r="N132" s="307">
        <f>'[1]11. Kultúra'!$I$4</f>
        <v>0</v>
      </c>
      <c r="O132" s="308">
        <f>'[1]11. Kultúra'!$J$4</f>
        <v>0</v>
      </c>
      <c r="P132" s="315">
        <f>SUM(Q132:S132)</f>
        <v>6500</v>
      </c>
      <c r="Q132" s="307">
        <f>'[1]11. Kultúra'!$K$4</f>
        <v>6500</v>
      </c>
      <c r="R132" s="307">
        <f>'[1]11. Kultúra'!$L$4</f>
        <v>0</v>
      </c>
      <c r="S132" s="335">
        <f>'[1]11. Kultúra'!$M$4</f>
        <v>0</v>
      </c>
      <c r="T132" s="315">
        <f>SUM(U132:W132)</f>
        <v>6500</v>
      </c>
      <c r="U132" s="307">
        <f>'[1]11. Kultúra'!$N$4</f>
        <v>6500</v>
      </c>
      <c r="V132" s="307">
        <f>'[1]11. Kultúra'!$O$4</f>
        <v>0</v>
      </c>
      <c r="W132" s="308">
        <f>'[1]11. Kultúra'!$P$4</f>
        <v>0</v>
      </c>
      <c r="X132" s="306">
        <f>SUM(Y132:AA132)</f>
        <v>2000</v>
      </c>
      <c r="Y132" s="304">
        <f>'[1]11. Kultúra'!$Q$4</f>
        <v>2000</v>
      </c>
      <c r="Z132" s="304">
        <f>'[1]11. Kultúra'!$R$4</f>
        <v>0</v>
      </c>
      <c r="AA132" s="305">
        <f>'[1]11. Kultúra'!$S$4</f>
        <v>0</v>
      </c>
      <c r="AB132" s="306">
        <f>SUM(AC132:AE132)</f>
        <v>8500</v>
      </c>
      <c r="AC132" s="304">
        <f>'[1]11. Kultúra'!$T$4</f>
        <v>8500</v>
      </c>
      <c r="AD132" s="304">
        <f>'[1]11. Kultúra'!$U$4</f>
        <v>0</v>
      </c>
      <c r="AE132" s="305">
        <f>'[1]11. Kultúra'!$V$4</f>
        <v>0</v>
      </c>
    </row>
    <row r="133" spans="1:31" ht="15.75" x14ac:dyDescent="0.25">
      <c r="A133" s="153"/>
      <c r="B133" s="357" t="s">
        <v>311</v>
      </c>
      <c r="C133" s="345" t="s">
        <v>312</v>
      </c>
      <c r="D133" s="315">
        <f t="shared" ref="D133:G133" si="270">SUM(D134:D137)</f>
        <v>681950</v>
      </c>
      <c r="E133" s="307">
        <f t="shared" si="270"/>
        <v>587450</v>
      </c>
      <c r="F133" s="307">
        <f t="shared" si="270"/>
        <v>94500</v>
      </c>
      <c r="G133" s="335">
        <f t="shared" si="270"/>
        <v>0</v>
      </c>
      <c r="H133" s="315">
        <f t="shared" ref="H133:AE133" si="271">SUM(H134:H137)</f>
        <v>681950</v>
      </c>
      <c r="I133" s="307">
        <f t="shared" si="271"/>
        <v>587450</v>
      </c>
      <c r="J133" s="307">
        <f t="shared" si="271"/>
        <v>94500</v>
      </c>
      <c r="K133" s="335">
        <f t="shared" si="271"/>
        <v>0</v>
      </c>
      <c r="L133" s="315">
        <f>SUM(L134:L137)</f>
        <v>598302</v>
      </c>
      <c r="M133" s="307">
        <f t="shared" ref="M133:O133" si="272">SUM(M134:M137)</f>
        <v>590372</v>
      </c>
      <c r="N133" s="307">
        <f t="shared" si="272"/>
        <v>7930</v>
      </c>
      <c r="O133" s="308">
        <f t="shared" si="272"/>
        <v>0</v>
      </c>
      <c r="P133" s="315">
        <f>SUM(P134:P137)</f>
        <v>617302</v>
      </c>
      <c r="Q133" s="307">
        <f t="shared" ref="Q133:S133" si="273">SUM(Q134:Q137)</f>
        <v>609372</v>
      </c>
      <c r="R133" s="307">
        <f t="shared" si="273"/>
        <v>7930</v>
      </c>
      <c r="S133" s="335">
        <f t="shared" si="273"/>
        <v>0</v>
      </c>
      <c r="T133" s="315">
        <f>SUM(T134:T137)</f>
        <v>630452</v>
      </c>
      <c r="U133" s="307">
        <f t="shared" ref="U133:W133" si="274">SUM(U134:U137)</f>
        <v>614522</v>
      </c>
      <c r="V133" s="307">
        <f t="shared" si="274"/>
        <v>15930</v>
      </c>
      <c r="W133" s="308">
        <f t="shared" si="274"/>
        <v>0</v>
      </c>
      <c r="X133" s="306">
        <f t="shared" si="271"/>
        <v>22893</v>
      </c>
      <c r="Y133" s="304">
        <f t="shared" si="271"/>
        <v>18393</v>
      </c>
      <c r="Z133" s="304">
        <f t="shared" si="271"/>
        <v>4500</v>
      </c>
      <c r="AA133" s="305">
        <f t="shared" si="271"/>
        <v>0</v>
      </c>
      <c r="AB133" s="306">
        <f t="shared" si="271"/>
        <v>653345</v>
      </c>
      <c r="AC133" s="304">
        <f t="shared" si="271"/>
        <v>632915</v>
      </c>
      <c r="AD133" s="304">
        <f t="shared" si="271"/>
        <v>20430</v>
      </c>
      <c r="AE133" s="305">
        <f t="shared" si="271"/>
        <v>0</v>
      </c>
    </row>
    <row r="134" spans="1:31" ht="16.5" x14ac:dyDescent="0.3">
      <c r="A134" s="153"/>
      <c r="B134" s="343">
        <v>1</v>
      </c>
      <c r="C134" s="350" t="s">
        <v>313</v>
      </c>
      <c r="D134" s="315">
        <f t="shared" ref="D134:D139" si="275">SUM(E134:G134)</f>
        <v>117500</v>
      </c>
      <c r="E134" s="307">
        <f>'[1]11. Kultúra'!$E$16</f>
        <v>117500</v>
      </c>
      <c r="F134" s="307">
        <f>'[1]11. Kultúra'!$F$16</f>
        <v>0</v>
      </c>
      <c r="G134" s="335">
        <f>'[1]11. Kultúra'!$G$16</f>
        <v>0</v>
      </c>
      <c r="H134" s="315">
        <f t="shared" ref="H134:H139" si="276">SUM(I134:K134)</f>
        <v>117500</v>
      </c>
      <c r="I134" s="307">
        <f>'[1]11. Kultúra'!$E$16</f>
        <v>117500</v>
      </c>
      <c r="J134" s="307">
        <f>'[1]11. Kultúra'!$F$16</f>
        <v>0</v>
      </c>
      <c r="K134" s="335">
        <f>'[1]11. Kultúra'!$G$16</f>
        <v>0</v>
      </c>
      <c r="L134" s="315">
        <f>SUM(M134:O134)</f>
        <v>120500</v>
      </c>
      <c r="M134" s="307">
        <f>'[1]11. Kultúra'!$H$16</f>
        <v>120500</v>
      </c>
      <c r="N134" s="307">
        <f>'[1]11. Kultúra'!$I$16</f>
        <v>0</v>
      </c>
      <c r="O134" s="308">
        <f>'[1]11. Kultúra'!$J$16</f>
        <v>0</v>
      </c>
      <c r="P134" s="315">
        <f>SUM(Q134:S134)</f>
        <v>120500</v>
      </c>
      <c r="Q134" s="307">
        <f>'[1]11. Kultúra'!$K$16</f>
        <v>120500</v>
      </c>
      <c r="R134" s="307">
        <f>'[1]11. Kultúra'!$L$16</f>
        <v>0</v>
      </c>
      <c r="S134" s="335">
        <f>'[1]11. Kultúra'!$M$16</f>
        <v>0</v>
      </c>
      <c r="T134" s="315">
        <f>SUM(U134:W134)</f>
        <v>120500</v>
      </c>
      <c r="U134" s="307">
        <f>'[1]11. Kultúra'!$N$16</f>
        <v>120500</v>
      </c>
      <c r="V134" s="307">
        <f>'[1]11. Kultúra'!$O$16</f>
        <v>0</v>
      </c>
      <c r="W134" s="308">
        <f>'[1]11. Kultúra'!$P$16</f>
        <v>0</v>
      </c>
      <c r="X134" s="306">
        <f t="shared" ref="X134:X139" si="277">SUM(Y134:AA134)</f>
        <v>8600</v>
      </c>
      <c r="Y134" s="304">
        <f>'[1]11. Kultúra'!$Q$16</f>
        <v>8600</v>
      </c>
      <c r="Z134" s="304">
        <f>'[1]11. Kultúra'!$R$16</f>
        <v>0</v>
      </c>
      <c r="AA134" s="305">
        <f>'[1]11. Kultúra'!$S$16</f>
        <v>0</v>
      </c>
      <c r="AB134" s="306">
        <f t="shared" ref="AB134:AB139" si="278">SUM(AC134:AE134)</f>
        <v>129100</v>
      </c>
      <c r="AC134" s="304">
        <f>'[1]11. Kultúra'!$T$16</f>
        <v>129100</v>
      </c>
      <c r="AD134" s="304">
        <f>'[1]11. Kultúra'!$U$16</f>
        <v>0</v>
      </c>
      <c r="AE134" s="305">
        <f>'[1]11. Kultúra'!$V$16</f>
        <v>0</v>
      </c>
    </row>
    <row r="135" spans="1:31" ht="16.5" x14ac:dyDescent="0.3">
      <c r="A135" s="153"/>
      <c r="B135" s="343">
        <v>2</v>
      </c>
      <c r="C135" s="350" t="s">
        <v>314</v>
      </c>
      <c r="D135" s="315">
        <f t="shared" si="275"/>
        <v>5450</v>
      </c>
      <c r="E135" s="307">
        <f>'[1]11. Kultúra'!$E$23</f>
        <v>5450</v>
      </c>
      <c r="F135" s="307">
        <f>'[1]11. Kultúra'!$F$23</f>
        <v>0</v>
      </c>
      <c r="G135" s="335">
        <f>'[1]11. Kultúra'!$G$23</f>
        <v>0</v>
      </c>
      <c r="H135" s="315">
        <f t="shared" si="276"/>
        <v>5450</v>
      </c>
      <c r="I135" s="307">
        <f>'[1]11. Kultúra'!$E$23</f>
        <v>5450</v>
      </c>
      <c r="J135" s="307">
        <f>'[1]11. Kultúra'!$F$23</f>
        <v>0</v>
      </c>
      <c r="K135" s="335">
        <f>'[1]11. Kultúra'!$G$23</f>
        <v>0</v>
      </c>
      <c r="L135" s="315">
        <f t="shared" ref="L135:L139" si="279">SUM(M135:O135)</f>
        <v>5450</v>
      </c>
      <c r="M135" s="307">
        <f>'[1]11. Kultúra'!$H$23</f>
        <v>5450</v>
      </c>
      <c r="N135" s="307">
        <f>'[1]11. Kultúra'!$I$23</f>
        <v>0</v>
      </c>
      <c r="O135" s="308">
        <f>'[1]11. Kultúra'!$J$23</f>
        <v>0</v>
      </c>
      <c r="P135" s="315">
        <f t="shared" ref="P135:P139" si="280">SUM(Q135:S135)</f>
        <v>5450</v>
      </c>
      <c r="Q135" s="307">
        <f>'[1]11. Kultúra'!$K$23</f>
        <v>5450</v>
      </c>
      <c r="R135" s="307">
        <f>'[1]11. Kultúra'!$L$23</f>
        <v>0</v>
      </c>
      <c r="S135" s="335">
        <f>'[1]11. Kultúra'!$M$23</f>
        <v>0</v>
      </c>
      <c r="T135" s="315">
        <f t="shared" ref="T135:T139" si="281">SUM(U135:W135)</f>
        <v>3950</v>
      </c>
      <c r="U135" s="307">
        <f>'[1]11. Kultúra'!$N$23</f>
        <v>3950</v>
      </c>
      <c r="V135" s="307">
        <f>'[1]11. Kultúra'!$O$23</f>
        <v>0</v>
      </c>
      <c r="W135" s="308">
        <f>'[1]11. Kultúra'!$P$23</f>
        <v>0</v>
      </c>
      <c r="X135" s="306">
        <f t="shared" si="277"/>
        <v>0</v>
      </c>
      <c r="Y135" s="304">
        <f>'[1]11. Kultúra'!$Q$23</f>
        <v>0</v>
      </c>
      <c r="Z135" s="304">
        <f>'[1]11. Kultúra'!$R$23</f>
        <v>0</v>
      </c>
      <c r="AA135" s="305">
        <f>'[1]11. Kultúra'!$S$23</f>
        <v>0</v>
      </c>
      <c r="AB135" s="306">
        <f t="shared" si="278"/>
        <v>3950</v>
      </c>
      <c r="AC135" s="304">
        <f>'[1]11. Kultúra'!$T$23</f>
        <v>3950</v>
      </c>
      <c r="AD135" s="304">
        <f>'[1]11. Kultúra'!$U$23</f>
        <v>0</v>
      </c>
      <c r="AE135" s="305">
        <f>'[1]11. Kultúra'!$V$23</f>
        <v>0</v>
      </c>
    </row>
    <row r="136" spans="1:31" ht="16.5" x14ac:dyDescent="0.3">
      <c r="A136" s="153"/>
      <c r="B136" s="343">
        <v>3</v>
      </c>
      <c r="C136" s="350" t="s">
        <v>315</v>
      </c>
      <c r="D136" s="315">
        <f t="shared" si="275"/>
        <v>543280</v>
      </c>
      <c r="E136" s="307">
        <f>'[1]11. Kultúra'!$E$33</f>
        <v>448780</v>
      </c>
      <c r="F136" s="307">
        <f>'[1]11. Kultúra'!$F$33</f>
        <v>94500</v>
      </c>
      <c r="G136" s="335">
        <f>'[1]11. Kultúra'!$G$33</f>
        <v>0</v>
      </c>
      <c r="H136" s="315">
        <f t="shared" si="276"/>
        <v>543280</v>
      </c>
      <c r="I136" s="307">
        <f>'[1]11. Kultúra'!$E$33</f>
        <v>448780</v>
      </c>
      <c r="J136" s="307">
        <f>'[1]11. Kultúra'!$F$33</f>
        <v>94500</v>
      </c>
      <c r="K136" s="335">
        <f>'[1]11. Kultúra'!$G$33</f>
        <v>0</v>
      </c>
      <c r="L136" s="315">
        <f t="shared" si="279"/>
        <v>456632</v>
      </c>
      <c r="M136" s="307">
        <f>'[1]11. Kultúra'!$H$33</f>
        <v>448702</v>
      </c>
      <c r="N136" s="307">
        <f>'[1]11. Kultúra'!$I$33</f>
        <v>7930</v>
      </c>
      <c r="O136" s="308">
        <f>'[1]11. Kultúra'!$J$33</f>
        <v>0</v>
      </c>
      <c r="P136" s="315">
        <f t="shared" si="280"/>
        <v>472632</v>
      </c>
      <c r="Q136" s="307">
        <f>'[1]11. Kultúra'!$K$33</f>
        <v>464702</v>
      </c>
      <c r="R136" s="307">
        <f>'[1]11. Kultúra'!$L$33</f>
        <v>7930</v>
      </c>
      <c r="S136" s="335">
        <f>'[1]11. Kultúra'!$M$33</f>
        <v>0</v>
      </c>
      <c r="T136" s="315">
        <f t="shared" si="281"/>
        <v>487282</v>
      </c>
      <c r="U136" s="307">
        <f>'[1]11. Kultúra'!$N$33</f>
        <v>471352</v>
      </c>
      <c r="V136" s="307">
        <f>'[1]11. Kultúra'!$O$33</f>
        <v>15930</v>
      </c>
      <c r="W136" s="308">
        <f>'[1]11. Kultúra'!$P$33</f>
        <v>0</v>
      </c>
      <c r="X136" s="306">
        <f t="shared" si="277"/>
        <v>14293</v>
      </c>
      <c r="Y136" s="304">
        <f>'[1]11. Kultúra'!$Q$33</f>
        <v>9793</v>
      </c>
      <c r="Z136" s="304">
        <f>'[1]11. Kultúra'!$R$33</f>
        <v>4500</v>
      </c>
      <c r="AA136" s="305">
        <f>'[1]11. Kultúra'!$S$33</f>
        <v>0</v>
      </c>
      <c r="AB136" s="306">
        <f t="shared" si="278"/>
        <v>501575</v>
      </c>
      <c r="AC136" s="304">
        <f>'[1]11. Kultúra'!$T$33</f>
        <v>481145</v>
      </c>
      <c r="AD136" s="304">
        <f>'[1]11. Kultúra'!$U$33</f>
        <v>20430</v>
      </c>
      <c r="AE136" s="305">
        <f>'[1]11. Kultúra'!$V$33</f>
        <v>0</v>
      </c>
    </row>
    <row r="137" spans="1:31" ht="16.5" x14ac:dyDescent="0.3">
      <c r="A137" s="153"/>
      <c r="B137" s="343">
        <v>4</v>
      </c>
      <c r="C137" s="350" t="s">
        <v>316</v>
      </c>
      <c r="D137" s="315">
        <f t="shared" si="275"/>
        <v>15720</v>
      </c>
      <c r="E137" s="307">
        <f>'[1]11. Kultúra'!$E$104</f>
        <v>15720</v>
      </c>
      <c r="F137" s="307">
        <f>'[1]11. Kultúra'!$F$104</f>
        <v>0</v>
      </c>
      <c r="G137" s="335">
        <f>'[1]11. Kultúra'!$G$104</f>
        <v>0</v>
      </c>
      <c r="H137" s="315">
        <f t="shared" si="276"/>
        <v>15720</v>
      </c>
      <c r="I137" s="307">
        <f>'[1]11. Kultúra'!$E$104</f>
        <v>15720</v>
      </c>
      <c r="J137" s="307">
        <f>'[1]11. Kultúra'!$F$104</f>
        <v>0</v>
      </c>
      <c r="K137" s="335">
        <f>'[1]11. Kultúra'!$G$104</f>
        <v>0</v>
      </c>
      <c r="L137" s="315">
        <f t="shared" si="279"/>
        <v>15720</v>
      </c>
      <c r="M137" s="307">
        <f>'[1]11. Kultúra'!$H$104</f>
        <v>15720</v>
      </c>
      <c r="N137" s="307">
        <f>'[1]11. Kultúra'!$I$104</f>
        <v>0</v>
      </c>
      <c r="O137" s="308">
        <f>'[1]11. Kultúra'!$J$104</f>
        <v>0</v>
      </c>
      <c r="P137" s="315">
        <f t="shared" si="280"/>
        <v>18720</v>
      </c>
      <c r="Q137" s="307">
        <f>'[1]11. Kultúra'!$K$104</f>
        <v>18720</v>
      </c>
      <c r="R137" s="307">
        <f>'[1]11. Kultúra'!$L$104</f>
        <v>0</v>
      </c>
      <c r="S137" s="335">
        <f>'[1]11. Kultúra'!$M$104</f>
        <v>0</v>
      </c>
      <c r="T137" s="315">
        <f t="shared" si="281"/>
        <v>18720</v>
      </c>
      <c r="U137" s="307">
        <f>'[1]11. Kultúra'!$N$104</f>
        <v>18720</v>
      </c>
      <c r="V137" s="307">
        <f>'[1]11. Kultúra'!$O$104</f>
        <v>0</v>
      </c>
      <c r="W137" s="308">
        <f>'[1]11. Kultúra'!$P$104</f>
        <v>0</v>
      </c>
      <c r="X137" s="306">
        <f t="shared" si="277"/>
        <v>0</v>
      </c>
      <c r="Y137" s="304">
        <f>'[1]11. Kultúra'!$Q$104</f>
        <v>0</v>
      </c>
      <c r="Z137" s="304">
        <f>'[1]11. Kultúra'!$R$104</f>
        <v>0</v>
      </c>
      <c r="AA137" s="305">
        <f>'[1]11. Kultúra'!$S$104</f>
        <v>0</v>
      </c>
      <c r="AB137" s="306">
        <f t="shared" si="278"/>
        <v>18720</v>
      </c>
      <c r="AC137" s="304">
        <f>'[1]11. Kultúra'!$T$104</f>
        <v>18720</v>
      </c>
      <c r="AD137" s="304">
        <f>'[1]11. Kultúra'!$U$104</f>
        <v>0</v>
      </c>
      <c r="AE137" s="305">
        <f>'[1]11. Kultúra'!$V$104</f>
        <v>0</v>
      </c>
    </row>
    <row r="138" spans="1:31" ht="15.75" x14ac:dyDescent="0.25">
      <c r="A138" s="153"/>
      <c r="B138" s="357" t="s">
        <v>317</v>
      </c>
      <c r="C138" s="345" t="s">
        <v>318</v>
      </c>
      <c r="D138" s="315">
        <f t="shared" si="275"/>
        <v>2500</v>
      </c>
      <c r="E138" s="307">
        <f>'[1]11. Kultúra'!$E$117</f>
        <v>2500</v>
      </c>
      <c r="F138" s="307">
        <f>'[1]11. Kultúra'!$F$117</f>
        <v>0</v>
      </c>
      <c r="G138" s="335">
        <f>'[1]11. Kultúra'!$G$117</f>
        <v>0</v>
      </c>
      <c r="H138" s="315">
        <f t="shared" si="276"/>
        <v>2500</v>
      </c>
      <c r="I138" s="307">
        <f>'[1]11. Kultúra'!$E$117</f>
        <v>2500</v>
      </c>
      <c r="J138" s="307">
        <f>'[1]11. Kultúra'!$F$117</f>
        <v>0</v>
      </c>
      <c r="K138" s="335">
        <f>'[1]11. Kultúra'!$G$117</f>
        <v>0</v>
      </c>
      <c r="L138" s="315">
        <f t="shared" si="279"/>
        <v>2500</v>
      </c>
      <c r="M138" s="307">
        <f>'[1]11. Kultúra'!$H$117</f>
        <v>2500</v>
      </c>
      <c r="N138" s="307">
        <f>'[1]11. Kultúra'!$I$117</f>
        <v>0</v>
      </c>
      <c r="O138" s="308">
        <f>'[1]11. Kultúra'!$J$117</f>
        <v>0</v>
      </c>
      <c r="P138" s="315">
        <f t="shared" si="280"/>
        <v>2500</v>
      </c>
      <c r="Q138" s="307">
        <f>'[1]11. Kultúra'!$K$117</f>
        <v>2500</v>
      </c>
      <c r="R138" s="307">
        <f>'[1]11. Kultúra'!$L$117</f>
        <v>0</v>
      </c>
      <c r="S138" s="335">
        <f>'[1]11. Kultúra'!$M$117</f>
        <v>0</v>
      </c>
      <c r="T138" s="315">
        <f t="shared" si="281"/>
        <v>350</v>
      </c>
      <c r="U138" s="307">
        <f>'[1]11. Kultúra'!$N$117</f>
        <v>350</v>
      </c>
      <c r="V138" s="307">
        <f>'[1]11. Kultúra'!$O$117</f>
        <v>0</v>
      </c>
      <c r="W138" s="308">
        <f>'[1]11. Kultúra'!$M$117</f>
        <v>0</v>
      </c>
      <c r="X138" s="306">
        <f t="shared" si="277"/>
        <v>5610</v>
      </c>
      <c r="Y138" s="304">
        <f>'[1]11. Kultúra'!$Q$117</f>
        <v>5610</v>
      </c>
      <c r="Z138" s="304">
        <f>'[1]11. Kultúra'!$R$117</f>
        <v>0</v>
      </c>
      <c r="AA138" s="305">
        <f>'[1]11. Kultúra'!$S$117</f>
        <v>0</v>
      </c>
      <c r="AB138" s="306">
        <f t="shared" si="278"/>
        <v>5960</v>
      </c>
      <c r="AC138" s="304">
        <f>'[1]11. Kultúra'!$T$117</f>
        <v>5960</v>
      </c>
      <c r="AD138" s="304">
        <f>'[1]11. Kultúra'!$U$117</f>
        <v>0</v>
      </c>
      <c r="AE138" s="305">
        <f>'[1]11. Kultúra'!$V$117</f>
        <v>0</v>
      </c>
    </row>
    <row r="139" spans="1:31" ht="16.5" thickBot="1" x14ac:dyDescent="0.3">
      <c r="A139" s="153"/>
      <c r="B139" s="351" t="s">
        <v>319</v>
      </c>
      <c r="C139" s="347" t="s">
        <v>320</v>
      </c>
      <c r="D139" s="326">
        <f t="shared" si="275"/>
        <v>5000</v>
      </c>
      <c r="E139" s="387">
        <f>'[1]11. Kultúra'!$E$120</f>
        <v>5000</v>
      </c>
      <c r="F139" s="387">
        <f>'[1]11. Kultúra'!$F$120</f>
        <v>0</v>
      </c>
      <c r="G139" s="510">
        <f>'[1]11. Kultúra'!$G$120</f>
        <v>0</v>
      </c>
      <c r="H139" s="326">
        <f t="shared" si="276"/>
        <v>5000</v>
      </c>
      <c r="I139" s="387">
        <f>'[1]11. Kultúra'!$E$120</f>
        <v>5000</v>
      </c>
      <c r="J139" s="387">
        <f>'[1]11. Kultúra'!$F$120</f>
        <v>0</v>
      </c>
      <c r="K139" s="510">
        <f>'[1]11. Kultúra'!$G$120</f>
        <v>0</v>
      </c>
      <c r="L139" s="332">
        <f t="shared" si="279"/>
        <v>5000</v>
      </c>
      <c r="M139" s="535">
        <f>'[1]11. Kultúra'!$H$120</f>
        <v>5000</v>
      </c>
      <c r="N139" s="535">
        <f>'[1]11. Kultúra'!$I$120</f>
        <v>0</v>
      </c>
      <c r="O139" s="536">
        <f>'[1]11. Kultúra'!$J$120</f>
        <v>0</v>
      </c>
      <c r="P139" s="332">
        <f t="shared" si="280"/>
        <v>5000</v>
      </c>
      <c r="Q139" s="535">
        <f>'[1]11. Kultúra'!$K$120</f>
        <v>5000</v>
      </c>
      <c r="R139" s="535">
        <f>'[1]11. Kultúra'!$L$120</f>
        <v>0</v>
      </c>
      <c r="S139" s="808">
        <f>'[1]11. Kultúra'!$M$120</f>
        <v>0</v>
      </c>
      <c r="T139" s="809">
        <f t="shared" si="281"/>
        <v>5000</v>
      </c>
      <c r="U139" s="535">
        <f>'[1]11. Kultúra'!$N$120</f>
        <v>5000</v>
      </c>
      <c r="V139" s="535">
        <f>'[1]11. Kultúra'!$O$120</f>
        <v>0</v>
      </c>
      <c r="W139" s="536">
        <f>'[1]11. Kultúra'!$P$120</f>
        <v>0</v>
      </c>
      <c r="X139" s="312">
        <f t="shared" si="277"/>
        <v>0</v>
      </c>
      <c r="Y139" s="313">
        <f>'[1]11. Kultúra'!$Q$120</f>
        <v>0</v>
      </c>
      <c r="Z139" s="313">
        <f>'[1]11. Kultúra'!$R$120</f>
        <v>0</v>
      </c>
      <c r="AA139" s="316">
        <f>'[1]11. Kultúra'!$S$120</f>
        <v>0</v>
      </c>
      <c r="AB139" s="312">
        <f t="shared" si="278"/>
        <v>5000</v>
      </c>
      <c r="AC139" s="313">
        <f>'[1]11. Kultúra'!$T$120</f>
        <v>5000</v>
      </c>
      <c r="AD139" s="313">
        <f>'[1]11. Kultúra'!$U$120</f>
        <v>0</v>
      </c>
      <c r="AE139" s="316">
        <f>'[1]11. Kultúra'!$V$120</f>
        <v>0</v>
      </c>
    </row>
    <row r="140" spans="1:31" s="155" customFormat="1" ht="15.75" x14ac:dyDescent="0.25">
      <c r="B140" s="348" t="s">
        <v>321</v>
      </c>
      <c r="C140" s="364"/>
      <c r="D140" s="329">
        <f t="shared" ref="D140:G140" si="282">D141+D146+D147+D148+D149+D150+D151</f>
        <v>382579</v>
      </c>
      <c r="E140" s="330">
        <f t="shared" si="282"/>
        <v>286060</v>
      </c>
      <c r="F140" s="330">
        <f t="shared" si="282"/>
        <v>96519</v>
      </c>
      <c r="G140" s="431">
        <f t="shared" si="282"/>
        <v>0</v>
      </c>
      <c r="H140" s="329">
        <f t="shared" ref="H140:AA140" si="283">H141+H146+H147+H148+H149+H150+H151</f>
        <v>382579</v>
      </c>
      <c r="I140" s="330">
        <f t="shared" si="283"/>
        <v>286060</v>
      </c>
      <c r="J140" s="330">
        <f t="shared" si="283"/>
        <v>96519</v>
      </c>
      <c r="K140" s="431">
        <f t="shared" si="283"/>
        <v>0</v>
      </c>
      <c r="L140" s="329">
        <f>L141+L146+L147+L148+L149+L150+L151</f>
        <v>382579</v>
      </c>
      <c r="M140" s="330">
        <f t="shared" ref="M140:O140" si="284">M141+M146+M147+M148+M149+M150+M151</f>
        <v>286060</v>
      </c>
      <c r="N140" s="330">
        <f t="shared" si="284"/>
        <v>96519</v>
      </c>
      <c r="O140" s="331">
        <f t="shared" si="284"/>
        <v>0</v>
      </c>
      <c r="P140" s="329">
        <f>P141+P146+P147+P148+P149+P150+P151</f>
        <v>397679</v>
      </c>
      <c r="Q140" s="330">
        <f t="shared" ref="Q140:S140" si="285">Q141+Q146+Q147+Q148+Q149+Q150+Q151</f>
        <v>273060</v>
      </c>
      <c r="R140" s="330">
        <f t="shared" si="285"/>
        <v>124619</v>
      </c>
      <c r="S140" s="431">
        <f t="shared" si="285"/>
        <v>0</v>
      </c>
      <c r="T140" s="329">
        <f>T141+T146+T147+T148+T149+T150+T151</f>
        <v>406079</v>
      </c>
      <c r="U140" s="330">
        <f t="shared" ref="U140:W140" si="286">U141+U146+U147+U148+U149+U150+U151</f>
        <v>261060</v>
      </c>
      <c r="V140" s="330">
        <f t="shared" si="286"/>
        <v>145019</v>
      </c>
      <c r="W140" s="331">
        <f t="shared" si="286"/>
        <v>0</v>
      </c>
      <c r="X140" s="303">
        <f t="shared" si="283"/>
        <v>-19200</v>
      </c>
      <c r="Y140" s="301">
        <f t="shared" si="283"/>
        <v>-29200</v>
      </c>
      <c r="Z140" s="301">
        <f t="shared" si="283"/>
        <v>10000</v>
      </c>
      <c r="AA140" s="302">
        <f t="shared" si="283"/>
        <v>0</v>
      </c>
      <c r="AB140" s="303">
        <f t="shared" ref="AB140:AE140" si="287">AB141+AB146+AB147+AB148+AB149+AB150+AB151</f>
        <v>386879</v>
      </c>
      <c r="AC140" s="301">
        <f t="shared" si="287"/>
        <v>231860</v>
      </c>
      <c r="AD140" s="301">
        <f t="shared" si="287"/>
        <v>155019</v>
      </c>
      <c r="AE140" s="302">
        <f t="shared" si="287"/>
        <v>0</v>
      </c>
    </row>
    <row r="141" spans="1:31" ht="15.75" x14ac:dyDescent="0.25">
      <c r="A141" s="153"/>
      <c r="B141" s="357" t="s">
        <v>322</v>
      </c>
      <c r="C141" s="345" t="s">
        <v>323</v>
      </c>
      <c r="D141" s="315">
        <f t="shared" ref="D141:L141" si="288">SUM(D142:D145)</f>
        <v>234000</v>
      </c>
      <c r="E141" s="307">
        <f t="shared" si="288"/>
        <v>234000</v>
      </c>
      <c r="F141" s="307">
        <f t="shared" si="288"/>
        <v>0</v>
      </c>
      <c r="G141" s="335">
        <f t="shared" si="288"/>
        <v>0</v>
      </c>
      <c r="H141" s="315">
        <f t="shared" si="288"/>
        <v>234000</v>
      </c>
      <c r="I141" s="307">
        <f t="shared" si="288"/>
        <v>234000</v>
      </c>
      <c r="J141" s="307">
        <f t="shared" si="288"/>
        <v>0</v>
      </c>
      <c r="K141" s="335">
        <f t="shared" si="288"/>
        <v>0</v>
      </c>
      <c r="L141" s="315">
        <f t="shared" si="288"/>
        <v>234000</v>
      </c>
      <c r="M141" s="307">
        <f t="shared" ref="M141:O141" si="289">SUM(M142:M145)</f>
        <v>234000</v>
      </c>
      <c r="N141" s="307">
        <f t="shared" si="289"/>
        <v>0</v>
      </c>
      <c r="O141" s="308">
        <f t="shared" si="289"/>
        <v>0</v>
      </c>
      <c r="P141" s="315">
        <f t="shared" ref="P141" si="290">SUM(P142:P145)</f>
        <v>219000</v>
      </c>
      <c r="Q141" s="307">
        <f t="shared" ref="Q141:T141" si="291">SUM(Q142:Q145)</f>
        <v>219000</v>
      </c>
      <c r="R141" s="307">
        <f t="shared" si="291"/>
        <v>0</v>
      </c>
      <c r="S141" s="335">
        <f t="shared" si="291"/>
        <v>0</v>
      </c>
      <c r="T141" s="315">
        <f t="shared" si="291"/>
        <v>201600</v>
      </c>
      <c r="U141" s="307">
        <f t="shared" ref="U141:W141" si="292">SUM(U142:U145)</f>
        <v>201600</v>
      </c>
      <c r="V141" s="307">
        <f t="shared" si="292"/>
        <v>0</v>
      </c>
      <c r="W141" s="308">
        <f t="shared" si="292"/>
        <v>0</v>
      </c>
      <c r="X141" s="306">
        <f t="shared" ref="X141:AA141" si="293">SUM(X142:X145)</f>
        <v>-29200</v>
      </c>
      <c r="Y141" s="304">
        <f t="shared" si="293"/>
        <v>-29200</v>
      </c>
      <c r="Z141" s="304">
        <f t="shared" si="293"/>
        <v>0</v>
      </c>
      <c r="AA141" s="305">
        <f t="shared" si="293"/>
        <v>0</v>
      </c>
      <c r="AB141" s="306">
        <f t="shared" ref="AB141:AE141" si="294">SUM(AB142:AB145)</f>
        <v>172400</v>
      </c>
      <c r="AC141" s="304">
        <f t="shared" si="294"/>
        <v>172400</v>
      </c>
      <c r="AD141" s="304">
        <f t="shared" si="294"/>
        <v>0</v>
      </c>
      <c r="AE141" s="305">
        <f t="shared" si="294"/>
        <v>0</v>
      </c>
    </row>
    <row r="142" spans="1:31" ht="16.5" x14ac:dyDescent="0.3">
      <c r="A142" s="153"/>
      <c r="B142" s="343">
        <v>1</v>
      </c>
      <c r="C142" s="350" t="s">
        <v>324</v>
      </c>
      <c r="D142" s="315">
        <f>SUM(E142:G142)</f>
        <v>227100</v>
      </c>
      <c r="E142" s="307">
        <f>'[1]12. Prostredie pre život'!$E$5</f>
        <v>227100</v>
      </c>
      <c r="F142" s="307">
        <f>'[1]12. Prostredie pre život'!$F$5</f>
        <v>0</v>
      </c>
      <c r="G142" s="335">
        <f>'[1]12. Prostredie pre život'!$G$5</f>
        <v>0</v>
      </c>
      <c r="H142" s="315">
        <f>SUM(I142:K142)</f>
        <v>227100</v>
      </c>
      <c r="I142" s="307">
        <f>'[1]12. Prostredie pre život'!$E$5</f>
        <v>227100</v>
      </c>
      <c r="J142" s="307">
        <f>'[1]12. Prostredie pre život'!$F$5</f>
        <v>0</v>
      </c>
      <c r="K142" s="335">
        <f>'[1]12. Prostredie pre život'!$G$5</f>
        <v>0</v>
      </c>
      <c r="L142" s="315">
        <f>SUM(M142:O142)</f>
        <v>227100</v>
      </c>
      <c r="M142" s="307">
        <f>'[1]12. Prostredie pre život'!$H$5</f>
        <v>227100</v>
      </c>
      <c r="N142" s="307">
        <f>'[1]12. Prostredie pre život'!$I$5</f>
        <v>0</v>
      </c>
      <c r="O142" s="308">
        <f>'[1]12. Prostredie pre život'!$J$5</f>
        <v>0</v>
      </c>
      <c r="P142" s="315">
        <f>SUM(Q142:S142)</f>
        <v>212100</v>
      </c>
      <c r="Q142" s="307">
        <f>'[1]12. Prostredie pre život'!$K$5</f>
        <v>212100</v>
      </c>
      <c r="R142" s="307">
        <f>'[1]12. Prostredie pre život'!$L$5</f>
        <v>0</v>
      </c>
      <c r="S142" s="335">
        <f>'[1]12. Prostredie pre život'!$M$5</f>
        <v>0</v>
      </c>
      <c r="T142" s="315">
        <f>SUM(U142:W142)</f>
        <v>194700</v>
      </c>
      <c r="U142" s="307">
        <f>'[1]12. Prostredie pre život'!$N$5</f>
        <v>194700</v>
      </c>
      <c r="V142" s="307">
        <f>'[1]12. Prostredie pre život'!$O$5</f>
        <v>0</v>
      </c>
      <c r="W142" s="308">
        <f>'[1]12. Prostredie pre život'!$P$5</f>
        <v>0</v>
      </c>
      <c r="X142" s="306">
        <f t="shared" ref="X142:X151" si="295">SUM(Y142:AA142)</f>
        <v>-29200</v>
      </c>
      <c r="Y142" s="304">
        <f>'[1]12. Prostredie pre život'!$Q$5</f>
        <v>-29200</v>
      </c>
      <c r="Z142" s="304">
        <f>'[1]12. Prostredie pre život'!$R$5</f>
        <v>0</v>
      </c>
      <c r="AA142" s="305">
        <f>'[1]12. Prostredie pre život'!$S$5</f>
        <v>0</v>
      </c>
      <c r="AB142" s="306">
        <f t="shared" ref="AB142:AB151" si="296">SUM(AC142:AE142)</f>
        <v>165500</v>
      </c>
      <c r="AC142" s="304">
        <f>'[1]12. Prostredie pre život'!$T$5</f>
        <v>165500</v>
      </c>
      <c r="AD142" s="304">
        <f>'[1]12. Prostredie pre život'!$U$5</f>
        <v>0</v>
      </c>
      <c r="AE142" s="305">
        <f>'[1]12. Prostredie pre život'!$V$5</f>
        <v>0</v>
      </c>
    </row>
    <row r="143" spans="1:31" ht="16.5" x14ac:dyDescent="0.3">
      <c r="A143" s="153"/>
      <c r="B143" s="343">
        <v>2</v>
      </c>
      <c r="C143" s="350" t="s">
        <v>325</v>
      </c>
      <c r="D143" s="315">
        <f t="shared" ref="D143:D151" si="297">SUM(E143:G143)</f>
        <v>1000</v>
      </c>
      <c r="E143" s="307">
        <f>'[1]12. Prostredie pre život'!$E$18</f>
        <v>1000</v>
      </c>
      <c r="F143" s="307">
        <f>'[1]12. Prostredie pre život'!$F$18</f>
        <v>0</v>
      </c>
      <c r="G143" s="335">
        <f>'[1]12. Prostredie pre život'!$G$18</f>
        <v>0</v>
      </c>
      <c r="H143" s="315">
        <f t="shared" ref="H143:H151" si="298">SUM(I143:K143)</f>
        <v>1000</v>
      </c>
      <c r="I143" s="307">
        <f>'[1]12. Prostredie pre život'!$E$18</f>
        <v>1000</v>
      </c>
      <c r="J143" s="307">
        <f>'[1]12. Prostredie pre život'!$F$18</f>
        <v>0</v>
      </c>
      <c r="K143" s="335">
        <f>'[1]12. Prostredie pre život'!$G$18</f>
        <v>0</v>
      </c>
      <c r="L143" s="315">
        <f t="shared" ref="L143:L151" si="299">SUM(M143:O143)</f>
        <v>1000</v>
      </c>
      <c r="M143" s="307">
        <f>'[1]12. Prostredie pre život'!$H$18</f>
        <v>1000</v>
      </c>
      <c r="N143" s="307">
        <f>'[1]12. Prostredie pre život'!$I$18</f>
        <v>0</v>
      </c>
      <c r="O143" s="308">
        <f>'[1]12. Prostredie pre život'!$J$18</f>
        <v>0</v>
      </c>
      <c r="P143" s="315">
        <f t="shared" ref="P143:P151" si="300">SUM(Q143:S143)</f>
        <v>1000</v>
      </c>
      <c r="Q143" s="307">
        <f>'[1]12. Prostredie pre život'!$K$18</f>
        <v>1000</v>
      </c>
      <c r="R143" s="307">
        <f>'[1]12. Prostredie pre život'!$L$18</f>
        <v>0</v>
      </c>
      <c r="S143" s="335">
        <f>'[1]12. Prostredie pre život'!$M$18</f>
        <v>0</v>
      </c>
      <c r="T143" s="315">
        <f t="shared" ref="T143:T151" si="301">SUM(U143:W143)</f>
        <v>1000</v>
      </c>
      <c r="U143" s="307">
        <f>'[1]12. Prostredie pre život'!$N$18</f>
        <v>1000</v>
      </c>
      <c r="V143" s="307">
        <f>'[1]12. Prostredie pre život'!$O$18</f>
        <v>0</v>
      </c>
      <c r="W143" s="308">
        <f>'[1]12. Prostredie pre život'!$P$18</f>
        <v>0</v>
      </c>
      <c r="X143" s="306">
        <f t="shared" si="295"/>
        <v>0</v>
      </c>
      <c r="Y143" s="304">
        <f>'[1]12. Prostredie pre život'!$Q$18</f>
        <v>0</v>
      </c>
      <c r="Z143" s="304">
        <f>'[1]12. Prostredie pre život'!$R$18</f>
        <v>0</v>
      </c>
      <c r="AA143" s="305">
        <f>'[1]12. Prostredie pre život'!$S$18</f>
        <v>0</v>
      </c>
      <c r="AB143" s="306">
        <f t="shared" si="296"/>
        <v>1000</v>
      </c>
      <c r="AC143" s="304">
        <f>'[1]12. Prostredie pre život'!$T$18</f>
        <v>1000</v>
      </c>
      <c r="AD143" s="304">
        <f>'[1]12. Prostredie pre život'!$U$18</f>
        <v>0</v>
      </c>
      <c r="AE143" s="305">
        <f>'[1]12. Prostredie pre život'!$V$18</f>
        <v>0</v>
      </c>
    </row>
    <row r="144" spans="1:31" ht="16.5" x14ac:dyDescent="0.3">
      <c r="A144" s="153"/>
      <c r="B144" s="343">
        <v>3</v>
      </c>
      <c r="C144" s="350" t="s">
        <v>326</v>
      </c>
      <c r="D144" s="315">
        <f t="shared" si="297"/>
        <v>5500</v>
      </c>
      <c r="E144" s="307">
        <f>'[1]12. Prostredie pre život'!$E$20</f>
        <v>5500</v>
      </c>
      <c r="F144" s="307">
        <f>'[1]12. Prostredie pre život'!$F$20</f>
        <v>0</v>
      </c>
      <c r="G144" s="335">
        <f>'[1]12. Prostredie pre život'!$G$20</f>
        <v>0</v>
      </c>
      <c r="H144" s="315">
        <f t="shared" si="298"/>
        <v>5500</v>
      </c>
      <c r="I144" s="307">
        <f>'[1]12. Prostredie pre život'!$E$20</f>
        <v>5500</v>
      </c>
      <c r="J144" s="307">
        <f>'[1]12. Prostredie pre život'!$F$20</f>
        <v>0</v>
      </c>
      <c r="K144" s="335">
        <f>'[1]12. Prostredie pre život'!$G$20</f>
        <v>0</v>
      </c>
      <c r="L144" s="315">
        <f t="shared" si="299"/>
        <v>5500</v>
      </c>
      <c r="M144" s="307">
        <f>'[1]12. Prostredie pre život'!$H$20</f>
        <v>5500</v>
      </c>
      <c r="N144" s="307">
        <f>'[1]12. Prostredie pre život'!$I$20</f>
        <v>0</v>
      </c>
      <c r="O144" s="308">
        <f>'[1]12. Prostredie pre život'!$J$20</f>
        <v>0</v>
      </c>
      <c r="P144" s="315">
        <f t="shared" si="300"/>
        <v>5500</v>
      </c>
      <c r="Q144" s="307">
        <f>'[1]12. Prostredie pre život'!$K$20</f>
        <v>5500</v>
      </c>
      <c r="R144" s="307">
        <f>'[1]12. Prostredie pre život'!$L$20</f>
        <v>0</v>
      </c>
      <c r="S144" s="335">
        <f>'[1]12. Prostredie pre život'!$M$20</f>
        <v>0</v>
      </c>
      <c r="T144" s="315">
        <f t="shared" si="301"/>
        <v>5500</v>
      </c>
      <c r="U144" s="307">
        <f>'[1]12. Prostredie pre život'!$N$20</f>
        <v>5500</v>
      </c>
      <c r="V144" s="307">
        <f>'[1]12. Prostredie pre život'!$O$20</f>
        <v>0</v>
      </c>
      <c r="W144" s="308">
        <f>'[1]12. Prostredie pre život'!$P$20</f>
        <v>0</v>
      </c>
      <c r="X144" s="306">
        <f t="shared" si="295"/>
        <v>0</v>
      </c>
      <c r="Y144" s="304">
        <f>'[1]12. Prostredie pre život'!$Q$20</f>
        <v>0</v>
      </c>
      <c r="Z144" s="304">
        <f>'[1]12. Prostredie pre život'!$R$20</f>
        <v>0</v>
      </c>
      <c r="AA144" s="305">
        <f>'[1]12. Prostredie pre život'!$S$20</f>
        <v>0</v>
      </c>
      <c r="AB144" s="306">
        <f t="shared" si="296"/>
        <v>5500</v>
      </c>
      <c r="AC144" s="304">
        <f>'[1]12. Prostredie pre život'!$T$20</f>
        <v>5500</v>
      </c>
      <c r="AD144" s="304">
        <f>'[1]12. Prostredie pre život'!$U$20</f>
        <v>0</v>
      </c>
      <c r="AE144" s="305">
        <f>'[1]12. Prostredie pre život'!$V$20</f>
        <v>0</v>
      </c>
    </row>
    <row r="145" spans="1:31" ht="16.5" x14ac:dyDescent="0.3">
      <c r="A145" s="153"/>
      <c r="B145" s="343">
        <v>4</v>
      </c>
      <c r="C145" s="350" t="s">
        <v>327</v>
      </c>
      <c r="D145" s="315">
        <f t="shared" si="297"/>
        <v>400</v>
      </c>
      <c r="E145" s="307">
        <f>'[1]12. Prostredie pre život'!$E$35</f>
        <v>400</v>
      </c>
      <c r="F145" s="307">
        <f>'[1]12. Prostredie pre život'!$F$35</f>
        <v>0</v>
      </c>
      <c r="G145" s="335">
        <f>'[1]12. Prostredie pre život'!$G$35</f>
        <v>0</v>
      </c>
      <c r="H145" s="315">
        <f t="shared" si="298"/>
        <v>400</v>
      </c>
      <c r="I145" s="307">
        <f>'[1]12. Prostredie pre život'!$E$35</f>
        <v>400</v>
      </c>
      <c r="J145" s="307">
        <f>'[1]12. Prostredie pre život'!$F$35</f>
        <v>0</v>
      </c>
      <c r="K145" s="335">
        <f>'[1]12. Prostredie pre život'!$G$35</f>
        <v>0</v>
      </c>
      <c r="L145" s="315">
        <f t="shared" si="299"/>
        <v>400</v>
      </c>
      <c r="M145" s="307">
        <f>'[1]12. Prostredie pre život'!$H$35</f>
        <v>400</v>
      </c>
      <c r="N145" s="307">
        <f>'[1]12. Prostredie pre život'!$I$35</f>
        <v>0</v>
      </c>
      <c r="O145" s="308">
        <f>'[1]12. Prostredie pre život'!$J$35</f>
        <v>0</v>
      </c>
      <c r="P145" s="315">
        <f t="shared" si="300"/>
        <v>400</v>
      </c>
      <c r="Q145" s="307">
        <f>'[1]12. Prostredie pre život'!$K$35</f>
        <v>400</v>
      </c>
      <c r="R145" s="307">
        <f>'[1]12. Prostredie pre život'!$L$35</f>
        <v>0</v>
      </c>
      <c r="S145" s="335">
        <f>'[1]12. Prostredie pre život'!$M$35</f>
        <v>0</v>
      </c>
      <c r="T145" s="315">
        <f t="shared" si="301"/>
        <v>400</v>
      </c>
      <c r="U145" s="307">
        <f>'[1]12. Prostredie pre život'!$N$35</f>
        <v>400</v>
      </c>
      <c r="V145" s="307">
        <f>'[1]12. Prostredie pre život'!$O$35</f>
        <v>0</v>
      </c>
      <c r="W145" s="308">
        <f>'[1]12. Prostredie pre život'!$P$35</f>
        <v>0</v>
      </c>
      <c r="X145" s="306">
        <f t="shared" si="295"/>
        <v>0</v>
      </c>
      <c r="Y145" s="304">
        <f>'[1]12. Prostredie pre život'!$Q$35</f>
        <v>0</v>
      </c>
      <c r="Z145" s="304">
        <f>'[1]12. Prostredie pre život'!$R$35</f>
        <v>0</v>
      </c>
      <c r="AA145" s="305">
        <f>'[1]12. Prostredie pre život'!$S$35</f>
        <v>0</v>
      </c>
      <c r="AB145" s="306">
        <f t="shared" si="296"/>
        <v>400</v>
      </c>
      <c r="AC145" s="304">
        <f>'[1]12. Prostredie pre život'!$T$35</f>
        <v>400</v>
      </c>
      <c r="AD145" s="304">
        <f>'[1]12. Prostredie pre život'!$U$35</f>
        <v>0</v>
      </c>
      <c r="AE145" s="305">
        <f>'[1]12. Prostredie pre život'!$V$35</f>
        <v>0</v>
      </c>
    </row>
    <row r="146" spans="1:31" ht="15.75" x14ac:dyDescent="0.25">
      <c r="A146" s="153"/>
      <c r="B146" s="357" t="s">
        <v>328</v>
      </c>
      <c r="C146" s="345" t="s">
        <v>329</v>
      </c>
      <c r="D146" s="315">
        <f t="shared" si="297"/>
        <v>5000</v>
      </c>
      <c r="E146" s="307">
        <f>'[1]12. Prostredie pre život'!$E$39</f>
        <v>5000</v>
      </c>
      <c r="F146" s="307">
        <f>'[1]12. Prostredie pre život'!$F$39</f>
        <v>0</v>
      </c>
      <c r="G146" s="335">
        <f>'[1]12. Prostredie pre život'!$G$39</f>
        <v>0</v>
      </c>
      <c r="H146" s="315">
        <f t="shared" si="298"/>
        <v>5000</v>
      </c>
      <c r="I146" s="307">
        <f>'[1]12. Prostredie pre život'!$E$39</f>
        <v>5000</v>
      </c>
      <c r="J146" s="307">
        <f>'[1]12. Prostredie pre život'!$F$39</f>
        <v>0</v>
      </c>
      <c r="K146" s="335">
        <f>'[1]12. Prostredie pre život'!$G$39</f>
        <v>0</v>
      </c>
      <c r="L146" s="315">
        <f t="shared" si="299"/>
        <v>5000</v>
      </c>
      <c r="M146" s="307">
        <f>'[1]12. Prostredie pre život'!$H$39</f>
        <v>5000</v>
      </c>
      <c r="N146" s="307">
        <f>'[1]12. Prostredie pre život'!$I$39</f>
        <v>0</v>
      </c>
      <c r="O146" s="308">
        <f>'[1]12. Prostredie pre život'!$J$39</f>
        <v>0</v>
      </c>
      <c r="P146" s="315">
        <f t="shared" si="300"/>
        <v>5000</v>
      </c>
      <c r="Q146" s="307">
        <f>'[1]12. Prostredie pre život'!$K$39</f>
        <v>5000</v>
      </c>
      <c r="R146" s="307">
        <f>'[1]12. Prostredie pre život'!$L$39</f>
        <v>0</v>
      </c>
      <c r="S146" s="335">
        <f>'[1]12. Prostredie pre život'!$M$39</f>
        <v>0</v>
      </c>
      <c r="T146" s="315">
        <f t="shared" si="301"/>
        <v>3800</v>
      </c>
      <c r="U146" s="307">
        <f>'[1]12. Prostredie pre život'!$N$39</f>
        <v>3800</v>
      </c>
      <c r="V146" s="307">
        <f>'[1]12. Prostredie pre život'!$O$39</f>
        <v>0</v>
      </c>
      <c r="W146" s="308">
        <f>'[1]12. Prostredie pre život'!$P$39</f>
        <v>0</v>
      </c>
      <c r="X146" s="306">
        <f t="shared" si="295"/>
        <v>0</v>
      </c>
      <c r="Y146" s="304">
        <f>'[1]12. Prostredie pre život'!$Q$39</f>
        <v>0</v>
      </c>
      <c r="Z146" s="304">
        <f>'[1]12. Prostredie pre život'!$R$39</f>
        <v>0</v>
      </c>
      <c r="AA146" s="305">
        <f>'[1]12. Prostredie pre život'!$S$39</f>
        <v>0</v>
      </c>
      <c r="AB146" s="306">
        <f t="shared" si="296"/>
        <v>3800</v>
      </c>
      <c r="AC146" s="304">
        <f>'[1]12. Prostredie pre život'!$T$39</f>
        <v>3800</v>
      </c>
      <c r="AD146" s="304">
        <f>'[1]12. Prostredie pre život'!$U$39</f>
        <v>0</v>
      </c>
      <c r="AE146" s="305">
        <f>'[1]12. Prostredie pre život'!$V$39</f>
        <v>0</v>
      </c>
    </row>
    <row r="147" spans="1:31" ht="15.75" x14ac:dyDescent="0.25">
      <c r="A147" s="156"/>
      <c r="B147" s="367" t="s">
        <v>330</v>
      </c>
      <c r="C147" s="345" t="s">
        <v>331</v>
      </c>
      <c r="D147" s="315">
        <f t="shared" si="297"/>
        <v>92839</v>
      </c>
      <c r="E147" s="307">
        <f>'[1]12. Prostredie pre život'!$E$42</f>
        <v>8660</v>
      </c>
      <c r="F147" s="307">
        <f>'[1]12. Prostredie pre život'!$F$42</f>
        <v>84179</v>
      </c>
      <c r="G147" s="335">
        <f>'[1]12. Prostredie pre život'!$G$42</f>
        <v>0</v>
      </c>
      <c r="H147" s="315">
        <f t="shared" si="298"/>
        <v>92839</v>
      </c>
      <c r="I147" s="307">
        <f>'[1]12. Prostredie pre život'!$E$42</f>
        <v>8660</v>
      </c>
      <c r="J147" s="307">
        <f>'[1]12. Prostredie pre život'!$F$42</f>
        <v>84179</v>
      </c>
      <c r="K147" s="335">
        <f>'[1]12. Prostredie pre život'!$G$42</f>
        <v>0</v>
      </c>
      <c r="L147" s="315">
        <f t="shared" si="299"/>
        <v>92839</v>
      </c>
      <c r="M147" s="307">
        <f>'[1]12. Prostredie pre život'!$H$42</f>
        <v>8660</v>
      </c>
      <c r="N147" s="307">
        <f>'[1]12. Prostredie pre život'!$I$42</f>
        <v>84179</v>
      </c>
      <c r="O147" s="308">
        <f>'[1]12. Prostredie pre život'!$J$42</f>
        <v>0</v>
      </c>
      <c r="P147" s="315">
        <f t="shared" si="300"/>
        <v>112839</v>
      </c>
      <c r="Q147" s="307">
        <f>'[1]12. Prostredie pre život'!$K$42</f>
        <v>8660</v>
      </c>
      <c r="R147" s="307">
        <f>'[1]12. Prostredie pre život'!$L$42</f>
        <v>104179</v>
      </c>
      <c r="S147" s="335">
        <f>'[1]12. Prostredie pre život'!$M$42</f>
        <v>0</v>
      </c>
      <c r="T147" s="315">
        <f t="shared" si="301"/>
        <v>119714</v>
      </c>
      <c r="U147" s="307">
        <f>'[1]12. Prostredie pre život'!$N$42</f>
        <v>15260</v>
      </c>
      <c r="V147" s="307">
        <f>'[1]12. Prostredie pre život'!$O$42</f>
        <v>104454</v>
      </c>
      <c r="W147" s="308">
        <f>'[1]12. Prostredie pre život'!$P$42</f>
        <v>0</v>
      </c>
      <c r="X147" s="306">
        <f t="shared" si="295"/>
        <v>10000</v>
      </c>
      <c r="Y147" s="304">
        <f>'[1]12. Prostredie pre život'!$Q$42</f>
        <v>0</v>
      </c>
      <c r="Z147" s="304">
        <f>'[1]12. Prostredie pre život'!$R$42</f>
        <v>10000</v>
      </c>
      <c r="AA147" s="305">
        <f>'[1]12. Prostredie pre život'!$S$42</f>
        <v>0</v>
      </c>
      <c r="AB147" s="306">
        <f t="shared" si="296"/>
        <v>129714</v>
      </c>
      <c r="AC147" s="304">
        <f>'[1]12. Prostredie pre život'!$T$42</f>
        <v>15260</v>
      </c>
      <c r="AD147" s="304">
        <f>'[1]12. Prostredie pre život'!$U$42</f>
        <v>114454</v>
      </c>
      <c r="AE147" s="305">
        <f>'[1]12. Prostredie pre život'!$V$42</f>
        <v>0</v>
      </c>
    </row>
    <row r="148" spans="1:31" ht="15.75" x14ac:dyDescent="0.25">
      <c r="A148" s="156"/>
      <c r="B148" s="367" t="s">
        <v>332</v>
      </c>
      <c r="C148" s="345" t="s">
        <v>333</v>
      </c>
      <c r="D148" s="315">
        <f t="shared" si="297"/>
        <v>700</v>
      </c>
      <c r="E148" s="307">
        <f>'[1]12. Prostredie pre život'!$E$52</f>
        <v>700</v>
      </c>
      <c r="F148" s="307">
        <f>'[1]12. Prostredie pre život'!$F$52</f>
        <v>0</v>
      </c>
      <c r="G148" s="335">
        <f>'[1]12. Prostredie pre život'!$G$52</f>
        <v>0</v>
      </c>
      <c r="H148" s="315">
        <f t="shared" si="298"/>
        <v>700</v>
      </c>
      <c r="I148" s="307">
        <f>'[1]12. Prostredie pre život'!$E$52</f>
        <v>700</v>
      </c>
      <c r="J148" s="307">
        <f>'[1]12. Prostredie pre život'!$F$52</f>
        <v>0</v>
      </c>
      <c r="K148" s="335">
        <f>'[1]12. Prostredie pre život'!$G$52</f>
        <v>0</v>
      </c>
      <c r="L148" s="315">
        <f t="shared" si="299"/>
        <v>700</v>
      </c>
      <c r="M148" s="307">
        <f>'[1]12. Prostredie pre život'!$H$52</f>
        <v>700</v>
      </c>
      <c r="N148" s="307">
        <f>'[1]12. Prostredie pre život'!$I$52</f>
        <v>0</v>
      </c>
      <c r="O148" s="308">
        <f>'[1]12. Prostredie pre život'!$J$52</f>
        <v>0</v>
      </c>
      <c r="P148" s="315">
        <f t="shared" si="300"/>
        <v>700</v>
      </c>
      <c r="Q148" s="307">
        <f>'[1]12. Prostredie pre život'!$K$52</f>
        <v>700</v>
      </c>
      <c r="R148" s="307">
        <f>'[1]12. Prostredie pre život'!$L$52</f>
        <v>0</v>
      </c>
      <c r="S148" s="335">
        <f>'[1]12. Prostredie pre život'!$M$52</f>
        <v>0</v>
      </c>
      <c r="T148" s="315">
        <f t="shared" si="301"/>
        <v>700</v>
      </c>
      <c r="U148" s="307">
        <f>'[1]12. Prostredie pre život'!$N$52</f>
        <v>700</v>
      </c>
      <c r="V148" s="307">
        <f>'[1]12. Prostredie pre život'!$O$52</f>
        <v>0</v>
      </c>
      <c r="W148" s="308">
        <f>'[1]12. Prostredie pre život'!$P$52</f>
        <v>0</v>
      </c>
      <c r="X148" s="306">
        <f t="shared" si="295"/>
        <v>0</v>
      </c>
      <c r="Y148" s="304">
        <f>'[1]12. Prostredie pre život'!$Q$52</f>
        <v>0</v>
      </c>
      <c r="Z148" s="304">
        <f>'[1]12. Prostredie pre život'!$R$52</f>
        <v>0</v>
      </c>
      <c r="AA148" s="305">
        <f>'[1]12. Prostredie pre život'!$S$52</f>
        <v>0</v>
      </c>
      <c r="AB148" s="306">
        <f t="shared" si="296"/>
        <v>700</v>
      </c>
      <c r="AC148" s="304">
        <f>'[1]12. Prostredie pre život'!$T$52</f>
        <v>700</v>
      </c>
      <c r="AD148" s="304">
        <f>'[1]12. Prostredie pre život'!$U$52</f>
        <v>0</v>
      </c>
      <c r="AE148" s="305">
        <f>'[1]12. Prostredie pre život'!$V$52</f>
        <v>0</v>
      </c>
    </row>
    <row r="149" spans="1:31" ht="15.75" x14ac:dyDescent="0.25">
      <c r="A149" s="156"/>
      <c r="B149" s="367" t="s">
        <v>334</v>
      </c>
      <c r="C149" s="345" t="s">
        <v>335</v>
      </c>
      <c r="D149" s="315">
        <f t="shared" si="297"/>
        <v>27000</v>
      </c>
      <c r="E149" s="307">
        <f>'[1]12. Prostredie pre život'!$E$54</f>
        <v>27000</v>
      </c>
      <c r="F149" s="307">
        <f>'[1]12. Prostredie pre život'!$F$54</f>
        <v>0</v>
      </c>
      <c r="G149" s="335">
        <f>'[1]12. Prostredie pre život'!$G$54</f>
        <v>0</v>
      </c>
      <c r="H149" s="315">
        <f t="shared" si="298"/>
        <v>27000</v>
      </c>
      <c r="I149" s="307">
        <f>'[1]12. Prostredie pre život'!$E$54</f>
        <v>27000</v>
      </c>
      <c r="J149" s="307">
        <f>'[1]12. Prostredie pre život'!$F$54</f>
        <v>0</v>
      </c>
      <c r="K149" s="335">
        <f>'[1]12. Prostredie pre život'!$G$54</f>
        <v>0</v>
      </c>
      <c r="L149" s="315">
        <f t="shared" si="299"/>
        <v>27000</v>
      </c>
      <c r="M149" s="307">
        <f>'[1]12. Prostredie pre život'!$H$54</f>
        <v>27000</v>
      </c>
      <c r="N149" s="307">
        <f>'[1]12. Prostredie pre život'!$I$54</f>
        <v>0</v>
      </c>
      <c r="O149" s="308">
        <f>'[1]12. Prostredie pre život'!$J$54</f>
        <v>0</v>
      </c>
      <c r="P149" s="315">
        <f t="shared" si="300"/>
        <v>27000</v>
      </c>
      <c r="Q149" s="307">
        <f>'[1]12. Prostredie pre život'!$K$54</f>
        <v>27000</v>
      </c>
      <c r="R149" s="307">
        <f>'[1]12. Prostredie pre život'!$L$54</f>
        <v>0</v>
      </c>
      <c r="S149" s="335">
        <f>'[1]12. Prostredie pre život'!$M$54</f>
        <v>0</v>
      </c>
      <c r="T149" s="315">
        <f t="shared" si="301"/>
        <v>27000</v>
      </c>
      <c r="U149" s="307">
        <f>'[1]12. Prostredie pre život'!$N$54</f>
        <v>27000</v>
      </c>
      <c r="V149" s="307">
        <f>'[1]12. Prostredie pre život'!$O$54</f>
        <v>0</v>
      </c>
      <c r="W149" s="308">
        <f>'[1]12. Prostredie pre život'!$P$54</f>
        <v>0</v>
      </c>
      <c r="X149" s="306">
        <f t="shared" si="295"/>
        <v>0</v>
      </c>
      <c r="Y149" s="304">
        <f>'[1]12. Prostredie pre život'!$Q$54</f>
        <v>0</v>
      </c>
      <c r="Z149" s="304">
        <f>'[1]12. Prostredie pre život'!$R$54</f>
        <v>0</v>
      </c>
      <c r="AA149" s="305">
        <f>'[1]12. Prostredie pre život'!$S$54</f>
        <v>0</v>
      </c>
      <c r="AB149" s="306">
        <f t="shared" si="296"/>
        <v>27000</v>
      </c>
      <c r="AC149" s="304">
        <f>'[1]12. Prostredie pre život'!$T$54</f>
        <v>27000</v>
      </c>
      <c r="AD149" s="304">
        <f>'[1]12. Prostredie pre život'!$U$54</f>
        <v>0</v>
      </c>
      <c r="AE149" s="305">
        <f>'[1]12. Prostredie pre život'!$V$54</f>
        <v>0</v>
      </c>
    </row>
    <row r="150" spans="1:31" ht="15.75" x14ac:dyDescent="0.25">
      <c r="A150" s="156"/>
      <c r="B150" s="368" t="s">
        <v>336</v>
      </c>
      <c r="C150" s="366" t="s">
        <v>337</v>
      </c>
      <c r="D150" s="315">
        <f t="shared" si="297"/>
        <v>18040</v>
      </c>
      <c r="E150" s="307">
        <f>'[1]12. Prostredie pre život'!$E$58</f>
        <v>10700</v>
      </c>
      <c r="F150" s="307">
        <f>'[1]12. Prostredie pre život'!$F$58</f>
        <v>7340</v>
      </c>
      <c r="G150" s="335">
        <f>'[1]12. Prostredie pre život'!$G$58</f>
        <v>0</v>
      </c>
      <c r="H150" s="315">
        <f t="shared" si="298"/>
        <v>18040</v>
      </c>
      <c r="I150" s="307">
        <f>'[1]12. Prostredie pre život'!$E$58</f>
        <v>10700</v>
      </c>
      <c r="J150" s="307">
        <f>'[1]12. Prostredie pre život'!$F$58</f>
        <v>7340</v>
      </c>
      <c r="K150" s="335">
        <f>'[1]12. Prostredie pre život'!$G$58</f>
        <v>0</v>
      </c>
      <c r="L150" s="315">
        <f t="shared" si="299"/>
        <v>18040</v>
      </c>
      <c r="M150" s="307">
        <f>'[1]12. Prostredie pre život'!$H$58</f>
        <v>10700</v>
      </c>
      <c r="N150" s="307">
        <f>'[1]12. Prostredie pre život'!$I$58</f>
        <v>7340</v>
      </c>
      <c r="O150" s="308">
        <f>'[1]12. Prostredie pre život'!$J$58</f>
        <v>0</v>
      </c>
      <c r="P150" s="315">
        <f t="shared" si="300"/>
        <v>28140</v>
      </c>
      <c r="Q150" s="307">
        <f>'[1]12. Prostredie pre život'!$K$58</f>
        <v>12700</v>
      </c>
      <c r="R150" s="307">
        <f>'[1]12. Prostredie pre život'!$L$58</f>
        <v>15440</v>
      </c>
      <c r="S150" s="335">
        <f>'[1]12. Prostredie pre život'!$M$58</f>
        <v>0</v>
      </c>
      <c r="T150" s="315">
        <f t="shared" si="301"/>
        <v>48265</v>
      </c>
      <c r="U150" s="307">
        <f>'[1]12. Prostredie pre život'!$N$58</f>
        <v>12700</v>
      </c>
      <c r="V150" s="307">
        <f>'[1]12. Prostredie pre život'!$O$58</f>
        <v>35565</v>
      </c>
      <c r="W150" s="308">
        <f>'[1]12. Prostredie pre život'!$P$58</f>
        <v>0</v>
      </c>
      <c r="X150" s="311">
        <f t="shared" si="295"/>
        <v>0</v>
      </c>
      <c r="Y150" s="309">
        <f>'[1]12. Prostredie pre život'!$Q$58</f>
        <v>0</v>
      </c>
      <c r="Z150" s="309">
        <f>'[1]12. Prostredie pre život'!$R$58</f>
        <v>0</v>
      </c>
      <c r="AA150" s="310">
        <f>'[1]12. Prostredie pre život'!$S$58</f>
        <v>0</v>
      </c>
      <c r="AB150" s="311">
        <f t="shared" si="296"/>
        <v>48265</v>
      </c>
      <c r="AC150" s="309">
        <f>'[1]12. Prostredie pre život'!$T$58</f>
        <v>12700</v>
      </c>
      <c r="AD150" s="309">
        <f>'[1]12. Prostredie pre život'!$U$58</f>
        <v>35565</v>
      </c>
      <c r="AE150" s="310">
        <f>'[1]12. Prostredie pre život'!$V$58</f>
        <v>0</v>
      </c>
    </row>
    <row r="151" spans="1:31" ht="16.5" thickBot="1" x14ac:dyDescent="0.3">
      <c r="A151" s="156"/>
      <c r="B151" s="370" t="s">
        <v>338</v>
      </c>
      <c r="C151" s="347" t="s">
        <v>419</v>
      </c>
      <c r="D151" s="326">
        <f t="shared" si="297"/>
        <v>5000</v>
      </c>
      <c r="E151" s="327">
        <f>'[1]12. Prostredie pre život'!$E$78</f>
        <v>0</v>
      </c>
      <c r="F151" s="327">
        <f>'[1]12. Prostredie pre život'!$F$78</f>
        <v>5000</v>
      </c>
      <c r="G151" s="432">
        <f>'[1]12. Prostredie pre život'!$G$78</f>
        <v>0</v>
      </c>
      <c r="H151" s="326">
        <f t="shared" si="298"/>
        <v>5000</v>
      </c>
      <c r="I151" s="327">
        <f>'[1]12. Prostredie pre život'!$E$78</f>
        <v>0</v>
      </c>
      <c r="J151" s="327">
        <f>'[1]12. Prostredie pre život'!$F$78</f>
        <v>5000</v>
      </c>
      <c r="K151" s="432">
        <f>'[1]12. Prostredie pre život'!$G$78</f>
        <v>0</v>
      </c>
      <c r="L151" s="332">
        <f t="shared" si="299"/>
        <v>5000</v>
      </c>
      <c r="M151" s="333">
        <f>'[1]12. Prostredie pre život'!$H$78</f>
        <v>0</v>
      </c>
      <c r="N151" s="333">
        <f>'[1]12. Prostredie pre život'!$I$78</f>
        <v>5000</v>
      </c>
      <c r="O151" s="529">
        <f>'[1]12. Prostredie pre život'!$J$78</f>
        <v>0</v>
      </c>
      <c r="P151" s="332">
        <f t="shared" si="300"/>
        <v>5000</v>
      </c>
      <c r="Q151" s="333">
        <f>'[1]12. Prostredie pre život'!$K$78</f>
        <v>0</v>
      </c>
      <c r="R151" s="333">
        <f>'[1]12. Prostredie pre život'!$L$78</f>
        <v>5000</v>
      </c>
      <c r="S151" s="509">
        <f>'[1]12. Prostredie pre život'!$M$78</f>
        <v>0</v>
      </c>
      <c r="T151" s="332">
        <f t="shared" si="301"/>
        <v>5000</v>
      </c>
      <c r="U151" s="333">
        <f>'[1]12. Prostredie pre život'!$N$78</f>
        <v>0</v>
      </c>
      <c r="V151" s="333">
        <f>'[1]12. Prostredie pre život'!$O$78</f>
        <v>5000</v>
      </c>
      <c r="W151" s="529">
        <f>'[1]12. Prostredie pre život'!$P$78</f>
        <v>0</v>
      </c>
      <c r="X151" s="311">
        <f t="shared" si="295"/>
        <v>0</v>
      </c>
      <c r="Y151" s="309">
        <f>'[1]12. Prostredie pre život'!$Q$78</f>
        <v>0</v>
      </c>
      <c r="Z151" s="309">
        <f>'[1]12. Prostredie pre život'!$R$78</f>
        <v>0</v>
      </c>
      <c r="AA151" s="310">
        <f>'[1]12. Prostredie pre život'!$S$78</f>
        <v>0</v>
      </c>
      <c r="AB151" s="311">
        <f t="shared" si="296"/>
        <v>5000</v>
      </c>
      <c r="AC151" s="309">
        <f>'[1]12. Prostredie pre život'!$T$78</f>
        <v>0</v>
      </c>
      <c r="AD151" s="309">
        <f>'[1]12. Prostredie pre život'!$U$78</f>
        <v>5000</v>
      </c>
      <c r="AE151" s="310">
        <f>'[1]12. Prostredie pre život'!$V$78</f>
        <v>0</v>
      </c>
    </row>
    <row r="152" spans="1:31" s="155" customFormat="1" ht="15.75" x14ac:dyDescent="0.25">
      <c r="A152" s="157"/>
      <c r="B152" s="371" t="s">
        <v>340</v>
      </c>
      <c r="C152" s="372" t="s">
        <v>341</v>
      </c>
      <c r="D152" s="329">
        <f t="shared" ref="D152:G152" si="302">D153+D157+D162+D167+D171+D172+D173+D175+D176</f>
        <v>1631735</v>
      </c>
      <c r="E152" s="330">
        <f t="shared" si="302"/>
        <v>1037735</v>
      </c>
      <c r="F152" s="330">
        <f t="shared" si="302"/>
        <v>288000</v>
      </c>
      <c r="G152" s="431">
        <f t="shared" si="302"/>
        <v>306000</v>
      </c>
      <c r="H152" s="329">
        <f t="shared" ref="H152:AA152" si="303">H153+H157+H162+H167+H171+H172+H173+H175+H176</f>
        <v>1663735</v>
      </c>
      <c r="I152" s="330">
        <f t="shared" si="303"/>
        <v>1037735</v>
      </c>
      <c r="J152" s="330">
        <f t="shared" si="303"/>
        <v>320000</v>
      </c>
      <c r="K152" s="431">
        <f t="shared" si="303"/>
        <v>306000</v>
      </c>
      <c r="L152" s="329">
        <f>L153+L157+L162+L167+L171+L172+L173+L175+L176</f>
        <v>1650438</v>
      </c>
      <c r="M152" s="330">
        <f t="shared" ref="M152:O152" si="304">M153+M157+M162+M167+M171+M172+M173+M175+M176</f>
        <v>1300433</v>
      </c>
      <c r="N152" s="330">
        <f t="shared" si="304"/>
        <v>92005</v>
      </c>
      <c r="O152" s="331">
        <f t="shared" si="304"/>
        <v>258000</v>
      </c>
      <c r="P152" s="329">
        <f>P153+P157+P162+P167+P171+P172+P173+P175+P176</f>
        <v>1468058</v>
      </c>
      <c r="Q152" s="330">
        <f t="shared" ref="Q152:S152" si="305">Q153+Q157+Q162+Q167+Q171+Q172+Q173+Q175+Q176</f>
        <v>1112853</v>
      </c>
      <c r="R152" s="330">
        <f t="shared" si="305"/>
        <v>97205</v>
      </c>
      <c r="S152" s="431">
        <f t="shared" si="305"/>
        <v>258000</v>
      </c>
      <c r="T152" s="329">
        <f>T153+T157+T162+T167+T171+T172+T173+T175+T176</f>
        <v>1468058</v>
      </c>
      <c r="U152" s="330">
        <f t="shared" ref="U152:W152" si="306">U153+U157+U162+U167+U171+U172+U173+U175+U176</f>
        <v>1112853</v>
      </c>
      <c r="V152" s="330">
        <f t="shared" si="306"/>
        <v>97205</v>
      </c>
      <c r="W152" s="331">
        <f t="shared" si="306"/>
        <v>258000</v>
      </c>
      <c r="X152" s="511">
        <f t="shared" si="303"/>
        <v>-12260</v>
      </c>
      <c r="Y152" s="330">
        <f t="shared" si="303"/>
        <v>-12260</v>
      </c>
      <c r="Z152" s="330">
        <f t="shared" si="303"/>
        <v>0</v>
      </c>
      <c r="AA152" s="331">
        <f t="shared" si="303"/>
        <v>0</v>
      </c>
      <c r="AB152" s="329">
        <f t="shared" ref="AB152:AE152" si="307">AB153+AB157+AB162+AB167+AB171+AB172+AB173+AB175+AB176</f>
        <v>1455798</v>
      </c>
      <c r="AC152" s="330">
        <f t="shared" si="307"/>
        <v>1100593</v>
      </c>
      <c r="AD152" s="330">
        <f t="shared" si="307"/>
        <v>97205</v>
      </c>
      <c r="AE152" s="331">
        <f t="shared" si="307"/>
        <v>258000</v>
      </c>
    </row>
    <row r="153" spans="1:31" ht="15.75" x14ac:dyDescent="0.25">
      <c r="A153" s="156"/>
      <c r="B153" s="357" t="s">
        <v>342</v>
      </c>
      <c r="C153" s="345" t="s">
        <v>343</v>
      </c>
      <c r="D153" s="315">
        <f t="shared" ref="D153:L153" si="308">SUM(D154:D156)</f>
        <v>5200</v>
      </c>
      <c r="E153" s="307">
        <f t="shared" si="308"/>
        <v>5200</v>
      </c>
      <c r="F153" s="307">
        <f t="shared" si="308"/>
        <v>0</v>
      </c>
      <c r="G153" s="335">
        <f t="shared" si="308"/>
        <v>0</v>
      </c>
      <c r="H153" s="315">
        <f t="shared" si="308"/>
        <v>5200</v>
      </c>
      <c r="I153" s="307">
        <f t="shared" si="308"/>
        <v>5200</v>
      </c>
      <c r="J153" s="307">
        <f t="shared" si="308"/>
        <v>0</v>
      </c>
      <c r="K153" s="335">
        <f t="shared" si="308"/>
        <v>0</v>
      </c>
      <c r="L153" s="315">
        <f t="shared" si="308"/>
        <v>5200</v>
      </c>
      <c r="M153" s="307">
        <f t="shared" ref="M153:O153" si="309">SUM(M154:M156)</f>
        <v>5200</v>
      </c>
      <c r="N153" s="307">
        <f t="shared" si="309"/>
        <v>0</v>
      </c>
      <c r="O153" s="308">
        <f t="shared" si="309"/>
        <v>0</v>
      </c>
      <c r="P153" s="315">
        <f t="shared" ref="P153" si="310">SUM(P154:P156)</f>
        <v>5200</v>
      </c>
      <c r="Q153" s="307">
        <f t="shared" ref="Q153:T153" si="311">SUM(Q154:Q156)</f>
        <v>5200</v>
      </c>
      <c r="R153" s="307">
        <f t="shared" si="311"/>
        <v>0</v>
      </c>
      <c r="S153" s="335">
        <f t="shared" si="311"/>
        <v>0</v>
      </c>
      <c r="T153" s="315">
        <f t="shared" si="311"/>
        <v>5200</v>
      </c>
      <c r="U153" s="307">
        <f t="shared" ref="U153:W153" si="312">SUM(U154:U156)</f>
        <v>5200</v>
      </c>
      <c r="V153" s="307">
        <f t="shared" si="312"/>
        <v>0</v>
      </c>
      <c r="W153" s="308">
        <f t="shared" si="312"/>
        <v>0</v>
      </c>
      <c r="X153" s="512">
        <f t="shared" ref="X153:AA153" si="313">SUM(X154:X156)</f>
        <v>0</v>
      </c>
      <c r="Y153" s="307">
        <f t="shared" si="313"/>
        <v>0</v>
      </c>
      <c r="Z153" s="307">
        <f t="shared" si="313"/>
        <v>0</v>
      </c>
      <c r="AA153" s="308">
        <f t="shared" si="313"/>
        <v>0</v>
      </c>
      <c r="AB153" s="315">
        <f t="shared" ref="AB153:AE153" si="314">SUM(AB154:AB156)</f>
        <v>5200</v>
      </c>
      <c r="AC153" s="307">
        <f t="shared" si="314"/>
        <v>5200</v>
      </c>
      <c r="AD153" s="307">
        <f t="shared" si="314"/>
        <v>0</v>
      </c>
      <c r="AE153" s="308">
        <f t="shared" si="314"/>
        <v>0</v>
      </c>
    </row>
    <row r="154" spans="1:31" ht="16.5" x14ac:dyDescent="0.3">
      <c r="A154" s="156"/>
      <c r="B154" s="343">
        <v>1</v>
      </c>
      <c r="C154" s="350" t="s">
        <v>344</v>
      </c>
      <c r="D154" s="315">
        <f>SUM(E154:G154)</f>
        <v>4700</v>
      </c>
      <c r="E154" s="307">
        <f>'[1]13. Sociálna starostlivosť'!$E$5</f>
        <v>4700</v>
      </c>
      <c r="F154" s="307">
        <f>'[1]13. Sociálna starostlivosť'!$F$5</f>
        <v>0</v>
      </c>
      <c r="G154" s="335">
        <f>'[1]13. Sociálna starostlivosť'!$G$5</f>
        <v>0</v>
      </c>
      <c r="H154" s="315">
        <f>SUM(I154:K154)</f>
        <v>4700</v>
      </c>
      <c r="I154" s="307">
        <f>'[1]13. Sociálna starostlivosť'!$E$5</f>
        <v>4700</v>
      </c>
      <c r="J154" s="307">
        <f>'[1]13. Sociálna starostlivosť'!$F$5</f>
        <v>0</v>
      </c>
      <c r="K154" s="335">
        <f>'[1]13. Sociálna starostlivosť'!$G$5</f>
        <v>0</v>
      </c>
      <c r="L154" s="315">
        <f>SUM(M154:O154)</f>
        <v>4700</v>
      </c>
      <c r="M154" s="307">
        <f>'[1]13. Sociálna starostlivosť'!$H$5</f>
        <v>4700</v>
      </c>
      <c r="N154" s="307">
        <f>'[1]13. Sociálna starostlivosť'!$I$5</f>
        <v>0</v>
      </c>
      <c r="O154" s="308">
        <f>'[1]13. Sociálna starostlivosť'!$J$5</f>
        <v>0</v>
      </c>
      <c r="P154" s="315">
        <f>SUM(Q154:S154)</f>
        <v>4700</v>
      </c>
      <c r="Q154" s="307">
        <f>'[1]13. Sociálna starostlivosť'!$K$5</f>
        <v>4700</v>
      </c>
      <c r="R154" s="307">
        <f>'[1]13. Sociálna starostlivosť'!$L$5</f>
        <v>0</v>
      </c>
      <c r="S154" s="335">
        <f>'[1]13. Sociálna starostlivosť'!$M$5</f>
        <v>0</v>
      </c>
      <c r="T154" s="315">
        <f>SUM(U154:W154)</f>
        <v>4700</v>
      </c>
      <c r="U154" s="307">
        <f>'[1]13. Sociálna starostlivosť'!$K$5</f>
        <v>4700</v>
      </c>
      <c r="V154" s="307">
        <f>'[1]13. Sociálna starostlivosť'!$L$5</f>
        <v>0</v>
      </c>
      <c r="W154" s="308">
        <f>'[1]13. Sociálna starostlivosť'!$M$5</f>
        <v>0</v>
      </c>
      <c r="X154" s="512">
        <f>SUM(Y154:AA154)</f>
        <v>0</v>
      </c>
      <c r="Y154" s="307">
        <f>'[1]13. Sociálna starostlivosť'!$Q$5</f>
        <v>0</v>
      </c>
      <c r="Z154" s="307">
        <f>'[1]13. Sociálna starostlivosť'!$R$5</f>
        <v>0</v>
      </c>
      <c r="AA154" s="308">
        <f>'[1]13. Sociálna starostlivosť'!$S$5</f>
        <v>0</v>
      </c>
      <c r="AB154" s="315">
        <f>SUM(AC154:AE154)</f>
        <v>4700</v>
      </c>
      <c r="AC154" s="307">
        <f>'[1]13. Sociálna starostlivosť'!$T$5</f>
        <v>4700</v>
      </c>
      <c r="AD154" s="307">
        <f>'[1]13. Sociálna starostlivosť'!$U$5</f>
        <v>0</v>
      </c>
      <c r="AE154" s="308">
        <f>'[1]13. Sociálna starostlivosť'!$V$5</f>
        <v>0</v>
      </c>
    </row>
    <row r="155" spans="1:31" ht="16.5" x14ac:dyDescent="0.3">
      <c r="A155" s="156"/>
      <c r="B155" s="343">
        <v>2</v>
      </c>
      <c r="C155" s="350" t="s">
        <v>345</v>
      </c>
      <c r="D155" s="315">
        <f>SUM(E155:G155)</f>
        <v>0</v>
      </c>
      <c r="E155" s="307">
        <f>'[1]13. Sociálna starostlivosť'!$E$7</f>
        <v>0</v>
      </c>
      <c r="F155" s="307">
        <f>'[1]13. Sociálna starostlivosť'!$F$7</f>
        <v>0</v>
      </c>
      <c r="G155" s="335">
        <f>'[1]13. Sociálna starostlivosť'!$G$7</f>
        <v>0</v>
      </c>
      <c r="H155" s="315">
        <f>SUM(I155:K155)</f>
        <v>0</v>
      </c>
      <c r="I155" s="307">
        <f>'[1]13. Sociálna starostlivosť'!$E$7</f>
        <v>0</v>
      </c>
      <c r="J155" s="307">
        <f>'[1]13. Sociálna starostlivosť'!$F$7</f>
        <v>0</v>
      </c>
      <c r="K155" s="335">
        <f>'[1]13. Sociálna starostlivosť'!$G$7</f>
        <v>0</v>
      </c>
      <c r="L155" s="315">
        <f t="shared" ref="L155:L156" si="315">SUM(M155:O155)</f>
        <v>0</v>
      </c>
      <c r="M155" s="307">
        <f>'[1]13. Sociálna starostlivosť'!$H$7</f>
        <v>0</v>
      </c>
      <c r="N155" s="307">
        <f>'[1]13. Sociálna starostlivosť'!$I$7</f>
        <v>0</v>
      </c>
      <c r="O155" s="308">
        <f>'[1]13. Sociálna starostlivosť'!$J$7</f>
        <v>0</v>
      </c>
      <c r="P155" s="315">
        <f t="shared" ref="P155:P156" si="316">SUM(Q155:S155)</f>
        <v>0</v>
      </c>
      <c r="Q155" s="307">
        <f>'[1]13. Sociálna starostlivosť'!$K$7</f>
        <v>0</v>
      </c>
      <c r="R155" s="307">
        <f>'[1]13. Sociálna starostlivosť'!$L$7</f>
        <v>0</v>
      </c>
      <c r="S155" s="335">
        <f>'[1]13. Sociálna starostlivosť'!$M$7</f>
        <v>0</v>
      </c>
      <c r="T155" s="315">
        <f t="shared" ref="T155:T156" si="317">SUM(U155:W155)</f>
        <v>0</v>
      </c>
      <c r="U155" s="307">
        <f>'[1]13. Sociálna starostlivosť'!$K$7</f>
        <v>0</v>
      </c>
      <c r="V155" s="307">
        <f>'[1]13. Sociálna starostlivosť'!$L$7</f>
        <v>0</v>
      </c>
      <c r="W155" s="308">
        <f>'[1]13. Sociálna starostlivosť'!$M$7</f>
        <v>0</v>
      </c>
      <c r="X155" s="512">
        <f>SUM(Y155:AA155)</f>
        <v>0</v>
      </c>
      <c r="Y155" s="307">
        <f>'[1]13. Sociálna starostlivosť'!$Q$7</f>
        <v>0</v>
      </c>
      <c r="Z155" s="307">
        <f>'[1]13. Sociálna starostlivosť'!$R$7</f>
        <v>0</v>
      </c>
      <c r="AA155" s="308">
        <f>'[1]13. Sociálna starostlivosť'!$S$7</f>
        <v>0</v>
      </c>
      <c r="AB155" s="315">
        <f>SUM(AC155:AE155)</f>
        <v>0</v>
      </c>
      <c r="AC155" s="307">
        <f>'[1]13. Sociálna starostlivosť'!$T$7</f>
        <v>0</v>
      </c>
      <c r="AD155" s="307">
        <f>'[1]13. Sociálna starostlivosť'!$U$7</f>
        <v>0</v>
      </c>
      <c r="AE155" s="308">
        <f>'[1]13. Sociálna starostlivosť'!$V$7</f>
        <v>0</v>
      </c>
    </row>
    <row r="156" spans="1:31" ht="16.5" x14ac:dyDescent="0.3">
      <c r="A156" s="156"/>
      <c r="B156" s="343">
        <v>3</v>
      </c>
      <c r="C156" s="350" t="s">
        <v>346</v>
      </c>
      <c r="D156" s="315">
        <f>SUM(E156:G156)</f>
        <v>500</v>
      </c>
      <c r="E156" s="307">
        <f>'[1]13. Sociálna starostlivosť'!$E$8</f>
        <v>500</v>
      </c>
      <c r="F156" s="307">
        <f>'[1]13. Sociálna starostlivosť'!$F$8</f>
        <v>0</v>
      </c>
      <c r="G156" s="335">
        <f>'[1]13. Sociálna starostlivosť'!$G$8</f>
        <v>0</v>
      </c>
      <c r="H156" s="315">
        <f>SUM(I156:K156)</f>
        <v>500</v>
      </c>
      <c r="I156" s="307">
        <f>'[1]13. Sociálna starostlivosť'!$E$8</f>
        <v>500</v>
      </c>
      <c r="J156" s="307">
        <f>'[1]13. Sociálna starostlivosť'!$F$8</f>
        <v>0</v>
      </c>
      <c r="K156" s="335">
        <f>'[1]13. Sociálna starostlivosť'!$G$8</f>
        <v>0</v>
      </c>
      <c r="L156" s="315">
        <f t="shared" si="315"/>
        <v>500</v>
      </c>
      <c r="M156" s="307">
        <f>'[1]13. Sociálna starostlivosť'!$H$8</f>
        <v>500</v>
      </c>
      <c r="N156" s="307">
        <f>'[1]13. Sociálna starostlivosť'!$I$8</f>
        <v>0</v>
      </c>
      <c r="O156" s="308">
        <f>'[1]13. Sociálna starostlivosť'!$J$8</f>
        <v>0</v>
      </c>
      <c r="P156" s="315">
        <f t="shared" si="316"/>
        <v>500</v>
      </c>
      <c r="Q156" s="307">
        <f>'[1]13. Sociálna starostlivosť'!$K$8</f>
        <v>500</v>
      </c>
      <c r="R156" s="307">
        <f>'[1]13. Sociálna starostlivosť'!$L$8</f>
        <v>0</v>
      </c>
      <c r="S156" s="335">
        <f>'[1]13. Sociálna starostlivosť'!$M$8</f>
        <v>0</v>
      </c>
      <c r="T156" s="315">
        <f t="shared" si="317"/>
        <v>500</v>
      </c>
      <c r="U156" s="307">
        <f>'[1]13. Sociálna starostlivosť'!$K$8</f>
        <v>500</v>
      </c>
      <c r="V156" s="307">
        <f>'[1]13. Sociálna starostlivosť'!$L$8</f>
        <v>0</v>
      </c>
      <c r="W156" s="308">
        <f>'[1]13. Sociálna starostlivosť'!$M$8</f>
        <v>0</v>
      </c>
      <c r="X156" s="512">
        <f>SUM(Y156:AA156)</f>
        <v>0</v>
      </c>
      <c r="Y156" s="307">
        <f>'[1]13. Sociálna starostlivosť'!$Q$8</f>
        <v>0</v>
      </c>
      <c r="Z156" s="307">
        <f>'[1]13. Sociálna starostlivosť'!$R$8</f>
        <v>0</v>
      </c>
      <c r="AA156" s="308">
        <f>'[1]13. Sociálna starostlivosť'!$S$8</f>
        <v>0</v>
      </c>
      <c r="AB156" s="315">
        <f>SUM(AC156:AE156)</f>
        <v>500</v>
      </c>
      <c r="AC156" s="307">
        <f>'[1]13. Sociálna starostlivosť'!$T$8</f>
        <v>500</v>
      </c>
      <c r="AD156" s="307">
        <f>'[1]13. Sociálna starostlivosť'!$U$8</f>
        <v>0</v>
      </c>
      <c r="AE156" s="308">
        <f>'[1]13. Sociálna starostlivosť'!$V$8</f>
        <v>0</v>
      </c>
    </row>
    <row r="157" spans="1:31" ht="15.75" x14ac:dyDescent="0.25">
      <c r="A157" s="157"/>
      <c r="B157" s="357" t="s">
        <v>347</v>
      </c>
      <c r="C157" s="345" t="s">
        <v>348</v>
      </c>
      <c r="D157" s="315">
        <f t="shared" ref="D157:L157" si="318">SUM(D158:D161)</f>
        <v>296290</v>
      </c>
      <c r="E157" s="307">
        <f t="shared" si="318"/>
        <v>296290</v>
      </c>
      <c r="F157" s="307">
        <f t="shared" si="318"/>
        <v>0</v>
      </c>
      <c r="G157" s="335">
        <f t="shared" si="318"/>
        <v>0</v>
      </c>
      <c r="H157" s="315">
        <f t="shared" si="318"/>
        <v>296290</v>
      </c>
      <c r="I157" s="307">
        <f t="shared" si="318"/>
        <v>296290</v>
      </c>
      <c r="J157" s="307">
        <f t="shared" si="318"/>
        <v>0</v>
      </c>
      <c r="K157" s="335">
        <f t="shared" si="318"/>
        <v>0</v>
      </c>
      <c r="L157" s="315">
        <f t="shared" si="318"/>
        <v>296290</v>
      </c>
      <c r="M157" s="307">
        <f t="shared" ref="M157:P157" si="319">SUM(M158:M161)</f>
        <v>296290</v>
      </c>
      <c r="N157" s="307">
        <f t="shared" si="319"/>
        <v>0</v>
      </c>
      <c r="O157" s="308">
        <f t="shared" si="319"/>
        <v>0</v>
      </c>
      <c r="P157" s="315">
        <f t="shared" si="319"/>
        <v>296290</v>
      </c>
      <c r="Q157" s="307">
        <f t="shared" ref="Q157:T157" si="320">SUM(Q158:Q161)</f>
        <v>296290</v>
      </c>
      <c r="R157" s="307">
        <f t="shared" si="320"/>
        <v>0</v>
      </c>
      <c r="S157" s="335">
        <f t="shared" si="320"/>
        <v>0</v>
      </c>
      <c r="T157" s="315">
        <f t="shared" si="320"/>
        <v>296290</v>
      </c>
      <c r="U157" s="307">
        <f t="shared" ref="U157:W157" si="321">SUM(U158:U161)</f>
        <v>296290</v>
      </c>
      <c r="V157" s="307">
        <f t="shared" si="321"/>
        <v>0</v>
      </c>
      <c r="W157" s="308">
        <f t="shared" si="321"/>
        <v>0</v>
      </c>
      <c r="X157" s="512">
        <f t="shared" ref="X157:AA157" si="322">SUM(X158:X161)</f>
        <v>-67120</v>
      </c>
      <c r="Y157" s="307">
        <f>SUM(Y158:Y161)</f>
        <v>-67120</v>
      </c>
      <c r="Z157" s="307">
        <f t="shared" si="322"/>
        <v>0</v>
      </c>
      <c r="AA157" s="308">
        <f t="shared" si="322"/>
        <v>0</v>
      </c>
      <c r="AB157" s="315">
        <f t="shared" ref="AB157:AE157" si="323">SUM(AB158:AB161)</f>
        <v>229170</v>
      </c>
      <c r="AC157" s="307">
        <f t="shared" si="323"/>
        <v>229170</v>
      </c>
      <c r="AD157" s="307">
        <f t="shared" si="323"/>
        <v>0</v>
      </c>
      <c r="AE157" s="308">
        <f t="shared" si="323"/>
        <v>0</v>
      </c>
    </row>
    <row r="158" spans="1:31" ht="16.5" x14ac:dyDescent="0.3">
      <c r="A158" s="157"/>
      <c r="B158" s="343">
        <v>1</v>
      </c>
      <c r="C158" s="350" t="s">
        <v>349</v>
      </c>
      <c r="D158" s="315">
        <f>SUM(E158:G158)</f>
        <v>174510</v>
      </c>
      <c r="E158" s="307">
        <f>'[1]13. Sociálna starostlivosť'!$E$11</f>
        <v>174510</v>
      </c>
      <c r="F158" s="307">
        <f>'[1]13. Sociálna starostlivosť'!$F$11</f>
        <v>0</v>
      </c>
      <c r="G158" s="335">
        <f>'[1]13. Sociálna starostlivosť'!$G$11</f>
        <v>0</v>
      </c>
      <c r="H158" s="315">
        <f>SUM(I158:K158)</f>
        <v>174510</v>
      </c>
      <c r="I158" s="307">
        <f>'[1]13. Sociálna starostlivosť'!$E$11</f>
        <v>174510</v>
      </c>
      <c r="J158" s="307">
        <f>'[1]13. Sociálna starostlivosť'!$F$11</f>
        <v>0</v>
      </c>
      <c r="K158" s="335">
        <f>'[1]13. Sociálna starostlivosť'!$G$11</f>
        <v>0</v>
      </c>
      <c r="L158" s="315">
        <f>SUM(M158:O158)</f>
        <v>174510</v>
      </c>
      <c r="M158" s="307">
        <f>'[1]13. Sociálna starostlivosť'!$H$11</f>
        <v>174510</v>
      </c>
      <c r="N158" s="307">
        <f>'[1]13. Sociálna starostlivosť'!$I$11</f>
        <v>0</v>
      </c>
      <c r="O158" s="308">
        <f>'[1]13. Sociálna starostlivosť'!$J$11</f>
        <v>0</v>
      </c>
      <c r="P158" s="315">
        <f>SUM(Q158:S158)</f>
        <v>174510</v>
      </c>
      <c r="Q158" s="307">
        <f>'[1]13. Sociálna starostlivosť'!$K$11</f>
        <v>174510</v>
      </c>
      <c r="R158" s="307">
        <f>'[1]13. Sociálna starostlivosť'!$L$11</f>
        <v>0</v>
      </c>
      <c r="S158" s="335">
        <f>'[1]13. Sociálna starostlivosť'!$M$11</f>
        <v>0</v>
      </c>
      <c r="T158" s="315">
        <f>SUM(U158:W158)</f>
        <v>174510</v>
      </c>
      <c r="U158" s="307">
        <f>'[1]13. Sociálna starostlivosť'!$K$11</f>
        <v>174510</v>
      </c>
      <c r="V158" s="307">
        <f>'[1]13. Sociálna starostlivosť'!$L$11</f>
        <v>0</v>
      </c>
      <c r="W158" s="308">
        <f>'[1]13. Sociálna starostlivosť'!$M$11</f>
        <v>0</v>
      </c>
      <c r="X158" s="512">
        <f>SUM(Y158:AA158)</f>
        <v>-51900</v>
      </c>
      <c r="Y158" s="307">
        <f>'[1]13. Sociálna starostlivosť'!$Q$11</f>
        <v>-51900</v>
      </c>
      <c r="Z158" s="307">
        <f>'[1]13. Sociálna starostlivosť'!$R$11</f>
        <v>0</v>
      </c>
      <c r="AA158" s="308">
        <f>'[1]13. Sociálna starostlivosť'!$S$11</f>
        <v>0</v>
      </c>
      <c r="AB158" s="315">
        <f>SUM(AC158:AE158)</f>
        <v>122610</v>
      </c>
      <c r="AC158" s="307">
        <f>'[1]13. Sociálna starostlivosť'!$T$11</f>
        <v>122610</v>
      </c>
      <c r="AD158" s="307">
        <f>'[1]13. Sociálna starostlivosť'!$U$11</f>
        <v>0</v>
      </c>
      <c r="AE158" s="308">
        <f>'[1]13. Sociálna starostlivosť'!$V$11</f>
        <v>0</v>
      </c>
    </row>
    <row r="159" spans="1:31" ht="16.5" x14ac:dyDescent="0.3">
      <c r="A159" s="157"/>
      <c r="B159" s="343">
        <v>2</v>
      </c>
      <c r="C159" s="350" t="s">
        <v>350</v>
      </c>
      <c r="D159" s="315">
        <f>SUM(E159:G159)</f>
        <v>54280</v>
      </c>
      <c r="E159" s="307">
        <f>'[1]13. Sociálna starostlivosť'!$E$17</f>
        <v>54280</v>
      </c>
      <c r="F159" s="307">
        <f>'[1]13. Sociálna starostlivosť'!$F$17</f>
        <v>0</v>
      </c>
      <c r="G159" s="335">
        <f>'[1]13. Sociálna starostlivosť'!$G$17</f>
        <v>0</v>
      </c>
      <c r="H159" s="315">
        <f>SUM(I159:K159)</f>
        <v>54280</v>
      </c>
      <c r="I159" s="307">
        <f>'[1]13. Sociálna starostlivosť'!$E$17</f>
        <v>54280</v>
      </c>
      <c r="J159" s="307">
        <f>'[1]13. Sociálna starostlivosť'!$F$17</f>
        <v>0</v>
      </c>
      <c r="K159" s="335">
        <f>'[1]13. Sociálna starostlivosť'!$G$17</f>
        <v>0</v>
      </c>
      <c r="L159" s="315">
        <f t="shared" ref="L159:L161" si="324">SUM(M159:O159)</f>
        <v>54280</v>
      </c>
      <c r="M159" s="307">
        <f>'[1]13. Sociálna starostlivosť'!$H$17</f>
        <v>54280</v>
      </c>
      <c r="N159" s="307">
        <f>'[1]13. Sociálna starostlivosť'!$I$17</f>
        <v>0</v>
      </c>
      <c r="O159" s="308">
        <f>'[1]13. Sociálna starostlivosť'!$J$17</f>
        <v>0</v>
      </c>
      <c r="P159" s="315">
        <f t="shared" ref="P159:P161" si="325">SUM(Q159:S159)</f>
        <v>54280</v>
      </c>
      <c r="Q159" s="307">
        <f>'[1]13. Sociálna starostlivosť'!$K$17</f>
        <v>54280</v>
      </c>
      <c r="R159" s="307">
        <f>'[1]13. Sociálna starostlivosť'!$L$17</f>
        <v>0</v>
      </c>
      <c r="S159" s="335">
        <f>'[1]13. Sociálna starostlivosť'!$M$17</f>
        <v>0</v>
      </c>
      <c r="T159" s="315">
        <f t="shared" ref="T159:T161" si="326">SUM(U159:W159)</f>
        <v>54280</v>
      </c>
      <c r="U159" s="307">
        <f>'[1]13. Sociálna starostlivosť'!$K$17</f>
        <v>54280</v>
      </c>
      <c r="V159" s="307">
        <f>'[1]13. Sociálna starostlivosť'!$L$17</f>
        <v>0</v>
      </c>
      <c r="W159" s="308">
        <f>'[1]13. Sociálna starostlivosť'!$M$17</f>
        <v>0</v>
      </c>
      <c r="X159" s="512">
        <f>SUM(Y159:AA159)</f>
        <v>740</v>
      </c>
      <c r="Y159" s="307">
        <f>'[1]13. Sociálna starostlivosť'!$Q$17</f>
        <v>740</v>
      </c>
      <c r="Z159" s="307">
        <f>'[1]13. Sociálna starostlivosť'!$R$17</f>
        <v>0</v>
      </c>
      <c r="AA159" s="308">
        <f>'[1]13. Sociálna starostlivosť'!$S$17</f>
        <v>0</v>
      </c>
      <c r="AB159" s="315">
        <f>SUM(AC159:AE159)</f>
        <v>55020</v>
      </c>
      <c r="AC159" s="307">
        <f>'[1]13. Sociálna starostlivosť'!$T$17</f>
        <v>55020</v>
      </c>
      <c r="AD159" s="307">
        <f>'[1]13. Sociálna starostlivosť'!$U$17</f>
        <v>0</v>
      </c>
      <c r="AE159" s="308">
        <f>'[1]13. Sociálna starostlivosť'!$V$17</f>
        <v>0</v>
      </c>
    </row>
    <row r="160" spans="1:31" ht="16.5" x14ac:dyDescent="0.3">
      <c r="A160" s="157"/>
      <c r="B160" s="343">
        <v>3</v>
      </c>
      <c r="C160" s="350" t="s">
        <v>351</v>
      </c>
      <c r="D160" s="315">
        <f>SUM(E160:G160)</f>
        <v>9000</v>
      </c>
      <c r="E160" s="307">
        <f>'[1]13. Sociálna starostlivosť'!$E$19</f>
        <v>9000</v>
      </c>
      <c r="F160" s="307">
        <f>'[1]13. Sociálna starostlivosť'!$F$19</f>
        <v>0</v>
      </c>
      <c r="G160" s="335">
        <f>'[1]13. Sociálna starostlivosť'!$G$19</f>
        <v>0</v>
      </c>
      <c r="H160" s="315">
        <f>SUM(I160:K160)</f>
        <v>9000</v>
      </c>
      <c r="I160" s="307">
        <f>'[1]13. Sociálna starostlivosť'!$E$19</f>
        <v>9000</v>
      </c>
      <c r="J160" s="307">
        <f>'[1]13. Sociálna starostlivosť'!$F$19</f>
        <v>0</v>
      </c>
      <c r="K160" s="335">
        <f>'[1]13. Sociálna starostlivosť'!$G$19</f>
        <v>0</v>
      </c>
      <c r="L160" s="315">
        <f t="shared" si="324"/>
        <v>9000</v>
      </c>
      <c r="M160" s="307">
        <f>'[1]13. Sociálna starostlivosť'!$H$19</f>
        <v>9000</v>
      </c>
      <c r="N160" s="307">
        <f>'[1]13. Sociálna starostlivosť'!$I$19</f>
        <v>0</v>
      </c>
      <c r="O160" s="308">
        <f>'[1]13. Sociálna starostlivosť'!$J$19</f>
        <v>0</v>
      </c>
      <c r="P160" s="315">
        <f t="shared" si="325"/>
        <v>9000</v>
      </c>
      <c r="Q160" s="307">
        <f>'[1]13. Sociálna starostlivosť'!$K$19</f>
        <v>9000</v>
      </c>
      <c r="R160" s="307">
        <f>'[1]13. Sociálna starostlivosť'!$L$19</f>
        <v>0</v>
      </c>
      <c r="S160" s="335">
        <f>'[1]13. Sociálna starostlivosť'!$M$19</f>
        <v>0</v>
      </c>
      <c r="T160" s="315">
        <f t="shared" si="326"/>
        <v>9000</v>
      </c>
      <c r="U160" s="307">
        <f>'[1]13. Sociálna starostlivosť'!$K$19</f>
        <v>9000</v>
      </c>
      <c r="V160" s="307">
        <f>'[1]13. Sociálna starostlivosť'!$L$19</f>
        <v>0</v>
      </c>
      <c r="W160" s="308">
        <f>'[1]13. Sociálna starostlivosť'!$M$19</f>
        <v>0</v>
      </c>
      <c r="X160" s="512">
        <f>SUM(Y160:AA160)</f>
        <v>0</v>
      </c>
      <c r="Y160" s="307">
        <f>'[1]13. Sociálna starostlivosť'!$Q$19</f>
        <v>0</v>
      </c>
      <c r="Z160" s="307">
        <f>'[1]13. Sociálna starostlivosť'!$R$19</f>
        <v>0</v>
      </c>
      <c r="AA160" s="308">
        <f>'[1]13. Sociálna starostlivosť'!$S$19</f>
        <v>0</v>
      </c>
      <c r="AB160" s="315">
        <f>SUM(AC160:AE160)</f>
        <v>9000</v>
      </c>
      <c r="AC160" s="307">
        <f>'[1]13. Sociálna starostlivosť'!$T$19</f>
        <v>9000</v>
      </c>
      <c r="AD160" s="307">
        <f>'[1]13. Sociálna starostlivosť'!$U$19</f>
        <v>0</v>
      </c>
      <c r="AE160" s="308">
        <f>'[1]13. Sociálna starostlivosť'!$V$19</f>
        <v>0</v>
      </c>
    </row>
    <row r="161" spans="1:31" ht="16.5" x14ac:dyDescent="0.3">
      <c r="A161" s="157"/>
      <c r="B161" s="343">
        <v>4</v>
      </c>
      <c r="C161" s="350" t="s">
        <v>352</v>
      </c>
      <c r="D161" s="315">
        <f>SUM(E161:G161)</f>
        <v>58500</v>
      </c>
      <c r="E161" s="307">
        <f>'[1]13. Sociálna starostlivosť'!$E$21</f>
        <v>58500</v>
      </c>
      <c r="F161" s="307">
        <f>'[1]13. Sociálna starostlivosť'!$F$21</f>
        <v>0</v>
      </c>
      <c r="G161" s="335">
        <f>'[1]13. Sociálna starostlivosť'!$G$21</f>
        <v>0</v>
      </c>
      <c r="H161" s="315">
        <f>SUM(I161:K161)</f>
        <v>58500</v>
      </c>
      <c r="I161" s="307">
        <f>'[1]13. Sociálna starostlivosť'!$E$21</f>
        <v>58500</v>
      </c>
      <c r="J161" s="307">
        <f>'[1]13. Sociálna starostlivosť'!$F$21</f>
        <v>0</v>
      </c>
      <c r="K161" s="335">
        <f>'[1]13. Sociálna starostlivosť'!$G$21</f>
        <v>0</v>
      </c>
      <c r="L161" s="315">
        <f t="shared" si="324"/>
        <v>58500</v>
      </c>
      <c r="M161" s="307">
        <f>'[1]13. Sociálna starostlivosť'!$H$21</f>
        <v>58500</v>
      </c>
      <c r="N161" s="307">
        <f>'[1]13. Sociálna starostlivosť'!$I$21</f>
        <v>0</v>
      </c>
      <c r="O161" s="308">
        <f>'[1]13. Sociálna starostlivosť'!$J$21</f>
        <v>0</v>
      </c>
      <c r="P161" s="315">
        <f t="shared" si="325"/>
        <v>58500</v>
      </c>
      <c r="Q161" s="307">
        <f>'[1]13. Sociálna starostlivosť'!$K$21</f>
        <v>58500</v>
      </c>
      <c r="R161" s="307">
        <f>'[1]13. Sociálna starostlivosť'!$L$21</f>
        <v>0</v>
      </c>
      <c r="S161" s="335">
        <f>'[1]13. Sociálna starostlivosť'!$M$21</f>
        <v>0</v>
      </c>
      <c r="T161" s="315">
        <f t="shared" si="326"/>
        <v>58500</v>
      </c>
      <c r="U161" s="307">
        <f>'[1]13. Sociálna starostlivosť'!$K$21</f>
        <v>58500</v>
      </c>
      <c r="V161" s="307">
        <f>'[1]13. Sociálna starostlivosť'!$L$21</f>
        <v>0</v>
      </c>
      <c r="W161" s="308">
        <f>'[1]13. Sociálna starostlivosť'!$M$21</f>
        <v>0</v>
      </c>
      <c r="X161" s="512">
        <f>SUM(Y161:AA161)</f>
        <v>-15960</v>
      </c>
      <c r="Y161" s="307">
        <f>'[1]13. Sociálna starostlivosť'!$Q$21</f>
        <v>-15960</v>
      </c>
      <c r="Z161" s="307">
        <f>'[1]13. Sociálna starostlivosť'!$R$21</f>
        <v>0</v>
      </c>
      <c r="AA161" s="308">
        <f>'[1]13. Sociálna starostlivosť'!$S$21</f>
        <v>0</v>
      </c>
      <c r="AB161" s="315">
        <f>SUM(AC161:AE161)</f>
        <v>42540</v>
      </c>
      <c r="AC161" s="307">
        <f>'[1]13. Sociálna starostlivosť'!$T$21</f>
        <v>42540</v>
      </c>
      <c r="AD161" s="307">
        <f>'[1]13. Sociálna starostlivosť'!$U$21</f>
        <v>0</v>
      </c>
      <c r="AE161" s="308">
        <f>'[1]13. Sociálna starostlivosť'!$V$21</f>
        <v>0</v>
      </c>
    </row>
    <row r="162" spans="1:31" ht="15.75" x14ac:dyDescent="0.25">
      <c r="A162" s="152"/>
      <c r="B162" s="357" t="s">
        <v>353</v>
      </c>
      <c r="C162" s="345" t="s">
        <v>354</v>
      </c>
      <c r="D162" s="315">
        <f t="shared" ref="D162:G162" si="327">SUM(D163:D166)</f>
        <v>1175020</v>
      </c>
      <c r="E162" s="307">
        <f t="shared" si="327"/>
        <v>581020</v>
      </c>
      <c r="F162" s="307">
        <f t="shared" si="327"/>
        <v>288000</v>
      </c>
      <c r="G162" s="335">
        <f t="shared" si="327"/>
        <v>306000</v>
      </c>
      <c r="H162" s="315">
        <f t="shared" ref="H162:AE162" si="328">SUM(H163:H166)</f>
        <v>1207020</v>
      </c>
      <c r="I162" s="307">
        <f t="shared" si="328"/>
        <v>581020</v>
      </c>
      <c r="J162" s="307">
        <f t="shared" si="328"/>
        <v>320000</v>
      </c>
      <c r="K162" s="335">
        <f t="shared" si="328"/>
        <v>306000</v>
      </c>
      <c r="L162" s="315">
        <f>SUM(L163:L166)</f>
        <v>1194025</v>
      </c>
      <c r="M162" s="307">
        <f t="shared" ref="M162:O162" si="329">SUM(M163:M166)</f>
        <v>844020</v>
      </c>
      <c r="N162" s="307">
        <f t="shared" si="329"/>
        <v>92005</v>
      </c>
      <c r="O162" s="308">
        <f t="shared" si="329"/>
        <v>258000</v>
      </c>
      <c r="P162" s="315">
        <f>SUM(P163:P166)</f>
        <v>999645</v>
      </c>
      <c r="Q162" s="307">
        <f t="shared" ref="Q162:S162" si="330">SUM(Q163:Q166)</f>
        <v>644440</v>
      </c>
      <c r="R162" s="307">
        <f t="shared" si="330"/>
        <v>97205</v>
      </c>
      <c r="S162" s="335">
        <f t="shared" si="330"/>
        <v>258000</v>
      </c>
      <c r="T162" s="315">
        <f>SUM(T163:T166)</f>
        <v>999645</v>
      </c>
      <c r="U162" s="307">
        <f t="shared" ref="U162:W162" si="331">SUM(U163:U166)</f>
        <v>644440</v>
      </c>
      <c r="V162" s="307">
        <f t="shared" si="331"/>
        <v>97205</v>
      </c>
      <c r="W162" s="308">
        <f t="shared" si="331"/>
        <v>258000</v>
      </c>
      <c r="X162" s="512">
        <f t="shared" si="328"/>
        <v>26160</v>
      </c>
      <c r="Y162" s="307">
        <f t="shared" si="328"/>
        <v>26160</v>
      </c>
      <c r="Z162" s="307">
        <f t="shared" si="328"/>
        <v>0</v>
      </c>
      <c r="AA162" s="308">
        <f t="shared" si="328"/>
        <v>0</v>
      </c>
      <c r="AB162" s="315">
        <f t="shared" si="328"/>
        <v>1025805</v>
      </c>
      <c r="AC162" s="307">
        <f t="shared" si="328"/>
        <v>670600</v>
      </c>
      <c r="AD162" s="307">
        <f t="shared" si="328"/>
        <v>97205</v>
      </c>
      <c r="AE162" s="308">
        <f t="shared" si="328"/>
        <v>258000</v>
      </c>
    </row>
    <row r="163" spans="1:31" ht="16.5" x14ac:dyDescent="0.3">
      <c r="A163" s="153"/>
      <c r="B163" s="343">
        <v>1</v>
      </c>
      <c r="C163" s="350" t="s">
        <v>355</v>
      </c>
      <c r="D163" s="315">
        <f>SUM(E163:G163)</f>
        <v>31780</v>
      </c>
      <c r="E163" s="307">
        <f>'[1]13. Sociálna starostlivosť'!$E$25</f>
        <v>31780</v>
      </c>
      <c r="F163" s="307">
        <f>'[1]13. Sociálna starostlivosť'!$F$25</f>
        <v>0</v>
      </c>
      <c r="G163" s="335">
        <f>'[1]13. Sociálna starostlivosť'!$G$25</f>
        <v>0</v>
      </c>
      <c r="H163" s="315">
        <f>SUM(I163:K163)</f>
        <v>31780</v>
      </c>
      <c r="I163" s="307">
        <f>'[1]13. Sociálna starostlivosť'!$E$25</f>
        <v>31780</v>
      </c>
      <c r="J163" s="307">
        <f>'[1]13. Sociálna starostlivosť'!$F$25</f>
        <v>0</v>
      </c>
      <c r="K163" s="335">
        <f>'[1]13. Sociálna starostlivosť'!$G$25</f>
        <v>0</v>
      </c>
      <c r="L163" s="315">
        <f>SUM(M163:O163)</f>
        <v>31780</v>
      </c>
      <c r="M163" s="307">
        <f>'[1]13. Sociálna starostlivosť'!$H$25</f>
        <v>31780</v>
      </c>
      <c r="N163" s="307">
        <f>'[1]13. Sociálna starostlivosť'!$I$25</f>
        <v>0</v>
      </c>
      <c r="O163" s="308">
        <f>'[1]13. Sociálna starostlivosť'!$J$25</f>
        <v>0</v>
      </c>
      <c r="P163" s="315">
        <f>SUM(Q163:S163)</f>
        <v>31780</v>
      </c>
      <c r="Q163" s="307">
        <f>'[1]13. Sociálna starostlivosť'!$K$25</f>
        <v>31780</v>
      </c>
      <c r="R163" s="307">
        <f>'[1]13. Sociálna starostlivosť'!$L$25</f>
        <v>0</v>
      </c>
      <c r="S163" s="335">
        <f>'[1]13. Sociálna starostlivosť'!$M$25</f>
        <v>0</v>
      </c>
      <c r="T163" s="315">
        <f>SUM(U163:W163)</f>
        <v>31780</v>
      </c>
      <c r="U163" s="307">
        <f>'[1]13. Sociálna starostlivosť'!$K$25</f>
        <v>31780</v>
      </c>
      <c r="V163" s="307">
        <f>'[1]13. Sociálna starostlivosť'!$L$25</f>
        <v>0</v>
      </c>
      <c r="W163" s="308">
        <f>'[1]13. Sociálna starostlivosť'!$M$25</f>
        <v>0</v>
      </c>
      <c r="X163" s="512">
        <f>SUM(Y163:AA163)</f>
        <v>9070</v>
      </c>
      <c r="Y163" s="307">
        <f>'[1]13. Sociálna starostlivosť'!$Q$25</f>
        <v>9070</v>
      </c>
      <c r="Z163" s="307">
        <f>'[1]13. Sociálna starostlivosť'!$R$25</f>
        <v>0</v>
      </c>
      <c r="AA163" s="308">
        <f>'[1]13. Sociálna starostlivosť'!$S$25</f>
        <v>0</v>
      </c>
      <c r="AB163" s="315">
        <f>SUM(AC163:AE163)</f>
        <v>40850</v>
      </c>
      <c r="AC163" s="307">
        <f>'[1]13. Sociálna starostlivosť'!$T$25</f>
        <v>40850</v>
      </c>
      <c r="AD163" s="307">
        <f>'[1]13. Sociálna starostlivosť'!$U$25</f>
        <v>0</v>
      </c>
      <c r="AE163" s="308">
        <f>'[1]13. Sociálna starostlivosť'!$V$25</f>
        <v>0</v>
      </c>
    </row>
    <row r="164" spans="1:31" ht="16.5" x14ac:dyDescent="0.3">
      <c r="A164" s="153"/>
      <c r="B164" s="343">
        <v>2</v>
      </c>
      <c r="C164" s="350" t="s">
        <v>356</v>
      </c>
      <c r="D164" s="315">
        <f>SUM(E164:G164)</f>
        <v>5590</v>
      </c>
      <c r="E164" s="307">
        <f>'[1]13. Sociálna starostlivosť'!$E$27</f>
        <v>5590</v>
      </c>
      <c r="F164" s="307">
        <f>'[1]13. Sociálna starostlivosť'!$F$27</f>
        <v>0</v>
      </c>
      <c r="G164" s="335">
        <f>'[1]13. Sociálna starostlivosť'!$G$27</f>
        <v>0</v>
      </c>
      <c r="H164" s="315">
        <f>SUM(I164:K164)</f>
        <v>5590</v>
      </c>
      <c r="I164" s="307">
        <f>'[1]13. Sociálna starostlivosť'!$E$27</f>
        <v>5590</v>
      </c>
      <c r="J164" s="307">
        <f>'[1]13. Sociálna starostlivosť'!$F$27</f>
        <v>0</v>
      </c>
      <c r="K164" s="335">
        <f>'[1]13. Sociálna starostlivosť'!$G$27</f>
        <v>0</v>
      </c>
      <c r="L164" s="315">
        <f t="shared" ref="L164:L166" si="332">SUM(M164:O164)</f>
        <v>5590</v>
      </c>
      <c r="M164" s="307">
        <f>'[1]13. Sociálna starostlivosť'!$H$27</f>
        <v>5590</v>
      </c>
      <c r="N164" s="307">
        <f>'[1]13. Sociálna starostlivosť'!$I$27</f>
        <v>0</v>
      </c>
      <c r="O164" s="308">
        <f>'[1]13. Sociálna starostlivosť'!$J$27</f>
        <v>0</v>
      </c>
      <c r="P164" s="315">
        <f t="shared" ref="P164:P166" si="333">SUM(Q164:S164)</f>
        <v>5590</v>
      </c>
      <c r="Q164" s="307">
        <f>'[1]13. Sociálna starostlivosť'!$K$27</f>
        <v>5590</v>
      </c>
      <c r="R164" s="307">
        <f>'[1]13. Sociálna starostlivosť'!$L$27</f>
        <v>0</v>
      </c>
      <c r="S164" s="335">
        <f>'[1]13. Sociálna starostlivosť'!$M$27</f>
        <v>0</v>
      </c>
      <c r="T164" s="315">
        <f t="shared" ref="T164:T166" si="334">SUM(U164:W164)</f>
        <v>5590</v>
      </c>
      <c r="U164" s="307">
        <f>'[1]13. Sociálna starostlivosť'!$K$27</f>
        <v>5590</v>
      </c>
      <c r="V164" s="307">
        <f>'[1]13. Sociálna starostlivosť'!$L$27</f>
        <v>0</v>
      </c>
      <c r="W164" s="308">
        <f>'[1]13. Sociálna starostlivosť'!$M$27</f>
        <v>0</v>
      </c>
      <c r="X164" s="512">
        <f>SUM(Y164:AA164)</f>
        <v>540</v>
      </c>
      <c r="Y164" s="307">
        <f>'[1]13. Sociálna starostlivosť'!$Q$27</f>
        <v>540</v>
      </c>
      <c r="Z164" s="307">
        <f>'[1]13. Sociálna starostlivosť'!$R$27</f>
        <v>0</v>
      </c>
      <c r="AA164" s="308">
        <f>'[1]13. Sociálna starostlivosť'!$S$27</f>
        <v>0</v>
      </c>
      <c r="AB164" s="315">
        <f>SUM(AC164:AE164)</f>
        <v>6130</v>
      </c>
      <c r="AC164" s="307">
        <f>'[1]13. Sociálna starostlivosť'!$T$27</f>
        <v>6130</v>
      </c>
      <c r="AD164" s="307">
        <f>'[1]13. Sociálna starostlivosť'!$U$27</f>
        <v>0</v>
      </c>
      <c r="AE164" s="308">
        <f>'[1]13. Sociálna starostlivosť'!$V$27</f>
        <v>0</v>
      </c>
    </row>
    <row r="165" spans="1:31" ht="16.5" x14ac:dyDescent="0.3">
      <c r="A165" s="157"/>
      <c r="B165" s="343">
        <v>3</v>
      </c>
      <c r="C165" s="350" t="s">
        <v>455</v>
      </c>
      <c r="D165" s="315">
        <f>SUM(E165:G165)</f>
        <v>1056000</v>
      </c>
      <c r="E165" s="307">
        <f>'[1]13. Sociálna starostlivosť'!$E$29</f>
        <v>462000</v>
      </c>
      <c r="F165" s="307">
        <v>288000</v>
      </c>
      <c r="G165" s="335">
        <f>'[1]13. Sociálna starostlivosť'!$G$29</f>
        <v>306000</v>
      </c>
      <c r="H165" s="315">
        <f>SUM(I165:K165)</f>
        <v>1088000</v>
      </c>
      <c r="I165" s="307">
        <f>'[1]13. Sociálna starostlivosť'!$E$29</f>
        <v>462000</v>
      </c>
      <c r="J165" s="307">
        <f>'[1]13. Sociálna starostlivosť'!$F$29</f>
        <v>320000</v>
      </c>
      <c r="K165" s="335">
        <f>'[1]13. Sociálna starostlivosť'!$G$29</f>
        <v>306000</v>
      </c>
      <c r="L165" s="315">
        <f t="shared" si="332"/>
        <v>1075005</v>
      </c>
      <c r="M165" s="307">
        <f>'[1]13. Sociálna starostlivosť'!$H$29</f>
        <v>725000</v>
      </c>
      <c r="N165" s="307">
        <f>'[1]13. Sociálna starostlivosť'!$I$29</f>
        <v>92005</v>
      </c>
      <c r="O165" s="308">
        <f>'[1]13. Sociálna starostlivosť'!$J$29</f>
        <v>258000</v>
      </c>
      <c r="P165" s="315">
        <f t="shared" si="333"/>
        <v>880625</v>
      </c>
      <c r="Q165" s="307">
        <f>'[1]13. Sociálna starostlivosť'!$K$29</f>
        <v>525420</v>
      </c>
      <c r="R165" s="307">
        <f>'[1]13. Sociálna starostlivosť'!$L$29</f>
        <v>97205</v>
      </c>
      <c r="S165" s="335">
        <f>'[1]13. Sociálna starostlivosť'!$M$29</f>
        <v>258000</v>
      </c>
      <c r="T165" s="315">
        <f t="shared" si="334"/>
        <v>880625</v>
      </c>
      <c r="U165" s="307">
        <f>'[1]13. Sociálna starostlivosť'!$K$29</f>
        <v>525420</v>
      </c>
      <c r="V165" s="307">
        <f>'[1]13. Sociálna starostlivosť'!$L$29</f>
        <v>97205</v>
      </c>
      <c r="W165" s="308">
        <f>'[1]13. Sociálna starostlivosť'!$M$29</f>
        <v>258000</v>
      </c>
      <c r="X165" s="512">
        <f>SUM(Y165:AA165)</f>
        <v>0</v>
      </c>
      <c r="Y165" s="307">
        <f>'[1]13. Sociálna starostlivosť'!$Q$29</f>
        <v>0</v>
      </c>
      <c r="Z165" s="307">
        <f>'[1]13. Sociálna starostlivosť'!$R$29</f>
        <v>0</v>
      </c>
      <c r="AA165" s="308">
        <f>'[1]13. Sociálna starostlivosť'!$S$29</f>
        <v>0</v>
      </c>
      <c r="AB165" s="315">
        <f>SUM(AC165:AE165)</f>
        <v>880625</v>
      </c>
      <c r="AC165" s="307">
        <f>'[1]13. Sociálna starostlivosť'!$T$29</f>
        <v>525420</v>
      </c>
      <c r="AD165" s="307">
        <f>'[1]13. Sociálna starostlivosť'!$U$29</f>
        <v>97205</v>
      </c>
      <c r="AE165" s="308">
        <f>'[1]13. Sociálna starostlivosť'!$V$29</f>
        <v>258000</v>
      </c>
    </row>
    <row r="166" spans="1:31" ht="16.5" x14ac:dyDescent="0.3">
      <c r="A166" s="157"/>
      <c r="B166" s="343">
        <v>4</v>
      </c>
      <c r="C166" s="350" t="s">
        <v>456</v>
      </c>
      <c r="D166" s="315">
        <f>SUM(E166:G166)</f>
        <v>81650</v>
      </c>
      <c r="E166" s="307">
        <f>'[1]13. Sociálna starostlivosť'!$E$43</f>
        <v>81650</v>
      </c>
      <c r="F166" s="307">
        <f>'[1]13. Sociálna starostlivosť'!$F$43</f>
        <v>0</v>
      </c>
      <c r="G166" s="335">
        <f>'[1]13. Sociálna starostlivosť'!$G$43</f>
        <v>0</v>
      </c>
      <c r="H166" s="315">
        <f>SUM(I166:K166)</f>
        <v>81650</v>
      </c>
      <c r="I166" s="307">
        <f>'[1]13. Sociálna starostlivosť'!$E$43</f>
        <v>81650</v>
      </c>
      <c r="J166" s="307">
        <f>'[1]13. Sociálna starostlivosť'!$F$43</f>
        <v>0</v>
      </c>
      <c r="K166" s="335">
        <f>'[1]13. Sociálna starostlivosť'!$G$43</f>
        <v>0</v>
      </c>
      <c r="L166" s="315">
        <f t="shared" si="332"/>
        <v>81650</v>
      </c>
      <c r="M166" s="307">
        <f>'[1]13. Sociálna starostlivosť'!$H$43</f>
        <v>81650</v>
      </c>
      <c r="N166" s="307">
        <f>'[1]13. Sociálna starostlivosť'!$I$43</f>
        <v>0</v>
      </c>
      <c r="O166" s="308">
        <f>'[1]13. Sociálna starostlivosť'!$J$43</f>
        <v>0</v>
      </c>
      <c r="P166" s="315">
        <f t="shared" si="333"/>
        <v>81650</v>
      </c>
      <c r="Q166" s="307">
        <f>'[1]13. Sociálna starostlivosť'!$K$43</f>
        <v>81650</v>
      </c>
      <c r="R166" s="307">
        <f>'[1]13. Sociálna starostlivosť'!$L$43</f>
        <v>0</v>
      </c>
      <c r="S166" s="335">
        <f>'[1]13. Sociálna starostlivosť'!$M$43</f>
        <v>0</v>
      </c>
      <c r="T166" s="315">
        <f t="shared" si="334"/>
        <v>81650</v>
      </c>
      <c r="U166" s="307">
        <f>'[1]13. Sociálna starostlivosť'!$K$43</f>
        <v>81650</v>
      </c>
      <c r="V166" s="307">
        <f>'[1]13. Sociálna starostlivosť'!$L$43</f>
        <v>0</v>
      </c>
      <c r="W166" s="308">
        <f>'[1]13. Sociálna starostlivosť'!$M$43</f>
        <v>0</v>
      </c>
      <c r="X166" s="512">
        <f>SUM(Y166:AA166)</f>
        <v>16550</v>
      </c>
      <c r="Y166" s="307">
        <f>'[1]13. Sociálna starostlivosť'!$Q$43</f>
        <v>16550</v>
      </c>
      <c r="Z166" s="307">
        <f>'[1]13. Sociálna starostlivosť'!$R$43</f>
        <v>0</v>
      </c>
      <c r="AA166" s="308">
        <f>'[1]13. Sociálna starostlivosť'!$S$43</f>
        <v>0</v>
      </c>
      <c r="AB166" s="315">
        <f>SUM(AC166:AE166)</f>
        <v>98200</v>
      </c>
      <c r="AC166" s="307">
        <f>'[1]13. Sociálna starostlivosť'!$T$43</f>
        <v>98200</v>
      </c>
      <c r="AD166" s="307">
        <f>'[1]13. Sociálna starostlivosť'!$U$43</f>
        <v>0</v>
      </c>
      <c r="AE166" s="308">
        <f>'[1]13. Sociálna starostlivosť'!$V$43</f>
        <v>0</v>
      </c>
    </row>
    <row r="167" spans="1:31" ht="15.75" x14ac:dyDescent="0.25">
      <c r="A167" s="153"/>
      <c r="B167" s="357" t="s">
        <v>358</v>
      </c>
      <c r="C167" s="345" t="s">
        <v>359</v>
      </c>
      <c r="D167" s="315">
        <f t="shared" ref="D167:L167" si="335">SUM(D168:D170)</f>
        <v>36410</v>
      </c>
      <c r="E167" s="307">
        <f t="shared" si="335"/>
        <v>36410</v>
      </c>
      <c r="F167" s="307">
        <f t="shared" si="335"/>
        <v>0</v>
      </c>
      <c r="G167" s="335">
        <f t="shared" si="335"/>
        <v>0</v>
      </c>
      <c r="H167" s="315">
        <f t="shared" si="335"/>
        <v>36410</v>
      </c>
      <c r="I167" s="307">
        <f t="shared" si="335"/>
        <v>36410</v>
      </c>
      <c r="J167" s="307">
        <f t="shared" si="335"/>
        <v>0</v>
      </c>
      <c r="K167" s="335">
        <f t="shared" si="335"/>
        <v>0</v>
      </c>
      <c r="L167" s="315">
        <f t="shared" si="335"/>
        <v>36410</v>
      </c>
      <c r="M167" s="307">
        <f t="shared" ref="M167:P167" si="336">SUM(M168:M170)</f>
        <v>36410</v>
      </c>
      <c r="N167" s="307">
        <f t="shared" si="336"/>
        <v>0</v>
      </c>
      <c r="O167" s="308">
        <f t="shared" si="336"/>
        <v>0</v>
      </c>
      <c r="P167" s="315">
        <f t="shared" si="336"/>
        <v>48410</v>
      </c>
      <c r="Q167" s="307">
        <f t="shared" ref="Q167:T167" si="337">SUM(Q168:Q170)</f>
        <v>48410</v>
      </c>
      <c r="R167" s="307">
        <f t="shared" si="337"/>
        <v>0</v>
      </c>
      <c r="S167" s="335">
        <f t="shared" si="337"/>
        <v>0</v>
      </c>
      <c r="T167" s="315">
        <f t="shared" si="337"/>
        <v>48410</v>
      </c>
      <c r="U167" s="307">
        <f t="shared" ref="U167:W167" si="338">SUM(U168:U170)</f>
        <v>48410</v>
      </c>
      <c r="V167" s="307">
        <f t="shared" si="338"/>
        <v>0</v>
      </c>
      <c r="W167" s="308">
        <f t="shared" si="338"/>
        <v>0</v>
      </c>
      <c r="X167" s="512">
        <f t="shared" ref="X167:AA167" si="339">SUM(X168:X170)</f>
        <v>12890</v>
      </c>
      <c r="Y167" s="307">
        <f t="shared" si="339"/>
        <v>12890</v>
      </c>
      <c r="Z167" s="307">
        <f t="shared" si="339"/>
        <v>0</v>
      </c>
      <c r="AA167" s="308">
        <f t="shared" si="339"/>
        <v>0</v>
      </c>
      <c r="AB167" s="315">
        <f t="shared" ref="AB167:AE167" si="340">SUM(AB168:AB170)</f>
        <v>61300</v>
      </c>
      <c r="AC167" s="307">
        <f t="shared" si="340"/>
        <v>61300</v>
      </c>
      <c r="AD167" s="307">
        <f t="shared" si="340"/>
        <v>0</v>
      </c>
      <c r="AE167" s="308">
        <f t="shared" si="340"/>
        <v>0</v>
      </c>
    </row>
    <row r="168" spans="1:31" ht="16.5" x14ac:dyDescent="0.3">
      <c r="A168" s="153"/>
      <c r="B168" s="343">
        <v>1</v>
      </c>
      <c r="C168" s="350" t="s">
        <v>360</v>
      </c>
      <c r="D168" s="315">
        <f>SUM(E168:G168)</f>
        <v>16620</v>
      </c>
      <c r="E168" s="307">
        <f>'[1]13. Sociálna starostlivosť'!$E$47</f>
        <v>16620</v>
      </c>
      <c r="F168" s="307">
        <f>'[1]13. Sociálna starostlivosť'!$F$47</f>
        <v>0</v>
      </c>
      <c r="G168" s="335">
        <f>'[1]13. Sociálna starostlivosť'!$G$47</f>
        <v>0</v>
      </c>
      <c r="H168" s="315">
        <f>SUM(I168:K168)</f>
        <v>16620</v>
      </c>
      <c r="I168" s="307">
        <f>'[1]13. Sociálna starostlivosť'!$E$47</f>
        <v>16620</v>
      </c>
      <c r="J168" s="307">
        <f>'[1]13. Sociálna starostlivosť'!$F$47</f>
        <v>0</v>
      </c>
      <c r="K168" s="335">
        <f>'[1]13. Sociálna starostlivosť'!$G$47</f>
        <v>0</v>
      </c>
      <c r="L168" s="315">
        <f>SUM(M168:O168)</f>
        <v>16620</v>
      </c>
      <c r="M168" s="307">
        <f>'[1]13. Sociálna starostlivosť'!$H$47</f>
        <v>16620</v>
      </c>
      <c r="N168" s="307">
        <f>'[1]13. Sociálna starostlivosť'!$I$47</f>
        <v>0</v>
      </c>
      <c r="O168" s="308">
        <f>'[1]13. Sociálna starostlivosť'!$J$47</f>
        <v>0</v>
      </c>
      <c r="P168" s="315">
        <f>SUM(Q168:S168)</f>
        <v>28620</v>
      </c>
      <c r="Q168" s="307">
        <f>'[1]13. Sociálna starostlivosť'!$K$47</f>
        <v>28620</v>
      </c>
      <c r="R168" s="307">
        <f>'[1]13. Sociálna starostlivosť'!$L$47</f>
        <v>0</v>
      </c>
      <c r="S168" s="335">
        <f>'[1]13. Sociálna starostlivosť'!$M$47</f>
        <v>0</v>
      </c>
      <c r="T168" s="315">
        <f>SUM(U168:W168)</f>
        <v>28620</v>
      </c>
      <c r="U168" s="307">
        <f>'[1]13. Sociálna starostlivosť'!$K$47</f>
        <v>28620</v>
      </c>
      <c r="V168" s="307">
        <f>'[1]13. Sociálna starostlivosť'!$L$47</f>
        <v>0</v>
      </c>
      <c r="W168" s="308">
        <f>'[1]13. Sociálna starostlivosť'!$M$47</f>
        <v>0</v>
      </c>
      <c r="X168" s="512">
        <f>SUM(Y168:AA168)</f>
        <v>5190</v>
      </c>
      <c r="Y168" s="307">
        <f>'[1]13. Sociálna starostlivosť'!$Q$47</f>
        <v>5190</v>
      </c>
      <c r="Z168" s="307">
        <f>'[1]13. Sociálna starostlivosť'!$R$47</f>
        <v>0</v>
      </c>
      <c r="AA168" s="308">
        <f>'[1]13. Sociálna starostlivosť'!$S$47</f>
        <v>0</v>
      </c>
      <c r="AB168" s="315">
        <f>SUM(AC168:AE168)</f>
        <v>33810</v>
      </c>
      <c r="AC168" s="307">
        <f>'[1]13. Sociálna starostlivosť'!$T$47</f>
        <v>33810</v>
      </c>
      <c r="AD168" s="307">
        <f>'[1]13. Sociálna starostlivosť'!$U$47</f>
        <v>0</v>
      </c>
      <c r="AE168" s="308">
        <f>'[1]13. Sociálna starostlivosť'!$V$47</f>
        <v>0</v>
      </c>
    </row>
    <row r="169" spans="1:31" ht="16.5" x14ac:dyDescent="0.3">
      <c r="A169" s="153"/>
      <c r="B169" s="343">
        <v>2</v>
      </c>
      <c r="C169" s="350" t="s">
        <v>361</v>
      </c>
      <c r="D169" s="315">
        <f>SUM(E169:G169)</f>
        <v>0</v>
      </c>
      <c r="E169" s="307">
        <f>'[1]13. Sociálna starostlivosť'!$E$52</f>
        <v>0</v>
      </c>
      <c r="F169" s="307">
        <f>'[1]13. Sociálna starostlivosť'!$F$52</f>
        <v>0</v>
      </c>
      <c r="G169" s="335">
        <f>'[1]13. Sociálna starostlivosť'!$G$52</f>
        <v>0</v>
      </c>
      <c r="H169" s="315">
        <f>SUM(I169:K169)</f>
        <v>0</v>
      </c>
      <c r="I169" s="307">
        <f>'[1]13. Sociálna starostlivosť'!$E$52</f>
        <v>0</v>
      </c>
      <c r="J169" s="307">
        <f>'[1]13. Sociálna starostlivosť'!$F$52</f>
        <v>0</v>
      </c>
      <c r="K169" s="335">
        <f>'[1]13. Sociálna starostlivosť'!$G$52</f>
        <v>0</v>
      </c>
      <c r="L169" s="315">
        <f t="shared" ref="L169:L172" si="341">SUM(M169:O169)</f>
        <v>0</v>
      </c>
      <c r="M169" s="307">
        <f>'[1]13. Sociálna starostlivosť'!$H$52</f>
        <v>0</v>
      </c>
      <c r="N169" s="307">
        <f>'[1]13. Sociálna starostlivosť'!$I$52</f>
        <v>0</v>
      </c>
      <c r="O169" s="308">
        <f>'[1]13. Sociálna starostlivosť'!$J$52</f>
        <v>0</v>
      </c>
      <c r="P169" s="315">
        <f t="shared" ref="P169:P172" si="342">SUM(Q169:S169)</f>
        <v>0</v>
      </c>
      <c r="Q169" s="307">
        <f>'[1]13. Sociálna starostlivosť'!$K$52</f>
        <v>0</v>
      </c>
      <c r="R169" s="307">
        <f>'[1]13. Sociálna starostlivosť'!$L$52</f>
        <v>0</v>
      </c>
      <c r="S169" s="335">
        <f>'[1]13. Sociálna starostlivosť'!$M$52</f>
        <v>0</v>
      </c>
      <c r="T169" s="315">
        <f t="shared" ref="T169:T172" si="343">SUM(U169:W169)</f>
        <v>0</v>
      </c>
      <c r="U169" s="307">
        <f>'[1]13. Sociálna starostlivosť'!$K$52</f>
        <v>0</v>
      </c>
      <c r="V169" s="307">
        <f>'[1]13. Sociálna starostlivosť'!$L$52</f>
        <v>0</v>
      </c>
      <c r="W169" s="308">
        <f>'[1]13. Sociálna starostlivosť'!$M$52</f>
        <v>0</v>
      </c>
      <c r="X169" s="512">
        <f>SUM(Y169:AA169)</f>
        <v>0</v>
      </c>
      <c r="Y169" s="307">
        <f>'[1]13. Sociálna starostlivosť'!$Q$52</f>
        <v>0</v>
      </c>
      <c r="Z169" s="307">
        <f>'[1]13. Sociálna starostlivosť'!$R$52</f>
        <v>0</v>
      </c>
      <c r="AA169" s="308">
        <f>'[1]13. Sociálna starostlivosť'!$S$52</f>
        <v>0</v>
      </c>
      <c r="AB169" s="315">
        <f>SUM(AC169:AE169)</f>
        <v>0</v>
      </c>
      <c r="AC169" s="307">
        <f>'[1]13. Sociálna starostlivosť'!$T$52</f>
        <v>0</v>
      </c>
      <c r="AD169" s="307">
        <f>'[1]13. Sociálna starostlivosť'!$U$52</f>
        <v>0</v>
      </c>
      <c r="AE169" s="308">
        <f>'[1]13. Sociálna starostlivosť'!$V$52</f>
        <v>0</v>
      </c>
    </row>
    <row r="170" spans="1:31" ht="16.5" x14ac:dyDescent="0.3">
      <c r="A170" s="153"/>
      <c r="B170" s="343">
        <v>3</v>
      </c>
      <c r="C170" s="350" t="s">
        <v>362</v>
      </c>
      <c r="D170" s="315">
        <f>SUM(E170:G170)</f>
        <v>19790</v>
      </c>
      <c r="E170" s="307">
        <f>'[1]13. Sociálna starostlivosť'!$E$54</f>
        <v>19790</v>
      </c>
      <c r="F170" s="307">
        <f>'[1]13. Sociálna starostlivosť'!$F$54</f>
        <v>0</v>
      </c>
      <c r="G170" s="335">
        <f>'[1]13. Sociálna starostlivosť'!$G$54</f>
        <v>0</v>
      </c>
      <c r="H170" s="315">
        <f>SUM(I170:K170)</f>
        <v>19790</v>
      </c>
      <c r="I170" s="307">
        <f>'[1]13. Sociálna starostlivosť'!$E$54</f>
        <v>19790</v>
      </c>
      <c r="J170" s="307">
        <f>'[1]13. Sociálna starostlivosť'!$F$54</f>
        <v>0</v>
      </c>
      <c r="K170" s="335">
        <f>'[1]13. Sociálna starostlivosť'!$G$54</f>
        <v>0</v>
      </c>
      <c r="L170" s="315">
        <f t="shared" si="341"/>
        <v>19790</v>
      </c>
      <c r="M170" s="307">
        <f>'[1]13. Sociálna starostlivosť'!$H$54</f>
        <v>19790</v>
      </c>
      <c r="N170" s="307">
        <f>'[1]13. Sociálna starostlivosť'!$I$54</f>
        <v>0</v>
      </c>
      <c r="O170" s="308">
        <f>'[1]13. Sociálna starostlivosť'!$J$54</f>
        <v>0</v>
      </c>
      <c r="P170" s="315">
        <f t="shared" si="342"/>
        <v>19790</v>
      </c>
      <c r="Q170" s="307">
        <f>'[1]13. Sociálna starostlivosť'!$K$54</f>
        <v>19790</v>
      </c>
      <c r="R170" s="307">
        <f>'[1]13. Sociálna starostlivosť'!$L$54</f>
        <v>0</v>
      </c>
      <c r="S170" s="335">
        <f>'[1]13. Sociálna starostlivosť'!$M$54</f>
        <v>0</v>
      </c>
      <c r="T170" s="315">
        <f t="shared" si="343"/>
        <v>19790</v>
      </c>
      <c r="U170" s="307">
        <f>'[1]13. Sociálna starostlivosť'!$K$54</f>
        <v>19790</v>
      </c>
      <c r="V170" s="307">
        <f>'[1]13. Sociálna starostlivosť'!$L$54</f>
        <v>0</v>
      </c>
      <c r="W170" s="308">
        <f>'[1]13. Sociálna starostlivosť'!$M$54</f>
        <v>0</v>
      </c>
      <c r="X170" s="512">
        <f>SUM(Y170:AA170)</f>
        <v>7700</v>
      </c>
      <c r="Y170" s="307">
        <f>'[1]13. Sociálna starostlivosť'!$Q$54</f>
        <v>7700</v>
      </c>
      <c r="Z170" s="307">
        <f>'[1]13. Sociálna starostlivosť'!$R$54</f>
        <v>0</v>
      </c>
      <c r="AA170" s="308">
        <f>'[1]13. Sociálna starostlivosť'!$S$54</f>
        <v>0</v>
      </c>
      <c r="AB170" s="315">
        <f>SUM(AC170:AE170)</f>
        <v>27490</v>
      </c>
      <c r="AC170" s="307">
        <f>'[1]13. Sociálna starostlivosť'!$T$54</f>
        <v>27490</v>
      </c>
      <c r="AD170" s="307">
        <f>'[1]13. Sociálna starostlivosť'!$U$54</f>
        <v>0</v>
      </c>
      <c r="AE170" s="308">
        <f>'[1]13. Sociálna starostlivosť'!$V$54</f>
        <v>0</v>
      </c>
    </row>
    <row r="171" spans="1:31" ht="15.75" x14ac:dyDescent="0.25">
      <c r="A171" s="153"/>
      <c r="B171" s="357" t="s">
        <v>363</v>
      </c>
      <c r="C171" s="345" t="s">
        <v>364</v>
      </c>
      <c r="D171" s="315">
        <f>SUM(E171:G171)</f>
        <v>6020</v>
      </c>
      <c r="E171" s="307">
        <f>'[1]13. Sociálna starostlivosť'!$E$57</f>
        <v>6020</v>
      </c>
      <c r="F171" s="307">
        <f>'[1]13. Sociálna starostlivosť'!$F$57</f>
        <v>0</v>
      </c>
      <c r="G171" s="335">
        <f>'[1]13. Sociálna starostlivosť'!$G$57</f>
        <v>0</v>
      </c>
      <c r="H171" s="315">
        <f>SUM(I171:K171)</f>
        <v>6020</v>
      </c>
      <c r="I171" s="307">
        <f>'[1]13. Sociálna starostlivosť'!$E$57</f>
        <v>6020</v>
      </c>
      <c r="J171" s="307">
        <f>'[1]13. Sociálna starostlivosť'!$F$57</f>
        <v>0</v>
      </c>
      <c r="K171" s="335">
        <f>'[1]13. Sociálna starostlivosť'!$G$57</f>
        <v>0</v>
      </c>
      <c r="L171" s="315">
        <f t="shared" si="341"/>
        <v>6020</v>
      </c>
      <c r="M171" s="307">
        <f>'[1]13. Sociálna starostlivosť'!$H$57</f>
        <v>6020</v>
      </c>
      <c r="N171" s="307">
        <f>'[1]13. Sociálna starostlivosť'!$I$57</f>
        <v>0</v>
      </c>
      <c r="O171" s="308">
        <f>'[1]13. Sociálna starostlivosť'!$J$57</f>
        <v>0</v>
      </c>
      <c r="P171" s="315">
        <f t="shared" si="342"/>
        <v>6020</v>
      </c>
      <c r="Q171" s="307">
        <f>'[1]13. Sociálna starostlivosť'!$K$57</f>
        <v>6020</v>
      </c>
      <c r="R171" s="307">
        <f>'[1]13. Sociálna starostlivosť'!$L$57</f>
        <v>0</v>
      </c>
      <c r="S171" s="335">
        <f>'[1]13. Sociálna starostlivosť'!$M$57</f>
        <v>0</v>
      </c>
      <c r="T171" s="315">
        <f t="shared" si="343"/>
        <v>6020</v>
      </c>
      <c r="U171" s="307">
        <f>'[1]13. Sociálna starostlivosť'!$K$57</f>
        <v>6020</v>
      </c>
      <c r="V171" s="307">
        <f>'[1]13. Sociálna starostlivosť'!$L$57</f>
        <v>0</v>
      </c>
      <c r="W171" s="308">
        <f>'[1]13. Sociálna starostlivosť'!$M$57</f>
        <v>0</v>
      </c>
      <c r="X171" s="512">
        <f>SUM(Y171:AA171)</f>
        <v>-130</v>
      </c>
      <c r="Y171" s="307">
        <f>'[1]13. Sociálna starostlivosť'!$Q$57</f>
        <v>-130</v>
      </c>
      <c r="Z171" s="307">
        <f>'[1]13. Sociálna starostlivosť'!$R$57</f>
        <v>0</v>
      </c>
      <c r="AA171" s="308">
        <f>'[1]13. Sociálna starostlivosť'!$S$57</f>
        <v>0</v>
      </c>
      <c r="AB171" s="315">
        <f>SUM(AC171:AE171)</f>
        <v>5890</v>
      </c>
      <c r="AC171" s="307">
        <f>'[1]13. Sociálna starostlivosť'!$T$57</f>
        <v>5890</v>
      </c>
      <c r="AD171" s="307">
        <f>'[1]13. Sociálna starostlivosť'!$U$57</f>
        <v>0</v>
      </c>
      <c r="AE171" s="308">
        <f>'[1]13. Sociálna starostlivosť'!$V$57</f>
        <v>0</v>
      </c>
    </row>
    <row r="172" spans="1:31" ht="15.75" x14ac:dyDescent="0.25">
      <c r="A172" s="156"/>
      <c r="B172" s="357" t="s">
        <v>365</v>
      </c>
      <c r="C172" s="345" t="s">
        <v>366</v>
      </c>
      <c r="D172" s="315">
        <f>SUM(E172:G172)</f>
        <v>13345</v>
      </c>
      <c r="E172" s="307">
        <f>'[1]13. Sociálna starostlivosť'!$E$59</f>
        <v>13345</v>
      </c>
      <c r="F172" s="307">
        <f>'[1]13. Sociálna starostlivosť'!$F$59</f>
        <v>0</v>
      </c>
      <c r="G172" s="335">
        <f>'[1]13. Sociálna starostlivosť'!$G$59</f>
        <v>0</v>
      </c>
      <c r="H172" s="315">
        <f>SUM(I172:K172)</f>
        <v>13345</v>
      </c>
      <c r="I172" s="307">
        <f>'[1]13. Sociálna starostlivosť'!$E$59</f>
        <v>13345</v>
      </c>
      <c r="J172" s="307">
        <f>'[1]13. Sociálna starostlivosť'!$F$59</f>
        <v>0</v>
      </c>
      <c r="K172" s="335">
        <f>'[1]13. Sociálna starostlivosť'!$G$59</f>
        <v>0</v>
      </c>
      <c r="L172" s="315">
        <f t="shared" si="341"/>
        <v>13345</v>
      </c>
      <c r="M172" s="307">
        <f>'[1]13. Sociálna starostlivosť'!$H$59</f>
        <v>13345</v>
      </c>
      <c r="N172" s="307">
        <f>'[1]13. Sociálna starostlivosť'!$I$59</f>
        <v>0</v>
      </c>
      <c r="O172" s="308">
        <f>'[1]13. Sociálna starostlivosť'!$J$59</f>
        <v>0</v>
      </c>
      <c r="P172" s="315">
        <f t="shared" si="342"/>
        <v>13345</v>
      </c>
      <c r="Q172" s="307">
        <f>'[1]13. Sociálna starostlivosť'!$K$59</f>
        <v>13345</v>
      </c>
      <c r="R172" s="307">
        <f>'[1]13. Sociálna starostlivosť'!$L$59</f>
        <v>0</v>
      </c>
      <c r="S172" s="335">
        <f>'[1]13. Sociálna starostlivosť'!$M$59</f>
        <v>0</v>
      </c>
      <c r="T172" s="315">
        <f t="shared" si="343"/>
        <v>13345</v>
      </c>
      <c r="U172" s="307">
        <f>'[1]13. Sociálna starostlivosť'!$K$59</f>
        <v>13345</v>
      </c>
      <c r="V172" s="307">
        <f>'[1]13. Sociálna starostlivosť'!$L$59</f>
        <v>0</v>
      </c>
      <c r="W172" s="308">
        <f>'[1]13. Sociálna starostlivosť'!$M$59</f>
        <v>0</v>
      </c>
      <c r="X172" s="512">
        <f>SUM(Y172:AA172)</f>
        <v>0</v>
      </c>
      <c r="Y172" s="307">
        <f>'[1]13. Sociálna starostlivosť'!$Q$59</f>
        <v>0</v>
      </c>
      <c r="Z172" s="307">
        <f>'[1]13. Sociálna starostlivosť'!$R$59</f>
        <v>0</v>
      </c>
      <c r="AA172" s="308">
        <f>'[1]13. Sociálna starostlivosť'!$S$59</f>
        <v>0</v>
      </c>
      <c r="AB172" s="315">
        <f>SUM(AC172:AE172)</f>
        <v>13345</v>
      </c>
      <c r="AC172" s="307">
        <f>'[1]13. Sociálna starostlivosť'!$T$59</f>
        <v>13345</v>
      </c>
      <c r="AD172" s="307">
        <f>'[1]13. Sociálna starostlivosť'!$U$59</f>
        <v>0</v>
      </c>
      <c r="AE172" s="308">
        <f>'[1]13. Sociálna starostlivosť'!$V$59</f>
        <v>0</v>
      </c>
    </row>
    <row r="173" spans="1:31" ht="15.75" x14ac:dyDescent="0.25">
      <c r="A173" s="153"/>
      <c r="B173" s="373" t="s">
        <v>367</v>
      </c>
      <c r="C173" s="366" t="s">
        <v>368</v>
      </c>
      <c r="D173" s="315">
        <f t="shared" ref="D173:L173" si="344">SUM(D174)</f>
        <v>8700</v>
      </c>
      <c r="E173" s="307">
        <f t="shared" si="344"/>
        <v>8700</v>
      </c>
      <c r="F173" s="307">
        <f t="shared" si="344"/>
        <v>0</v>
      </c>
      <c r="G173" s="335">
        <f t="shared" si="344"/>
        <v>0</v>
      </c>
      <c r="H173" s="315">
        <f t="shared" si="344"/>
        <v>8700</v>
      </c>
      <c r="I173" s="307">
        <f t="shared" si="344"/>
        <v>8700</v>
      </c>
      <c r="J173" s="307">
        <f t="shared" si="344"/>
        <v>0</v>
      </c>
      <c r="K173" s="335">
        <f t="shared" si="344"/>
        <v>0</v>
      </c>
      <c r="L173" s="315">
        <f t="shared" si="344"/>
        <v>8818</v>
      </c>
      <c r="M173" s="307">
        <f t="shared" ref="M173:W173" si="345">SUM(M174)</f>
        <v>8818</v>
      </c>
      <c r="N173" s="307">
        <f t="shared" si="345"/>
        <v>0</v>
      </c>
      <c r="O173" s="308">
        <f t="shared" si="345"/>
        <v>0</v>
      </c>
      <c r="P173" s="315">
        <f t="shared" ref="P173" si="346">SUM(P174)</f>
        <v>8818</v>
      </c>
      <c r="Q173" s="307">
        <f t="shared" si="345"/>
        <v>8818</v>
      </c>
      <c r="R173" s="307">
        <f t="shared" si="345"/>
        <v>0</v>
      </c>
      <c r="S173" s="335">
        <f t="shared" si="345"/>
        <v>0</v>
      </c>
      <c r="T173" s="315">
        <f t="shared" si="345"/>
        <v>8818</v>
      </c>
      <c r="U173" s="307">
        <f t="shared" si="345"/>
        <v>8818</v>
      </c>
      <c r="V173" s="307">
        <f t="shared" si="345"/>
        <v>0</v>
      </c>
      <c r="W173" s="308">
        <f t="shared" si="345"/>
        <v>0</v>
      </c>
      <c r="X173" s="512">
        <f t="shared" ref="X173:AE173" si="347">SUM(X174)</f>
        <v>11500</v>
      </c>
      <c r="Y173" s="307">
        <f>SUM(Y174)</f>
        <v>11500</v>
      </c>
      <c r="Z173" s="307">
        <f t="shared" si="347"/>
        <v>0</v>
      </c>
      <c r="AA173" s="308">
        <f t="shared" si="347"/>
        <v>0</v>
      </c>
      <c r="AB173" s="315">
        <f t="shared" si="347"/>
        <v>20318</v>
      </c>
      <c r="AC173" s="307">
        <f>SUM(AC174)</f>
        <v>20318</v>
      </c>
      <c r="AD173" s="307">
        <f t="shared" si="347"/>
        <v>0</v>
      </c>
      <c r="AE173" s="308">
        <f t="shared" si="347"/>
        <v>0</v>
      </c>
    </row>
    <row r="174" spans="1:31" ht="16.5" x14ac:dyDescent="0.3">
      <c r="A174" s="153"/>
      <c r="B174" s="374">
        <v>1</v>
      </c>
      <c r="C174" s="377" t="s">
        <v>369</v>
      </c>
      <c r="D174" s="315">
        <f>SUM(E174:G174)</f>
        <v>8700</v>
      </c>
      <c r="E174" s="307">
        <f>'[1]13. Sociálna starostlivosť'!$E$71</f>
        <v>8700</v>
      </c>
      <c r="F174" s="307">
        <f>'[1]13. Sociálna starostlivosť'!$F$71</f>
        <v>0</v>
      </c>
      <c r="G174" s="335">
        <f>'[1]13. Sociálna starostlivosť'!$G$71</f>
        <v>0</v>
      </c>
      <c r="H174" s="315">
        <f>SUM(I174:K174)</f>
        <v>8700</v>
      </c>
      <c r="I174" s="307">
        <f>'[1]13. Sociálna starostlivosť'!$E$71</f>
        <v>8700</v>
      </c>
      <c r="J174" s="307">
        <f>'[1]13. Sociálna starostlivosť'!$F$71</f>
        <v>0</v>
      </c>
      <c r="K174" s="335">
        <f>'[1]13. Sociálna starostlivosť'!$G$71</f>
        <v>0</v>
      </c>
      <c r="L174" s="315">
        <f>SUM(M174:O174)</f>
        <v>8818</v>
      </c>
      <c r="M174" s="307">
        <f>'[1]13. Sociálna starostlivosť'!$H$71</f>
        <v>8818</v>
      </c>
      <c r="N174" s="307">
        <f>'[1]13. Sociálna starostlivosť'!$I$71</f>
        <v>0</v>
      </c>
      <c r="O174" s="308">
        <f>'[1]13. Sociálna starostlivosť'!$J$71</f>
        <v>0</v>
      </c>
      <c r="P174" s="315">
        <f>SUM(Q174:S174)</f>
        <v>8818</v>
      </c>
      <c r="Q174" s="307">
        <f>'[1]13. Sociálna starostlivosť'!$K$71</f>
        <v>8818</v>
      </c>
      <c r="R174" s="307">
        <f>'[1]13. Sociálna starostlivosť'!$L$71</f>
        <v>0</v>
      </c>
      <c r="S174" s="335">
        <f>'[1]13. Sociálna starostlivosť'!$M$71</f>
        <v>0</v>
      </c>
      <c r="T174" s="315">
        <f>SUM(U174:W174)</f>
        <v>8818</v>
      </c>
      <c r="U174" s="307">
        <f>'[1]13. Sociálna starostlivosť'!$K$71</f>
        <v>8818</v>
      </c>
      <c r="V174" s="307">
        <f>'[1]13. Sociálna starostlivosť'!$L$71</f>
        <v>0</v>
      </c>
      <c r="W174" s="308">
        <f>'[1]13. Sociálna starostlivosť'!$M$71</f>
        <v>0</v>
      </c>
      <c r="X174" s="512">
        <f>SUM(Y174:AA174)</f>
        <v>11500</v>
      </c>
      <c r="Y174" s="307">
        <f>'[1]13. Sociálna starostlivosť'!$Q$71</f>
        <v>11500</v>
      </c>
      <c r="Z174" s="307">
        <f>'[1]13. Sociálna starostlivosť'!$R$71</f>
        <v>0</v>
      </c>
      <c r="AA174" s="308">
        <f>'[1]13. Sociálna starostlivosť'!$S$71</f>
        <v>0</v>
      </c>
      <c r="AB174" s="315">
        <f>SUM(AC174:AE174)</f>
        <v>20318</v>
      </c>
      <c r="AC174" s="307">
        <f>'[1]13. Sociálna starostlivosť'!$T$71</f>
        <v>20318</v>
      </c>
      <c r="AD174" s="307">
        <f>'[1]13. Sociálna starostlivosť'!$U$71</f>
        <v>0</v>
      </c>
      <c r="AE174" s="308">
        <f>'[1]13. Sociálna starostlivosť'!$V$71</f>
        <v>0</v>
      </c>
    </row>
    <row r="175" spans="1:31" ht="15.75" x14ac:dyDescent="0.25">
      <c r="A175" s="156"/>
      <c r="B175" s="376" t="s">
        <v>370</v>
      </c>
      <c r="C175" s="375" t="s">
        <v>371</v>
      </c>
      <c r="D175" s="315">
        <f>SUM(E175:G175)</f>
        <v>0</v>
      </c>
      <c r="E175" s="307">
        <f>'[1]13. Sociálna starostlivosť'!$E$93</f>
        <v>0</v>
      </c>
      <c r="F175" s="307">
        <f>'[1]13. Sociálna starostlivosť'!$F$93</f>
        <v>0</v>
      </c>
      <c r="G175" s="335">
        <f>'[1]13. Sociálna starostlivosť'!$G$93</f>
        <v>0</v>
      </c>
      <c r="H175" s="315">
        <f>SUM(I175:K175)</f>
        <v>0</v>
      </c>
      <c r="I175" s="307">
        <f>'[1]13. Sociálna starostlivosť'!$E$93</f>
        <v>0</v>
      </c>
      <c r="J175" s="307">
        <f>'[1]13. Sociálna starostlivosť'!$F$93</f>
        <v>0</v>
      </c>
      <c r="K175" s="335">
        <f>'[1]13. Sociálna starostlivosť'!$G$93</f>
        <v>0</v>
      </c>
      <c r="L175" s="315">
        <f t="shared" ref="L175:L176" si="348">SUM(M175:O175)</f>
        <v>0</v>
      </c>
      <c r="M175" s="307">
        <f>'[1]13. Sociálna starostlivosť'!$H$93</f>
        <v>0</v>
      </c>
      <c r="N175" s="307">
        <f>'[1]13. Sociálna starostlivosť'!$I$93</f>
        <v>0</v>
      </c>
      <c r="O175" s="308">
        <f>'[1]13. Sociálna starostlivosť'!$J$93</f>
        <v>0</v>
      </c>
      <c r="P175" s="315">
        <f t="shared" ref="P175:P176" si="349">SUM(Q175:S175)</f>
        <v>0</v>
      </c>
      <c r="Q175" s="307">
        <f>'[1]13. Sociálna starostlivosť'!$K$93</f>
        <v>0</v>
      </c>
      <c r="R175" s="307">
        <f>'[1]13. Sociálna starostlivosť'!$L$93</f>
        <v>0</v>
      </c>
      <c r="S175" s="335">
        <f>'[1]13. Sociálna starostlivosť'!$M$93</f>
        <v>0</v>
      </c>
      <c r="T175" s="315">
        <f t="shared" ref="T175:T176" si="350">SUM(U175:W175)</f>
        <v>0</v>
      </c>
      <c r="U175" s="307">
        <f>'[1]13. Sociálna starostlivosť'!$K$93</f>
        <v>0</v>
      </c>
      <c r="V175" s="307">
        <f>'[1]13. Sociálna starostlivosť'!$L$93</f>
        <v>0</v>
      </c>
      <c r="W175" s="308">
        <f>'[1]13. Sociálna starostlivosť'!$M$93</f>
        <v>0</v>
      </c>
      <c r="X175" s="512">
        <f>SUM(Y175:AA175)</f>
        <v>0</v>
      </c>
      <c r="Y175" s="307">
        <f>'[1]13. Sociálna starostlivosť'!$Q$93</f>
        <v>0</v>
      </c>
      <c r="Z175" s="307">
        <f>'[1]13. Sociálna starostlivosť'!$R$93</f>
        <v>0</v>
      </c>
      <c r="AA175" s="308">
        <f>'[1]13. Sociálna starostlivosť'!$S$93</f>
        <v>0</v>
      </c>
      <c r="AB175" s="315">
        <f>SUM(AC175:AE175)</f>
        <v>0</v>
      </c>
      <c r="AC175" s="307">
        <f>'[1]13. Sociálna starostlivosť'!$T$93</f>
        <v>0</v>
      </c>
      <c r="AD175" s="307">
        <f>'[1]13. Sociálna starostlivosť'!$U$93</f>
        <v>0</v>
      </c>
      <c r="AE175" s="308">
        <f>'[1]13. Sociálna starostlivosť'!$V$93</f>
        <v>0</v>
      </c>
    </row>
    <row r="176" spans="1:31" ht="16.5" thickBot="1" x14ac:dyDescent="0.3">
      <c r="A176" s="156"/>
      <c r="B176" s="360" t="s">
        <v>394</v>
      </c>
      <c r="C176" s="534" t="s">
        <v>395</v>
      </c>
      <c r="D176" s="326">
        <f>SUM(E176:G176)</f>
        <v>90750</v>
      </c>
      <c r="E176" s="327">
        <f>'[1]13. Sociálna starostlivosť'!$E$95</f>
        <v>90750</v>
      </c>
      <c r="F176" s="327">
        <f>'[1]13. Sociálna starostlivosť'!$F$95</f>
        <v>0</v>
      </c>
      <c r="G176" s="432">
        <f>'[1]13. Sociálna starostlivosť'!$G$95</f>
        <v>0</v>
      </c>
      <c r="H176" s="326">
        <f>SUM(I176:K176)</f>
        <v>90750</v>
      </c>
      <c r="I176" s="327">
        <f>'[1]13. Sociálna starostlivosť'!$E$95</f>
        <v>90750</v>
      </c>
      <c r="J176" s="327">
        <f>'[1]13. Sociálna starostlivosť'!$F$95</f>
        <v>0</v>
      </c>
      <c r="K176" s="432">
        <f>'[1]13. Sociálna starostlivosť'!$G$95</f>
        <v>0</v>
      </c>
      <c r="L176" s="326">
        <f t="shared" si="348"/>
        <v>90330</v>
      </c>
      <c r="M176" s="327">
        <f>'[1]13. Sociálna starostlivosť'!$H$95</f>
        <v>90330</v>
      </c>
      <c r="N176" s="327">
        <f>'[1]13. Sociálna starostlivosť'!$I$95</f>
        <v>0</v>
      </c>
      <c r="O176" s="328">
        <f>'[1]13. Sociálna starostlivosť'!$J$95</f>
        <v>0</v>
      </c>
      <c r="P176" s="326">
        <f t="shared" si="349"/>
        <v>90330</v>
      </c>
      <c r="Q176" s="327">
        <f>'[1]13. Sociálna starostlivosť'!$K$95</f>
        <v>90330</v>
      </c>
      <c r="R176" s="327">
        <f>'[1]13. Sociálna starostlivosť'!$L$95</f>
        <v>0</v>
      </c>
      <c r="S176" s="432">
        <f>'[1]13. Sociálna starostlivosť'!$M$95</f>
        <v>0</v>
      </c>
      <c r="T176" s="332">
        <f t="shared" si="350"/>
        <v>90330</v>
      </c>
      <c r="U176" s="333">
        <f>'[1]13. Sociálna starostlivosť'!$K$95</f>
        <v>90330</v>
      </c>
      <c r="V176" s="333">
        <f>'[1]13. Sociálna starostlivosť'!$L$95</f>
        <v>0</v>
      </c>
      <c r="W176" s="529">
        <f>'[1]13. Sociálna starostlivosť'!$M$95</f>
        <v>0</v>
      </c>
      <c r="X176" s="513">
        <f>SUM(Y176:AA176)</f>
        <v>4440</v>
      </c>
      <c r="Y176" s="327">
        <f>'[1]13. Sociálna starostlivosť'!$Q$95</f>
        <v>4440</v>
      </c>
      <c r="Z176" s="327">
        <f>'[1]13. Sociálna starostlivosť'!$R$95</f>
        <v>0</v>
      </c>
      <c r="AA176" s="328">
        <f>'[1]13. Sociálna starostlivosť'!$S$95</f>
        <v>0</v>
      </c>
      <c r="AB176" s="326">
        <f>SUM(AC176:AE176)</f>
        <v>94770</v>
      </c>
      <c r="AC176" s="327">
        <f>'[1]13. Sociálna starostlivosť'!$T$95</f>
        <v>94770</v>
      </c>
      <c r="AD176" s="327">
        <f>'[1]13. Sociálna starostlivosť'!$U$95</f>
        <v>0</v>
      </c>
      <c r="AE176" s="328">
        <f>'[1]13. Sociálna starostlivosť'!$V$95</f>
        <v>0</v>
      </c>
    </row>
    <row r="177" spans="1:31" s="155" customFormat="1" ht="17.25" thickBot="1" x14ac:dyDescent="0.35">
      <c r="A177" s="157"/>
      <c r="B177" s="378" t="s">
        <v>372</v>
      </c>
      <c r="C177" s="379"/>
      <c r="D177" s="381">
        <f>SUM(E177:G177)</f>
        <v>7325100</v>
      </c>
      <c r="E177" s="382">
        <v>338800</v>
      </c>
      <c r="F177" s="382">
        <v>6868000</v>
      </c>
      <c r="G177" s="382">
        <v>118300</v>
      </c>
      <c r="H177" s="381">
        <f>SUM(I177:K177)</f>
        <v>546100</v>
      </c>
      <c r="I177" s="382">
        <f>'[1]14. Bývanie'!$E$23</f>
        <v>384300</v>
      </c>
      <c r="J177" s="382">
        <f>'[1]14. Bývanie'!$F$23</f>
        <v>89000</v>
      </c>
      <c r="K177" s="382">
        <f>'[1]14. Bývanie'!$G$23</f>
        <v>72800</v>
      </c>
      <c r="L177" s="537">
        <f>SUM(M177:O177)</f>
        <v>546100</v>
      </c>
      <c r="M177" s="538">
        <f>'[1]14. Bývanie'!$H$23</f>
        <v>384300</v>
      </c>
      <c r="N177" s="538">
        <f>'[1]14. Bývanie'!$I$23</f>
        <v>89000</v>
      </c>
      <c r="O177" s="539">
        <f>'[1]14. Bývanie'!$J$23</f>
        <v>72800</v>
      </c>
      <c r="P177" s="537">
        <f>SUM(Q177:S177)</f>
        <v>457100</v>
      </c>
      <c r="Q177" s="538">
        <f>'[1]14. Bývanie'!$K$23</f>
        <v>384300</v>
      </c>
      <c r="R177" s="538">
        <f>'[1]14. Bývanie'!$L$23</f>
        <v>0</v>
      </c>
      <c r="S177" s="810">
        <f>'[1]14. Bývanie'!$M$23</f>
        <v>72800</v>
      </c>
      <c r="T177" s="811">
        <f>SUM(U177:W177)</f>
        <v>431600</v>
      </c>
      <c r="U177" s="812">
        <f>'[1]14. Bývanie'!$N$23</f>
        <v>358800</v>
      </c>
      <c r="V177" s="812">
        <f>'[1]14. Bývanie'!$O$23</f>
        <v>0</v>
      </c>
      <c r="W177" s="813">
        <f>'[1]14. Bývanie'!$P$23</f>
        <v>72800</v>
      </c>
      <c r="X177" s="514">
        <f>SUM(Y177:AA177)</f>
        <v>-20000</v>
      </c>
      <c r="Y177" s="434">
        <f>'[1]14. Bývanie'!$Q$23</f>
        <v>-20000</v>
      </c>
      <c r="Z177" s="434">
        <f>'[1]14. Bývanie'!$R$23</f>
        <v>0</v>
      </c>
      <c r="AA177" s="435">
        <f>'[1]14. Bývanie'!$S$23</f>
        <v>0</v>
      </c>
      <c r="AB177" s="433">
        <f>SUM(AC177:AE177)</f>
        <v>411600</v>
      </c>
      <c r="AC177" s="434">
        <f>'[1]14. Bývanie'!$T$23</f>
        <v>338800</v>
      </c>
      <c r="AD177" s="434">
        <f>'[1]14. Bývanie'!$U$23</f>
        <v>0</v>
      </c>
      <c r="AE177" s="435">
        <f>'[1]14. Bývanie'!$V$23</f>
        <v>72800</v>
      </c>
    </row>
    <row r="178" spans="1:31" s="155" customFormat="1" ht="15.75" x14ac:dyDescent="0.25">
      <c r="A178" s="157"/>
      <c r="B178" s="348" t="s">
        <v>373</v>
      </c>
      <c r="C178" s="364"/>
      <c r="D178" s="334">
        <f t="shared" ref="D178:G178" si="351">SUM(D179:D181)</f>
        <v>1758427</v>
      </c>
      <c r="E178" s="386">
        <f t="shared" si="351"/>
        <v>1386427</v>
      </c>
      <c r="F178" s="386">
        <f t="shared" si="351"/>
        <v>100000</v>
      </c>
      <c r="G178" s="386">
        <f t="shared" si="351"/>
        <v>272000</v>
      </c>
      <c r="H178" s="334">
        <f t="shared" ref="H178:AA178" si="352">SUM(H179:H181)</f>
        <v>1711427</v>
      </c>
      <c r="I178" s="386">
        <f t="shared" si="352"/>
        <v>1386427</v>
      </c>
      <c r="J178" s="386">
        <f t="shared" si="352"/>
        <v>53000</v>
      </c>
      <c r="K178" s="386">
        <f t="shared" si="352"/>
        <v>272000</v>
      </c>
      <c r="L178" s="329">
        <f>SUM(L179:L181)</f>
        <v>1720627</v>
      </c>
      <c r="M178" s="330">
        <f t="shared" ref="M178:O178" si="353">SUM(M179:M181)</f>
        <v>1388627</v>
      </c>
      <c r="N178" s="330">
        <f t="shared" si="353"/>
        <v>60000</v>
      </c>
      <c r="O178" s="331">
        <f t="shared" si="353"/>
        <v>272000</v>
      </c>
      <c r="P178" s="329">
        <f>SUM(P179:P181)</f>
        <v>1706027</v>
      </c>
      <c r="Q178" s="330">
        <f t="shared" ref="Q178:S178" si="354">SUM(Q179:Q181)</f>
        <v>1390627</v>
      </c>
      <c r="R178" s="330">
        <f t="shared" si="354"/>
        <v>43400</v>
      </c>
      <c r="S178" s="431">
        <f t="shared" si="354"/>
        <v>272000</v>
      </c>
      <c r="T178" s="329">
        <f>SUM(T179:T181)</f>
        <v>1681170</v>
      </c>
      <c r="U178" s="330">
        <f t="shared" ref="U178:W178" si="355">SUM(U179:U181)</f>
        <v>1382170</v>
      </c>
      <c r="V178" s="330">
        <f t="shared" si="355"/>
        <v>27000</v>
      </c>
      <c r="W178" s="331">
        <f t="shared" si="355"/>
        <v>272000</v>
      </c>
      <c r="X178" s="383">
        <f t="shared" si="352"/>
        <v>-1351</v>
      </c>
      <c r="Y178" s="384">
        <f t="shared" si="352"/>
        <v>18649</v>
      </c>
      <c r="Z178" s="384">
        <f t="shared" si="352"/>
        <v>-20000</v>
      </c>
      <c r="AA178" s="385">
        <f t="shared" si="352"/>
        <v>0</v>
      </c>
      <c r="AB178" s="383">
        <f t="shared" ref="AB178:AE178" si="356">SUM(AB179:AB181)</f>
        <v>1679819</v>
      </c>
      <c r="AC178" s="384">
        <f t="shared" si="356"/>
        <v>1400819</v>
      </c>
      <c r="AD178" s="384">
        <f t="shared" si="356"/>
        <v>7000</v>
      </c>
      <c r="AE178" s="385">
        <f t="shared" si="356"/>
        <v>272000</v>
      </c>
    </row>
    <row r="179" spans="1:31" ht="15.75" x14ac:dyDescent="0.25">
      <c r="A179" s="153"/>
      <c r="B179" s="376" t="s">
        <v>420</v>
      </c>
      <c r="C179" s="345" t="s">
        <v>425</v>
      </c>
      <c r="D179" s="315">
        <f>SUM(E179:G179)</f>
        <v>1396427</v>
      </c>
      <c r="E179" s="307">
        <f>'[1]15. Administratíva'!$E$4</f>
        <v>1296427</v>
      </c>
      <c r="F179" s="307">
        <v>100000</v>
      </c>
      <c r="G179" s="335">
        <f>'[1]15. Administratíva'!$G$4</f>
        <v>0</v>
      </c>
      <c r="H179" s="315">
        <f>SUM(I179:K179)</f>
        <v>1349427</v>
      </c>
      <c r="I179" s="307">
        <f>'[1]15. Administratíva'!$E$4</f>
        <v>1296427</v>
      </c>
      <c r="J179" s="307">
        <f>'[1]15. Administratíva'!$F$4</f>
        <v>53000</v>
      </c>
      <c r="K179" s="335">
        <f>'[1]15. Administratíva'!$G$4</f>
        <v>0</v>
      </c>
      <c r="L179" s="315">
        <f>SUM(M179:O179)</f>
        <v>1358627</v>
      </c>
      <c r="M179" s="307">
        <f>'[1]15. Administratíva'!$H$4</f>
        <v>1298627</v>
      </c>
      <c r="N179" s="307">
        <f>'[1]15. Administratíva'!$I$4</f>
        <v>60000</v>
      </c>
      <c r="O179" s="308">
        <f>'[1]15. Administratíva'!$J$4</f>
        <v>0</v>
      </c>
      <c r="P179" s="315">
        <f>SUM(Q179:S179)</f>
        <v>1344027</v>
      </c>
      <c r="Q179" s="307">
        <f>'[1]15. Administratíva'!$K$4</f>
        <v>1300627</v>
      </c>
      <c r="R179" s="307">
        <f>'[1]15. Administratíva'!$L$4</f>
        <v>43400</v>
      </c>
      <c r="S179" s="335">
        <f>'[1]15. Administratíva'!$M$4</f>
        <v>0</v>
      </c>
      <c r="T179" s="315">
        <f>SUM(U179:W179)</f>
        <v>1323170</v>
      </c>
      <c r="U179" s="307">
        <f>'[1]15. Administratíva'!$N$4</f>
        <v>1296170</v>
      </c>
      <c r="V179" s="307">
        <f>'[1]15. Administratíva'!$O$4</f>
        <v>27000</v>
      </c>
      <c r="W179" s="308">
        <f>'[1]15. Administratíva'!$P$4</f>
        <v>0</v>
      </c>
      <c r="X179" s="306">
        <f>SUM(Y179:AA179)</f>
        <v>-1351</v>
      </c>
      <c r="Y179" s="304">
        <f>'[1]15. Administratíva'!$Q$4</f>
        <v>18649</v>
      </c>
      <c r="Z179" s="304">
        <f>'[1]15. Administratíva'!$R$4</f>
        <v>-20000</v>
      </c>
      <c r="AA179" s="305">
        <f>'[1]15. Administratíva'!$S$4</f>
        <v>0</v>
      </c>
      <c r="AB179" s="306">
        <f>SUM(AC179:AE179)</f>
        <v>1321819</v>
      </c>
      <c r="AC179" s="304">
        <f>'[1]15. Administratíva'!$T$4</f>
        <v>1314819</v>
      </c>
      <c r="AD179" s="304">
        <f>'[1]15. Administratíva'!$U$4</f>
        <v>7000</v>
      </c>
      <c r="AE179" s="305">
        <f>'[1]15. Administratíva'!$V$4</f>
        <v>0</v>
      </c>
    </row>
    <row r="180" spans="1:31" ht="15.75" x14ac:dyDescent="0.25">
      <c r="A180" s="153"/>
      <c r="B180" s="376" t="s">
        <v>421</v>
      </c>
      <c r="C180" s="345" t="s">
        <v>423</v>
      </c>
      <c r="D180" s="315">
        <f>SUM(E180:G180)</f>
        <v>0</v>
      </c>
      <c r="E180" s="307">
        <f>'[1]15. Administratíva'!$E$88</f>
        <v>0</v>
      </c>
      <c r="F180" s="307">
        <f>'[1]15. Administratíva'!$F$88</f>
        <v>0</v>
      </c>
      <c r="G180" s="335">
        <f>'[1]15. Administratíva'!$G$88</f>
        <v>0</v>
      </c>
      <c r="H180" s="315">
        <f>SUM(I180:K180)</f>
        <v>0</v>
      </c>
      <c r="I180" s="307">
        <f>'[1]15. Administratíva'!$E$88</f>
        <v>0</v>
      </c>
      <c r="J180" s="307">
        <f>'[1]15. Administratíva'!$F$88</f>
        <v>0</v>
      </c>
      <c r="K180" s="335">
        <f>'[1]15. Administratíva'!$G$88</f>
        <v>0</v>
      </c>
      <c r="L180" s="315">
        <f t="shared" ref="L180:L181" si="357">SUM(M180:O180)</f>
        <v>0</v>
      </c>
      <c r="M180" s="307">
        <f>'[1]15. Administratíva'!$H$88</f>
        <v>0</v>
      </c>
      <c r="N180" s="307">
        <f>'[1]15. Administratíva'!$I$88</f>
        <v>0</v>
      </c>
      <c r="O180" s="308">
        <f>'[1]15. Administratíva'!$J$88</f>
        <v>0</v>
      </c>
      <c r="P180" s="315">
        <f t="shared" ref="P180:P181" si="358">SUM(Q180:S180)</f>
        <v>0</v>
      </c>
      <c r="Q180" s="307">
        <f>'[1]15. Administratíva'!$K$88</f>
        <v>0</v>
      </c>
      <c r="R180" s="307">
        <f>'[1]15. Administratíva'!$L$88</f>
        <v>0</v>
      </c>
      <c r="S180" s="335">
        <f>'[1]15. Administratíva'!$M$88</f>
        <v>0</v>
      </c>
      <c r="T180" s="315">
        <f t="shared" ref="T180:T181" si="359">SUM(U180:W180)</f>
        <v>0</v>
      </c>
      <c r="U180" s="307">
        <f>'[1]15. Administratíva'!$N$88</f>
        <v>0</v>
      </c>
      <c r="V180" s="307">
        <f>'[1]15. Administratíva'!$O$88</f>
        <v>0</v>
      </c>
      <c r="W180" s="308">
        <f>'[1]15. Administratíva'!$P$88</f>
        <v>0</v>
      </c>
      <c r="X180" s="306">
        <f>SUM(Y180:AA180)</f>
        <v>0</v>
      </c>
      <c r="Y180" s="304">
        <f>'[1]15. Administratíva'!$Q$88</f>
        <v>0</v>
      </c>
      <c r="Z180" s="304">
        <f>'[1]15. Administratíva'!$R$88</f>
        <v>0</v>
      </c>
      <c r="AA180" s="305">
        <f>'[1]15. Administratíva'!$S$88</f>
        <v>0</v>
      </c>
      <c r="AB180" s="306">
        <f>SUM(AC180:AE180)</f>
        <v>0</v>
      </c>
      <c r="AC180" s="304">
        <f>'[1]15. Administratíva'!$T$88</f>
        <v>0</v>
      </c>
      <c r="AD180" s="304">
        <f>'[1]15. Administratíva'!$U$88</f>
        <v>0</v>
      </c>
      <c r="AE180" s="305">
        <f>'[1]15. Administratíva'!$V$88</f>
        <v>0</v>
      </c>
    </row>
    <row r="181" spans="1:31" ht="16.5" thickBot="1" x14ac:dyDescent="0.3">
      <c r="A181" s="156"/>
      <c r="B181" s="380" t="s">
        <v>422</v>
      </c>
      <c r="C181" s="345" t="s">
        <v>424</v>
      </c>
      <c r="D181" s="326">
        <f>SUM(E181:G181)</f>
        <v>362000</v>
      </c>
      <c r="E181" s="327">
        <f>'[1]15. Administratíva'!$E$89</f>
        <v>90000</v>
      </c>
      <c r="F181" s="327">
        <f>'[1]15. Administratíva'!$F$89</f>
        <v>0</v>
      </c>
      <c r="G181" s="432">
        <f>'[1]15. Administratíva'!$G$89</f>
        <v>272000</v>
      </c>
      <c r="H181" s="326">
        <f>SUM(I181:K181)</f>
        <v>362000</v>
      </c>
      <c r="I181" s="327">
        <f>'[1]15. Administratíva'!$E$89</f>
        <v>90000</v>
      </c>
      <c r="J181" s="327">
        <f>'[1]15. Administratíva'!$F$89</f>
        <v>0</v>
      </c>
      <c r="K181" s="432">
        <f>'[1]15. Administratíva'!$G$89</f>
        <v>272000</v>
      </c>
      <c r="L181" s="326">
        <f t="shared" si="357"/>
        <v>362000</v>
      </c>
      <c r="M181" s="327">
        <f>'[1]15. Administratíva'!$H$89</f>
        <v>90000</v>
      </c>
      <c r="N181" s="327">
        <f>'[1]15. Administratíva'!$I$89</f>
        <v>0</v>
      </c>
      <c r="O181" s="328">
        <f>'[1]15. Administratíva'!$J$89</f>
        <v>272000</v>
      </c>
      <c r="P181" s="326">
        <f t="shared" si="358"/>
        <v>362000</v>
      </c>
      <c r="Q181" s="327">
        <f>'[1]15. Administratíva'!$K$89</f>
        <v>90000</v>
      </c>
      <c r="R181" s="327">
        <f>'[1]15. Administratíva'!$L$89</f>
        <v>0</v>
      </c>
      <c r="S181" s="432">
        <f>'[1]15. Administratíva'!$M$89</f>
        <v>272000</v>
      </c>
      <c r="T181" s="326">
        <f t="shared" si="359"/>
        <v>358000</v>
      </c>
      <c r="U181" s="327">
        <f>'[1]15. Administratíva'!$N$89</f>
        <v>86000</v>
      </c>
      <c r="V181" s="327">
        <f>'[1]15. Administratíva'!$O$89</f>
        <v>0</v>
      </c>
      <c r="W181" s="328">
        <f>'[1]15. Administratíva'!$P$89</f>
        <v>272000</v>
      </c>
      <c r="X181" s="312">
        <f>SUM(Y181:AA181)</f>
        <v>0</v>
      </c>
      <c r="Y181" s="313">
        <f>'[1]15. Administratíva'!$Q$89</f>
        <v>0</v>
      </c>
      <c r="Z181" s="313">
        <f>'[1]15. Administratíva'!$R$89</f>
        <v>0</v>
      </c>
      <c r="AA181" s="314">
        <f>'[1]15. Administratíva'!$S$89</f>
        <v>0</v>
      </c>
      <c r="AB181" s="312">
        <f>SUM(AC181:AE181)</f>
        <v>358000</v>
      </c>
      <c r="AC181" s="313">
        <f>'[1]15. Administratíva'!$T$89</f>
        <v>86000</v>
      </c>
      <c r="AD181" s="313">
        <f>'[1]15. Administratíva'!$U$89</f>
        <v>0</v>
      </c>
      <c r="AE181" s="314">
        <f>'[1]15. Administratíva'!$V$89</f>
        <v>272000</v>
      </c>
    </row>
    <row r="182" spans="1:31" x14ac:dyDescent="0.2"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Z182" s="151"/>
      <c r="AA182" s="151"/>
    </row>
    <row r="183" spans="1:31" x14ac:dyDescent="0.2"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Z183" s="151"/>
      <c r="AA183" s="151"/>
    </row>
    <row r="184" spans="1:31" x14ac:dyDescent="0.2">
      <c r="A184" s="156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Z184" s="151"/>
      <c r="AA184" s="151"/>
    </row>
    <row r="185" spans="1:31" x14ac:dyDescent="0.2">
      <c r="A185" s="153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Z185" s="151"/>
      <c r="AA185" s="151"/>
    </row>
    <row r="186" spans="1:31" x14ac:dyDescent="0.2">
      <c r="A186" s="153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Z186" s="151"/>
      <c r="AA186" s="151"/>
    </row>
    <row r="187" spans="1:31" x14ac:dyDescent="0.2">
      <c r="A187" s="153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Z187" s="151"/>
      <c r="AA187" s="151"/>
    </row>
    <row r="188" spans="1:31" x14ac:dyDescent="0.2">
      <c r="A188" s="153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Z188" s="151"/>
      <c r="AA188" s="151"/>
    </row>
    <row r="189" spans="1:31" x14ac:dyDescent="0.2">
      <c r="A189" s="153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Z189" s="151"/>
      <c r="AA189" s="151"/>
    </row>
    <row r="190" spans="1:31" x14ac:dyDescent="0.2">
      <c r="A190" s="156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Z190" s="151"/>
      <c r="AA190" s="151"/>
    </row>
    <row r="191" spans="1:31" x14ac:dyDescent="0.2">
      <c r="A191" s="156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Z191" s="151"/>
      <c r="AA191" s="151"/>
    </row>
    <row r="192" spans="1:31" x14ac:dyDescent="0.2">
      <c r="A192" s="153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Z192" s="151"/>
      <c r="AA192" s="151"/>
    </row>
    <row r="193" spans="1:27" x14ac:dyDescent="0.2">
      <c r="A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Z193" s="151"/>
      <c r="AA193" s="151"/>
    </row>
    <row r="194" spans="1:27" x14ac:dyDescent="0.2">
      <c r="A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Z194" s="151"/>
      <c r="AA194" s="151"/>
    </row>
    <row r="195" spans="1:27" x14ac:dyDescent="0.2">
      <c r="A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Z195" s="151"/>
      <c r="AA195" s="151"/>
    </row>
    <row r="196" spans="1:27" x14ac:dyDescent="0.2">
      <c r="A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Z196" s="151"/>
      <c r="AA196" s="151"/>
    </row>
    <row r="197" spans="1:27" x14ac:dyDescent="0.2">
      <c r="A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Z197" s="151"/>
      <c r="AA197" s="151"/>
    </row>
    <row r="198" spans="1:27" x14ac:dyDescent="0.2">
      <c r="A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Z198" s="151"/>
      <c r="AA198" s="151"/>
    </row>
    <row r="199" spans="1:27" x14ac:dyDescent="0.2">
      <c r="A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Z199" s="151"/>
      <c r="AA199" s="151"/>
    </row>
    <row r="200" spans="1:27" x14ac:dyDescent="0.2">
      <c r="A200" s="156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Z200" s="151"/>
      <c r="AA200" s="151"/>
    </row>
    <row r="201" spans="1:27" x14ac:dyDescent="0.2"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Z201" s="151"/>
      <c r="AA201" s="151"/>
    </row>
    <row r="202" spans="1:27" x14ac:dyDescent="0.2"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Z202" s="151"/>
      <c r="AA202" s="151"/>
    </row>
    <row r="203" spans="1:27" x14ac:dyDescent="0.2"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Z203" s="151"/>
      <c r="AA203" s="151"/>
    </row>
    <row r="204" spans="1:27" x14ac:dyDescent="0.2"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Z204" s="151"/>
      <c r="AA204" s="151"/>
    </row>
    <row r="205" spans="1:27" x14ac:dyDescent="0.2"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Z205" s="151"/>
      <c r="AA205" s="151"/>
    </row>
    <row r="206" spans="1:27" x14ac:dyDescent="0.2"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Z206" s="151"/>
      <c r="AA206" s="151"/>
    </row>
    <row r="207" spans="1:27" x14ac:dyDescent="0.2"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Z207" s="151"/>
      <c r="AA207" s="151"/>
    </row>
    <row r="208" spans="1:27" x14ac:dyDescent="0.2"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Z208" s="151"/>
      <c r="AA208" s="151"/>
    </row>
    <row r="209" spans="8:27" x14ac:dyDescent="0.2"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Z209" s="151"/>
      <c r="AA209" s="151"/>
    </row>
    <row r="210" spans="8:27" x14ac:dyDescent="0.2"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Z210" s="151"/>
      <c r="AA210" s="151"/>
    </row>
    <row r="211" spans="8:27" x14ac:dyDescent="0.2"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Z211" s="151"/>
      <c r="AA211" s="151"/>
    </row>
    <row r="212" spans="8:27" x14ac:dyDescent="0.2"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Z212" s="151"/>
      <c r="AA212" s="151"/>
    </row>
    <row r="213" spans="8:27" x14ac:dyDescent="0.2"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Z213" s="151"/>
      <c r="AA213" s="151"/>
    </row>
    <row r="214" spans="8:27" x14ac:dyDescent="0.2"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Z214" s="151"/>
      <c r="AA214" s="151"/>
    </row>
    <row r="215" spans="8:27" x14ac:dyDescent="0.2"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Z215" s="151"/>
      <c r="AA215" s="151"/>
    </row>
    <row r="216" spans="8:27" x14ac:dyDescent="0.2"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Z216" s="151"/>
      <c r="AA216" s="151"/>
    </row>
    <row r="217" spans="8:27" x14ac:dyDescent="0.2"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Z217" s="151"/>
      <c r="AA217" s="151"/>
    </row>
    <row r="218" spans="8:27" x14ac:dyDescent="0.2"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Z218" s="151"/>
      <c r="AA218" s="151"/>
    </row>
    <row r="219" spans="8:27" x14ac:dyDescent="0.2"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Z219" s="151"/>
      <c r="AA219" s="151"/>
    </row>
    <row r="220" spans="8:27" x14ac:dyDescent="0.2"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Z220" s="151"/>
      <c r="AA220" s="151"/>
    </row>
    <row r="221" spans="8:27" x14ac:dyDescent="0.2"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Z221" s="151"/>
      <c r="AA221" s="151"/>
    </row>
    <row r="222" spans="8:27" x14ac:dyDescent="0.2"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Z222" s="151"/>
      <c r="AA222" s="151"/>
    </row>
    <row r="223" spans="8:27" x14ac:dyDescent="0.2"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Z223" s="151"/>
      <c r="AA223" s="151"/>
    </row>
    <row r="224" spans="8:27" x14ac:dyDescent="0.2"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Z224" s="151"/>
      <c r="AA224" s="151"/>
    </row>
    <row r="225" spans="8:27" x14ac:dyDescent="0.2"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Z225" s="151"/>
      <c r="AA225" s="151"/>
    </row>
    <row r="226" spans="8:27" x14ac:dyDescent="0.2"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Z226" s="151"/>
      <c r="AA226" s="151"/>
    </row>
    <row r="227" spans="8:27" x14ac:dyDescent="0.2"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Z227" s="151"/>
      <c r="AA227" s="151"/>
    </row>
    <row r="228" spans="8:27" x14ac:dyDescent="0.2"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Z228" s="151"/>
      <c r="AA228" s="151"/>
    </row>
    <row r="229" spans="8:27" x14ac:dyDescent="0.2"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Z229" s="151"/>
      <c r="AA229" s="151"/>
    </row>
    <row r="230" spans="8:27" x14ac:dyDescent="0.2"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Z230" s="151"/>
      <c r="AA230" s="151"/>
    </row>
    <row r="231" spans="8:27" x14ac:dyDescent="0.2"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Z231" s="151"/>
      <c r="AA231" s="151"/>
    </row>
    <row r="232" spans="8:27" x14ac:dyDescent="0.2"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Z232" s="151"/>
      <c r="AA232" s="151"/>
    </row>
    <row r="233" spans="8:27" x14ac:dyDescent="0.2"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Z233" s="151"/>
      <c r="AA233" s="151"/>
    </row>
    <row r="234" spans="8:27" x14ac:dyDescent="0.2"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Z234" s="151"/>
      <c r="AA234" s="151"/>
    </row>
    <row r="235" spans="8:27" x14ac:dyDescent="0.2"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Z235" s="151"/>
      <c r="AA235" s="151"/>
    </row>
    <row r="236" spans="8:27" x14ac:dyDescent="0.2"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Z236" s="151"/>
      <c r="AA236" s="151"/>
    </row>
    <row r="237" spans="8:27" x14ac:dyDescent="0.2"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Z237" s="151"/>
      <c r="AA237" s="151"/>
    </row>
    <row r="238" spans="8:27" x14ac:dyDescent="0.2"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Z238" s="151"/>
      <c r="AA238" s="151"/>
    </row>
    <row r="239" spans="8:27" x14ac:dyDescent="0.2"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Z239" s="151"/>
      <c r="AA239" s="151"/>
    </row>
    <row r="240" spans="8:27" x14ac:dyDescent="0.2"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Z240" s="151"/>
      <c r="AA240" s="151"/>
    </row>
    <row r="241" spans="8:27" x14ac:dyDescent="0.2"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Z241" s="151"/>
      <c r="AA241" s="151"/>
    </row>
    <row r="242" spans="8:27" x14ac:dyDescent="0.2"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Z242" s="151"/>
      <c r="AA242" s="151"/>
    </row>
    <row r="243" spans="8:27" x14ac:dyDescent="0.2"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Z243" s="151"/>
      <c r="AA243" s="151"/>
    </row>
    <row r="244" spans="8:27" x14ac:dyDescent="0.2"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Z244" s="151"/>
      <c r="AA244" s="151"/>
    </row>
    <row r="245" spans="8:27" x14ac:dyDescent="0.2"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Z245" s="151"/>
      <c r="AA245" s="151"/>
    </row>
    <row r="246" spans="8:27" x14ac:dyDescent="0.2"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Z246" s="151"/>
      <c r="AA246" s="151"/>
    </row>
    <row r="247" spans="8:27" x14ac:dyDescent="0.2"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Z247" s="151"/>
      <c r="AA247" s="151"/>
    </row>
    <row r="248" spans="8:27" x14ac:dyDescent="0.2"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Z248" s="151"/>
      <c r="AA248" s="151"/>
    </row>
    <row r="249" spans="8:27" x14ac:dyDescent="0.2"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Z249" s="151"/>
      <c r="AA249" s="151"/>
    </row>
    <row r="250" spans="8:27" x14ac:dyDescent="0.2"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Z250" s="151"/>
      <c r="AA250" s="151"/>
    </row>
    <row r="251" spans="8:27" x14ac:dyDescent="0.2"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Z251" s="151"/>
      <c r="AA251" s="151"/>
    </row>
    <row r="252" spans="8:27" x14ac:dyDescent="0.2"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Z252" s="151"/>
      <c r="AA252" s="151"/>
    </row>
    <row r="253" spans="8:27" x14ac:dyDescent="0.2"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Z253" s="151"/>
      <c r="AA253" s="151"/>
    </row>
    <row r="254" spans="8:27" x14ac:dyDescent="0.2"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Z254" s="151"/>
      <c r="AA254" s="151"/>
    </row>
    <row r="255" spans="8:27" x14ac:dyDescent="0.2"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Z255" s="151"/>
      <c r="AA255" s="151"/>
    </row>
    <row r="256" spans="8:27" x14ac:dyDescent="0.2"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Z256" s="151"/>
      <c r="AA256" s="151"/>
    </row>
    <row r="257" spans="8:27" x14ac:dyDescent="0.2"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Z257" s="151"/>
      <c r="AA257" s="151"/>
    </row>
    <row r="258" spans="8:27" x14ac:dyDescent="0.2"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Z258" s="151"/>
      <c r="AA258" s="151"/>
    </row>
    <row r="259" spans="8:27" x14ac:dyDescent="0.2"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Z259" s="151"/>
      <c r="AA259" s="151"/>
    </row>
    <row r="260" spans="8:27" x14ac:dyDescent="0.2"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Z260" s="151"/>
      <c r="AA260" s="151"/>
    </row>
    <row r="261" spans="8:27" x14ac:dyDescent="0.2"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Z261" s="151"/>
      <c r="AA261" s="151"/>
    </row>
    <row r="262" spans="8:27" x14ac:dyDescent="0.2"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Z262" s="151"/>
      <c r="AA262" s="151"/>
    </row>
    <row r="263" spans="8:27" x14ac:dyDescent="0.2"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Z263" s="151"/>
      <c r="AA263" s="151"/>
    </row>
    <row r="264" spans="8:27" x14ac:dyDescent="0.2"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Z264" s="151"/>
      <c r="AA264" s="151"/>
    </row>
    <row r="265" spans="8:27" x14ac:dyDescent="0.2"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Z265" s="151"/>
      <c r="AA265" s="151"/>
    </row>
    <row r="266" spans="8:27" x14ac:dyDescent="0.2"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Z266" s="151"/>
      <c r="AA266" s="151"/>
    </row>
    <row r="267" spans="8:27" x14ac:dyDescent="0.2"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Z267" s="151"/>
      <c r="AA267" s="151"/>
    </row>
    <row r="268" spans="8:27" x14ac:dyDescent="0.2"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Z268" s="151"/>
      <c r="AA268" s="151"/>
    </row>
    <row r="269" spans="8:27" x14ac:dyDescent="0.2"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Z269" s="151"/>
      <c r="AA269" s="151"/>
    </row>
    <row r="270" spans="8:27" x14ac:dyDescent="0.2"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Z270" s="151"/>
      <c r="AA270" s="151"/>
    </row>
    <row r="271" spans="8:27" x14ac:dyDescent="0.2"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Z271" s="151"/>
      <c r="AA271" s="151"/>
    </row>
    <row r="272" spans="8:27" x14ac:dyDescent="0.2"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Z272" s="151"/>
      <c r="AA272" s="151"/>
    </row>
    <row r="273" spans="8:27" x14ac:dyDescent="0.2"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Z273" s="151"/>
      <c r="AA273" s="151"/>
    </row>
    <row r="274" spans="8:27" x14ac:dyDescent="0.2"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Z274" s="151"/>
      <c r="AA274" s="151"/>
    </row>
    <row r="275" spans="8:27" x14ac:dyDescent="0.2"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Z275" s="151"/>
      <c r="AA275" s="151"/>
    </row>
    <row r="276" spans="8:27" x14ac:dyDescent="0.2"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Z276" s="151"/>
      <c r="AA276" s="151"/>
    </row>
    <row r="277" spans="8:27" x14ac:dyDescent="0.2"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Z277" s="151"/>
      <c r="AA277" s="151"/>
    </row>
    <row r="278" spans="8:27" x14ac:dyDescent="0.2"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Z278" s="151"/>
      <c r="AA278" s="151"/>
    </row>
    <row r="279" spans="8:27" x14ac:dyDescent="0.2"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Z279" s="151"/>
      <c r="AA279" s="151"/>
    </row>
    <row r="280" spans="8:27" x14ac:dyDescent="0.2"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Z280" s="151"/>
      <c r="AA280" s="151"/>
    </row>
    <row r="281" spans="8:27" x14ac:dyDescent="0.2"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Z281" s="151"/>
      <c r="AA281" s="151"/>
    </row>
    <row r="282" spans="8:27" x14ac:dyDescent="0.2"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Z282" s="151"/>
      <c r="AA282" s="151"/>
    </row>
    <row r="283" spans="8:27" x14ac:dyDescent="0.2"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Z283" s="151"/>
      <c r="AA283" s="151"/>
    </row>
    <row r="284" spans="8:27" x14ac:dyDescent="0.2"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Z284" s="151"/>
      <c r="AA284" s="151"/>
    </row>
    <row r="285" spans="8:27" x14ac:dyDescent="0.2"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Z285" s="151"/>
      <c r="AA285" s="151"/>
    </row>
    <row r="286" spans="8:27" x14ac:dyDescent="0.2"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Z286" s="151"/>
      <c r="AA286" s="151"/>
    </row>
    <row r="287" spans="8:27" x14ac:dyDescent="0.2"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Z287" s="151"/>
      <c r="AA287" s="151"/>
    </row>
    <row r="288" spans="8:27" x14ac:dyDescent="0.2"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Z288" s="151"/>
      <c r="AA288" s="151"/>
    </row>
    <row r="289" spans="8:27" x14ac:dyDescent="0.2"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Z289" s="151"/>
      <c r="AA289" s="151"/>
    </row>
    <row r="290" spans="8:27" x14ac:dyDescent="0.2"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Z290" s="151"/>
      <c r="AA290" s="151"/>
    </row>
    <row r="291" spans="8:27" x14ac:dyDescent="0.2"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Z291" s="151"/>
      <c r="AA291" s="151"/>
    </row>
    <row r="292" spans="8:27" x14ac:dyDescent="0.2"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Z292" s="151"/>
      <c r="AA292" s="151"/>
    </row>
    <row r="293" spans="8:27" x14ac:dyDescent="0.2"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Z293" s="151"/>
      <c r="AA293" s="151"/>
    </row>
    <row r="294" spans="8:27" x14ac:dyDescent="0.2"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Z294" s="151"/>
      <c r="AA294" s="151"/>
    </row>
    <row r="295" spans="8:27" x14ac:dyDescent="0.2"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Z295" s="151"/>
      <c r="AA295" s="151"/>
    </row>
    <row r="296" spans="8:27" x14ac:dyDescent="0.2"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Z296" s="151"/>
      <c r="AA296" s="151"/>
    </row>
    <row r="297" spans="8:27" x14ac:dyDescent="0.2"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Z297" s="151"/>
      <c r="AA297" s="151"/>
    </row>
    <row r="298" spans="8:27" x14ac:dyDescent="0.2"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Z298" s="151"/>
      <c r="AA298" s="151"/>
    </row>
    <row r="299" spans="8:27" x14ac:dyDescent="0.2"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Z299" s="151"/>
      <c r="AA299" s="151"/>
    </row>
    <row r="300" spans="8:27" x14ac:dyDescent="0.2"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Z300" s="151"/>
      <c r="AA300" s="151"/>
    </row>
    <row r="301" spans="8:27" x14ac:dyDescent="0.2"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Z301" s="151"/>
      <c r="AA301" s="151"/>
    </row>
    <row r="302" spans="8:27" x14ac:dyDescent="0.2"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Z302" s="151"/>
      <c r="AA302" s="151"/>
    </row>
    <row r="303" spans="8:27" x14ac:dyDescent="0.2"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Z303" s="151"/>
      <c r="AA303" s="151"/>
    </row>
    <row r="304" spans="8:27" x14ac:dyDescent="0.2"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Z304" s="151"/>
      <c r="AA304" s="151"/>
    </row>
    <row r="305" spans="8:27" x14ac:dyDescent="0.2"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Z305" s="151"/>
      <c r="AA305" s="151"/>
    </row>
    <row r="306" spans="8:27" x14ac:dyDescent="0.2"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Z306" s="151"/>
      <c r="AA306" s="151"/>
    </row>
    <row r="307" spans="8:27" x14ac:dyDescent="0.2"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Z307" s="151"/>
      <c r="AA307" s="151"/>
    </row>
    <row r="308" spans="8:27" x14ac:dyDescent="0.2"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Z308" s="151"/>
      <c r="AA308" s="151"/>
    </row>
    <row r="309" spans="8:27" x14ac:dyDescent="0.2"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Z309" s="151"/>
      <c r="AA309" s="151"/>
    </row>
    <row r="310" spans="8:27" x14ac:dyDescent="0.2"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Z310" s="151"/>
      <c r="AA310" s="151"/>
    </row>
    <row r="311" spans="8:27" x14ac:dyDescent="0.2"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Z311" s="151"/>
      <c r="AA311" s="151"/>
    </row>
    <row r="312" spans="8:27" x14ac:dyDescent="0.2"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Z312" s="151"/>
      <c r="AA312" s="151"/>
    </row>
    <row r="313" spans="8:27" x14ac:dyDescent="0.2"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Z313" s="151"/>
      <c r="AA313" s="151"/>
    </row>
    <row r="314" spans="8:27" x14ac:dyDescent="0.2"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Z314" s="151"/>
      <c r="AA314" s="151"/>
    </row>
    <row r="315" spans="8:27" x14ac:dyDescent="0.2"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Z315" s="151"/>
      <c r="AA315" s="151"/>
    </row>
    <row r="316" spans="8:27" x14ac:dyDescent="0.2"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Z316" s="151"/>
      <c r="AA316" s="151"/>
    </row>
    <row r="317" spans="8:27" x14ac:dyDescent="0.2"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Z317" s="151"/>
      <c r="AA317" s="151"/>
    </row>
    <row r="318" spans="8:27" x14ac:dyDescent="0.2"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Z318" s="151"/>
      <c r="AA318" s="151"/>
    </row>
    <row r="325" spans="8:27" x14ac:dyDescent="0.2"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Z325" s="149"/>
      <c r="AA325" s="149"/>
    </row>
    <row r="326" spans="8:27" x14ac:dyDescent="0.2"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Z326" s="149"/>
      <c r="AA326" s="149"/>
    </row>
    <row r="327" spans="8:27" x14ac:dyDescent="0.2"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Z327" s="149"/>
      <c r="AA327" s="149"/>
    </row>
  </sheetData>
  <sheetProtection selectLockedCells="1" selectUnlockedCells="1"/>
  <mergeCells count="8">
    <mergeCell ref="B6:C7"/>
    <mergeCell ref="H5:K6"/>
    <mergeCell ref="X5:AA6"/>
    <mergeCell ref="AB5:AE6"/>
    <mergeCell ref="L5:O6"/>
    <mergeCell ref="D5:G6"/>
    <mergeCell ref="P5:S6"/>
    <mergeCell ref="T5:W6"/>
  </mergeCells>
  <phoneticPr fontId="0" type="noConversion"/>
  <pageMargins left="0" right="0" top="0" bottom="0" header="0.51181102362204722" footer="0.51181102362204722"/>
  <pageSetup paperSize="9" scale="35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2" sqref="A32"/>
    </sheetView>
  </sheetViews>
  <sheetFormatPr defaultColWidth="34.28515625" defaultRowHeight="12.75" x14ac:dyDescent="0.2"/>
  <cols>
    <col min="1" max="1" width="59.42578125" style="124" bestFit="1" customWidth="1"/>
    <col min="2" max="2" width="22.42578125" style="124" customWidth="1"/>
    <col min="3" max="7" width="22.42578125" style="125" customWidth="1"/>
    <col min="8" max="8" width="20.5703125" style="124" customWidth="1"/>
    <col min="9" max="9" width="10.85546875" style="124" bestFit="1" customWidth="1"/>
    <col min="10" max="10" width="20.42578125" style="124" customWidth="1"/>
    <col min="11" max="11" width="9.140625" style="124" customWidth="1"/>
    <col min="12" max="12" width="38.140625" style="124" customWidth="1"/>
    <col min="13" max="13" width="17.7109375" style="124" customWidth="1"/>
    <col min="14" max="17" width="15.5703125" style="124" customWidth="1"/>
    <col min="18" max="19" width="15.5703125" style="124" bestFit="1" customWidth="1"/>
    <col min="20" max="255" width="9.140625" style="124" customWidth="1"/>
    <col min="256" max="16384" width="34.28515625" style="124"/>
  </cols>
  <sheetData>
    <row r="1" spans="1:13" ht="100.5" customHeight="1" x14ac:dyDescent="0.3">
      <c r="A1" s="861" t="s">
        <v>589</v>
      </c>
      <c r="B1" s="861"/>
      <c r="C1" s="861"/>
      <c r="D1" s="861"/>
      <c r="E1" s="861"/>
      <c r="F1" s="861"/>
      <c r="G1" s="861"/>
      <c r="H1" s="861"/>
    </row>
    <row r="2" spans="1:13" ht="13.5" thickBot="1" x14ac:dyDescent="0.25"/>
    <row r="3" spans="1:13" ht="36.75" thickBot="1" x14ac:dyDescent="0.3">
      <c r="A3" s="408" t="s">
        <v>404</v>
      </c>
      <c r="B3" s="409" t="s">
        <v>598</v>
      </c>
      <c r="C3" s="409" t="s">
        <v>595</v>
      </c>
      <c r="D3" s="409" t="s">
        <v>596</v>
      </c>
      <c r="E3" s="409" t="s">
        <v>628</v>
      </c>
      <c r="F3" s="409" t="s">
        <v>627</v>
      </c>
      <c r="G3" s="409" t="s">
        <v>458</v>
      </c>
      <c r="H3" s="409" t="s">
        <v>633</v>
      </c>
    </row>
    <row r="4" spans="1:13" ht="20.25" customHeight="1" x14ac:dyDescent="0.25">
      <c r="A4" s="406" t="s">
        <v>405</v>
      </c>
      <c r="B4" s="579">
        <f>'príjmy '!B3</f>
        <v>13300629</v>
      </c>
      <c r="C4" s="407">
        <f>'príjmy '!C3</f>
        <v>13300629</v>
      </c>
      <c r="D4" s="407">
        <f>'príjmy '!D3</f>
        <v>13553798</v>
      </c>
      <c r="E4" s="407">
        <f>'príjmy '!E3</f>
        <v>13583665</v>
      </c>
      <c r="F4" s="407">
        <f>'príjmy '!F3</f>
        <v>13711798</v>
      </c>
      <c r="G4" s="407">
        <f>'príjmy '!G3</f>
        <v>328824</v>
      </c>
      <c r="H4" s="407">
        <f>'príjmy '!H3</f>
        <v>14040622</v>
      </c>
      <c r="I4" s="125"/>
    </row>
    <row r="5" spans="1:13" ht="21.75" customHeight="1" x14ac:dyDescent="0.25">
      <c r="A5" s="128" t="s">
        <v>406</v>
      </c>
      <c r="B5" s="580">
        <f>'výdavky '!E8</f>
        <v>12630810</v>
      </c>
      <c r="C5" s="141">
        <f>'výdavky '!I8</f>
        <v>12676310</v>
      </c>
      <c r="D5" s="141">
        <f>'výdavky '!M8</f>
        <v>13159313</v>
      </c>
      <c r="E5" s="141">
        <f>'výdavky '!Q8</f>
        <v>13057251</v>
      </c>
      <c r="F5" s="141">
        <f>'výdavky '!U8</f>
        <v>13190896</v>
      </c>
      <c r="G5" s="141">
        <f>'výdavky '!Y8</f>
        <v>143522</v>
      </c>
      <c r="H5" s="141">
        <f>'výdavky '!AC8</f>
        <v>13334418</v>
      </c>
      <c r="I5" s="125"/>
    </row>
    <row r="6" spans="1:13" ht="21" customHeight="1" x14ac:dyDescent="0.25">
      <c r="A6" s="128" t="s">
        <v>379</v>
      </c>
      <c r="B6" s="580">
        <f>B4-B5</f>
        <v>669819</v>
      </c>
      <c r="C6" s="141">
        <f t="shared" ref="C6:H6" si="0">C4-C5</f>
        <v>624319</v>
      </c>
      <c r="D6" s="141">
        <f t="shared" si="0"/>
        <v>394485</v>
      </c>
      <c r="E6" s="141">
        <f>E4-E5</f>
        <v>526414</v>
      </c>
      <c r="F6" s="141">
        <f>F4-F5</f>
        <v>520902</v>
      </c>
      <c r="G6" s="141">
        <f t="shared" si="0"/>
        <v>185302</v>
      </c>
      <c r="H6" s="141">
        <f t="shared" si="0"/>
        <v>706204</v>
      </c>
      <c r="I6" s="125"/>
    </row>
    <row r="7" spans="1:13" ht="18" x14ac:dyDescent="0.25">
      <c r="A7" s="128"/>
      <c r="B7" s="128"/>
      <c r="C7" s="141"/>
      <c r="D7" s="141"/>
      <c r="E7" s="141"/>
      <c r="F7" s="141"/>
      <c r="G7" s="141"/>
      <c r="H7" s="141"/>
      <c r="L7" s="125"/>
      <c r="M7" s="125"/>
    </row>
    <row r="8" spans="1:13" ht="21.75" customHeight="1" x14ac:dyDescent="0.25">
      <c r="A8" s="128" t="s">
        <v>398</v>
      </c>
      <c r="B8" s="580">
        <f>'príjmy '!B93</f>
        <v>1850600</v>
      </c>
      <c r="C8" s="141">
        <f>'príjmy '!C93</f>
        <v>1064000</v>
      </c>
      <c r="D8" s="141">
        <f>'príjmy '!D93</f>
        <v>1180000</v>
      </c>
      <c r="E8" s="141">
        <f>'príjmy '!E93</f>
        <v>1228191</v>
      </c>
      <c r="F8" s="141">
        <f>'príjmy '!F93</f>
        <v>1263191</v>
      </c>
      <c r="G8" s="141">
        <f>'príjmy '!G93</f>
        <v>4500</v>
      </c>
      <c r="H8" s="141">
        <f>'príjmy '!H93</f>
        <v>1267691</v>
      </c>
      <c r="I8" s="125"/>
    </row>
    <row r="9" spans="1:13" ht="21" customHeight="1" x14ac:dyDescent="0.25">
      <c r="A9" s="128" t="s">
        <v>399</v>
      </c>
      <c r="B9" s="580">
        <f>'výdavky '!F8</f>
        <v>7852519</v>
      </c>
      <c r="C9" s="141">
        <f>'výdavky '!J8</f>
        <v>1073519</v>
      </c>
      <c r="D9" s="141">
        <f>'výdavky '!N8</f>
        <v>1145030</v>
      </c>
      <c r="E9" s="141">
        <f>'výdavky '!R8</f>
        <v>1311809</v>
      </c>
      <c r="F9" s="141">
        <f>'výdavky '!V8</f>
        <v>1341297</v>
      </c>
      <c r="G9" s="141">
        <f>'výdavky '!Z8</f>
        <v>-51441</v>
      </c>
      <c r="H9" s="141">
        <f>'výdavky '!AD8</f>
        <v>1289856</v>
      </c>
      <c r="I9" s="125"/>
    </row>
    <row r="10" spans="1:13" ht="21.75" customHeight="1" x14ac:dyDescent="0.25">
      <c r="A10" s="128" t="s">
        <v>379</v>
      </c>
      <c r="B10" s="580">
        <f>B8-B9</f>
        <v>-6001919</v>
      </c>
      <c r="C10" s="141">
        <f t="shared" ref="C10:H10" si="1">C8-C9</f>
        <v>-9519</v>
      </c>
      <c r="D10" s="141">
        <f t="shared" si="1"/>
        <v>34970</v>
      </c>
      <c r="E10" s="141">
        <f>E8-E9</f>
        <v>-83618</v>
      </c>
      <c r="F10" s="141">
        <f>F8-F9</f>
        <v>-78106</v>
      </c>
      <c r="G10" s="141">
        <f t="shared" si="1"/>
        <v>55941</v>
      </c>
      <c r="H10" s="141">
        <f t="shared" si="1"/>
        <v>-22165</v>
      </c>
      <c r="I10" s="125"/>
    </row>
    <row r="11" spans="1:13" ht="18" x14ac:dyDescent="0.25">
      <c r="A11" s="128"/>
      <c r="B11" s="128"/>
      <c r="C11" s="141"/>
      <c r="D11" s="141"/>
      <c r="E11" s="141"/>
      <c r="F11" s="141"/>
      <c r="G11" s="141"/>
      <c r="H11" s="141"/>
    </row>
    <row r="12" spans="1:13" ht="22.5" customHeight="1" x14ac:dyDescent="0.25">
      <c r="A12" s="128" t="s">
        <v>400</v>
      </c>
      <c r="B12" s="580">
        <f>'príjmy '!B108</f>
        <v>6652400</v>
      </c>
      <c r="C12" s="141">
        <f>'príjmy '!C108</f>
        <v>660000</v>
      </c>
      <c r="D12" s="141">
        <f>'príjmy '!D108</f>
        <v>791345</v>
      </c>
      <c r="E12" s="141">
        <f>'príjmy '!E108</f>
        <v>760004</v>
      </c>
      <c r="F12" s="141">
        <f>'príjmy '!F108</f>
        <v>760004</v>
      </c>
      <c r="G12" s="141">
        <f>'príjmy '!G108</f>
        <v>0</v>
      </c>
      <c r="H12" s="141">
        <f>'príjmy '!H108</f>
        <v>760004</v>
      </c>
      <c r="I12" s="125"/>
    </row>
    <row r="13" spans="1:13" ht="22.5" customHeight="1" x14ac:dyDescent="0.25">
      <c r="A13" s="128" t="s">
        <v>401</v>
      </c>
      <c r="B13" s="580">
        <f>'výdavky '!G8</f>
        <v>1320300</v>
      </c>
      <c r="C13" s="141">
        <f>'výdavky '!K8</f>
        <v>1274800</v>
      </c>
      <c r="D13" s="141">
        <f>'výdavky '!O8</f>
        <v>1202800</v>
      </c>
      <c r="E13" s="141">
        <f>'výdavky '!S8</f>
        <v>1202800</v>
      </c>
      <c r="F13" s="141">
        <f>'výdavky '!W8</f>
        <v>1202800</v>
      </c>
      <c r="G13" s="141">
        <f>'výdavky '!AA8</f>
        <v>0</v>
      </c>
      <c r="H13" s="141">
        <f>'výdavky '!AE8</f>
        <v>1202800</v>
      </c>
      <c r="I13" s="125"/>
    </row>
    <row r="14" spans="1:13" ht="25.5" customHeight="1" thickBot="1" x14ac:dyDescent="0.3">
      <c r="A14" s="131" t="s">
        <v>379</v>
      </c>
      <c r="B14" s="581">
        <f>B12-B13</f>
        <v>5332100</v>
      </c>
      <c r="C14" s="144">
        <f t="shared" ref="C14:H14" si="2">C12-C13</f>
        <v>-614800</v>
      </c>
      <c r="D14" s="144">
        <f t="shared" si="2"/>
        <v>-411455</v>
      </c>
      <c r="E14" s="144">
        <f>E12-E13</f>
        <v>-442796</v>
      </c>
      <c r="F14" s="144">
        <f>F12-F13</f>
        <v>-442796</v>
      </c>
      <c r="G14" s="144">
        <f t="shared" si="2"/>
        <v>0</v>
      </c>
      <c r="H14" s="144">
        <f t="shared" si="2"/>
        <v>-442796</v>
      </c>
      <c r="I14" s="125"/>
    </row>
    <row r="15" spans="1:13" ht="13.5" thickBot="1" x14ac:dyDescent="0.25">
      <c r="A15" s="134"/>
      <c r="B15" s="134"/>
      <c r="C15" s="135"/>
      <c r="D15" s="135"/>
      <c r="E15" s="135"/>
      <c r="F15" s="135"/>
      <c r="G15" s="135"/>
      <c r="H15" s="135"/>
    </row>
    <row r="16" spans="1:13" ht="22.5" customHeight="1" x14ac:dyDescent="0.3">
      <c r="A16" s="296" t="s">
        <v>130</v>
      </c>
      <c r="B16" s="582">
        <f>B4+B8+B12</f>
        <v>21803629</v>
      </c>
      <c r="C16" s="299">
        <f t="shared" ref="C16:H17" si="3">C4+C8+C12</f>
        <v>15024629</v>
      </c>
      <c r="D16" s="299">
        <f t="shared" si="3"/>
        <v>15525143</v>
      </c>
      <c r="E16" s="299">
        <f t="shared" ref="E16:G17" si="4">E4+E8+E12</f>
        <v>15571860</v>
      </c>
      <c r="F16" s="299">
        <f t="shared" si="4"/>
        <v>15734993</v>
      </c>
      <c r="G16" s="299">
        <f t="shared" si="4"/>
        <v>333324</v>
      </c>
      <c r="H16" s="299">
        <f t="shared" si="3"/>
        <v>16068317</v>
      </c>
      <c r="I16" s="125"/>
    </row>
    <row r="17" spans="1:19" ht="27.75" customHeight="1" thickBot="1" x14ac:dyDescent="0.35">
      <c r="A17" s="402" t="s">
        <v>383</v>
      </c>
      <c r="B17" s="583">
        <f>B5+B9+B13</f>
        <v>21803629</v>
      </c>
      <c r="C17" s="403">
        <f t="shared" si="3"/>
        <v>15024629</v>
      </c>
      <c r="D17" s="403">
        <f t="shared" si="3"/>
        <v>15507143</v>
      </c>
      <c r="E17" s="403">
        <f t="shared" si="4"/>
        <v>15571860</v>
      </c>
      <c r="F17" s="403">
        <f t="shared" si="4"/>
        <v>15734993</v>
      </c>
      <c r="G17" s="403">
        <f t="shared" si="4"/>
        <v>92081</v>
      </c>
      <c r="H17" s="403">
        <f>H5+H9+H13</f>
        <v>15827074</v>
      </c>
      <c r="I17" s="125"/>
    </row>
    <row r="18" spans="1:19" ht="27" customHeight="1" thickBot="1" x14ac:dyDescent="0.35">
      <c r="A18" s="404" t="s">
        <v>384</v>
      </c>
      <c r="B18" s="584">
        <f>B16-B17</f>
        <v>0</v>
      </c>
      <c r="C18" s="405">
        <f t="shared" ref="C18:H18" si="5">C16-C17</f>
        <v>0</v>
      </c>
      <c r="D18" s="405">
        <f t="shared" si="5"/>
        <v>18000</v>
      </c>
      <c r="E18" s="405">
        <f>E16-E17</f>
        <v>0</v>
      </c>
      <c r="F18" s="405">
        <f>F16-F17</f>
        <v>0</v>
      </c>
      <c r="G18" s="405">
        <f>G16-G17</f>
        <v>241243</v>
      </c>
      <c r="H18" s="405">
        <f t="shared" si="5"/>
        <v>241243</v>
      </c>
      <c r="I18" s="125"/>
    </row>
    <row r="20" spans="1:19" ht="13.5" thickBot="1" x14ac:dyDescent="0.25"/>
    <row r="21" spans="1:19" ht="20.25" x14ac:dyDescent="0.3">
      <c r="A21" s="397" t="s">
        <v>438</v>
      </c>
      <c r="B21" s="585">
        <f>B4+B8</f>
        <v>15151229</v>
      </c>
      <c r="C21" s="398">
        <f>C4+C8</f>
        <v>14364629</v>
      </c>
      <c r="D21" s="398">
        <f>D4+D8</f>
        <v>14733798</v>
      </c>
      <c r="E21" s="398">
        <f>E4+E8</f>
        <v>14811856</v>
      </c>
      <c r="F21" s="398">
        <f>F4+F8</f>
        <v>14974989</v>
      </c>
      <c r="G21" s="398">
        <f t="shared" ref="G21" si="6">G4+G8</f>
        <v>333324</v>
      </c>
      <c r="H21" s="398">
        <f>H4+H8</f>
        <v>15308313</v>
      </c>
    </row>
    <row r="22" spans="1:19" ht="21" thickBot="1" x14ac:dyDescent="0.35">
      <c r="A22" s="399" t="s">
        <v>439</v>
      </c>
      <c r="B22" s="586">
        <f>B5+B9</f>
        <v>20483329</v>
      </c>
      <c r="C22" s="300">
        <f t="shared" ref="C22:H22" si="7">C5+C9</f>
        <v>13749829</v>
      </c>
      <c r="D22" s="300">
        <f t="shared" si="7"/>
        <v>14304343</v>
      </c>
      <c r="E22" s="300">
        <f>E5+E9</f>
        <v>14369060</v>
      </c>
      <c r="F22" s="300">
        <f>F5+F9</f>
        <v>14532193</v>
      </c>
      <c r="G22" s="300">
        <f t="shared" si="7"/>
        <v>92081</v>
      </c>
      <c r="H22" s="300">
        <f t="shared" si="7"/>
        <v>14624274</v>
      </c>
    </row>
    <row r="23" spans="1:19" ht="21" thickBot="1" x14ac:dyDescent="0.35">
      <c r="A23" s="400" t="s">
        <v>414</v>
      </c>
      <c r="B23" s="587">
        <f>B21-B22</f>
        <v>-5332100</v>
      </c>
      <c r="C23" s="401">
        <f t="shared" ref="C23:H23" si="8">C21-C22</f>
        <v>614800</v>
      </c>
      <c r="D23" s="401">
        <f t="shared" si="8"/>
        <v>429455</v>
      </c>
      <c r="E23" s="401">
        <f>E21-E22</f>
        <v>442796</v>
      </c>
      <c r="F23" s="401">
        <f>F21-F22</f>
        <v>442796</v>
      </c>
      <c r="G23" s="401">
        <f t="shared" si="8"/>
        <v>241243</v>
      </c>
      <c r="H23" s="401">
        <f t="shared" si="8"/>
        <v>684039</v>
      </c>
    </row>
    <row r="25" spans="1:19" ht="13.5" thickBot="1" x14ac:dyDescent="0.25"/>
    <row r="26" spans="1:19" ht="48" thickBot="1" x14ac:dyDescent="0.3">
      <c r="A26" s="298"/>
      <c r="B26" s="298"/>
      <c r="J26" s="318" t="s">
        <v>426</v>
      </c>
      <c r="K26" s="855" t="s">
        <v>427</v>
      </c>
      <c r="L26" s="856"/>
      <c r="M26" s="436" t="s">
        <v>598</v>
      </c>
      <c r="N26" s="436" t="s">
        <v>461</v>
      </c>
      <c r="O26" s="436" t="s">
        <v>463</v>
      </c>
      <c r="P26" s="436" t="s">
        <v>597</v>
      </c>
      <c r="Q26" s="436" t="s">
        <v>627</v>
      </c>
      <c r="R26" s="436" t="s">
        <v>459</v>
      </c>
      <c r="S26" s="436" t="s">
        <v>633</v>
      </c>
    </row>
    <row r="27" spans="1:19" ht="18" x14ac:dyDescent="0.25">
      <c r="A27" s="297"/>
      <c r="B27" s="297"/>
      <c r="J27" s="319">
        <v>100</v>
      </c>
      <c r="K27" s="857" t="s">
        <v>428</v>
      </c>
      <c r="L27" s="858"/>
      <c r="M27" s="437">
        <f>'príjmy '!B4</f>
        <v>8087500</v>
      </c>
      <c r="N27" s="437">
        <f>'príjmy '!C4</f>
        <v>8087500</v>
      </c>
      <c r="O27" s="437">
        <f>'príjmy '!D4</f>
        <v>8127847</v>
      </c>
      <c r="P27" s="437">
        <f>'príjmy '!E4</f>
        <v>8275847</v>
      </c>
      <c r="Q27" s="437">
        <f>'príjmy '!F4</f>
        <v>8330574</v>
      </c>
      <c r="R27" s="437">
        <f>'príjmy '!G4</f>
        <v>135426</v>
      </c>
      <c r="S27" s="437">
        <f>Q27+R27</f>
        <v>8466000</v>
      </c>
    </row>
    <row r="28" spans="1:19" ht="18" x14ac:dyDescent="0.25">
      <c r="A28" s="317"/>
      <c r="B28" s="317"/>
      <c r="J28" s="320">
        <v>200</v>
      </c>
      <c r="K28" s="859" t="s">
        <v>429</v>
      </c>
      <c r="L28" s="860"/>
      <c r="M28" s="437">
        <f>'príjmy '!B17+'príjmy '!B29+'príjmy '!B51+'príjmy '!B94</f>
        <v>1929130</v>
      </c>
      <c r="N28" s="438">
        <f>'príjmy '!C17+'príjmy '!C29+'príjmy '!C51+'príjmy '!C94</f>
        <v>1929130</v>
      </c>
      <c r="O28" s="438">
        <f>'príjmy '!D17+'príjmy '!D29+'príjmy '!D51+'príjmy '!D94</f>
        <v>1986865</v>
      </c>
      <c r="P28" s="438">
        <f>'príjmy '!E17+'príjmy '!E29++'príjmy '!E51+'príjmy '!E94</f>
        <v>1841035</v>
      </c>
      <c r="Q28" s="438">
        <f>'príjmy '!F17+'príjmy '!F29+'príjmy '!F51+'príjmy '!F94</f>
        <v>1847615</v>
      </c>
      <c r="R28" s="438">
        <f>'príjmy '!G17+'príjmy '!G29+'príjmy '!G51+'príjmy '!G94</f>
        <v>89640</v>
      </c>
      <c r="S28" s="437">
        <f t="shared" ref="S28:S34" si="9">Q28+R28</f>
        <v>1937255</v>
      </c>
    </row>
    <row r="29" spans="1:19" ht="18" x14ac:dyDescent="0.25">
      <c r="A29" s="317"/>
      <c r="B29" s="317"/>
      <c r="J29" s="320">
        <v>300</v>
      </c>
      <c r="K29" s="859" t="s">
        <v>430</v>
      </c>
      <c r="L29" s="860"/>
      <c r="M29" s="437">
        <f>'príjmy '!B57+'príjmy '!B98</f>
        <v>5134599</v>
      </c>
      <c r="N29" s="438">
        <f>'príjmy '!C57+'príjmy '!C98</f>
        <v>4347999</v>
      </c>
      <c r="O29" s="438">
        <f>'príjmy '!D57+'príjmy '!D98</f>
        <v>4619086</v>
      </c>
      <c r="P29" s="438">
        <f>'príjmy '!E57+'príjmy '!E98</f>
        <v>4694974</v>
      </c>
      <c r="Q29" s="438">
        <f>'príjmy '!F57+'príjmy '!F98</f>
        <v>4796800</v>
      </c>
      <c r="R29" s="438">
        <f>'príjmy '!G57+'príjmy '!G98</f>
        <v>108258</v>
      </c>
      <c r="S29" s="437">
        <f t="shared" si="9"/>
        <v>4905058</v>
      </c>
    </row>
    <row r="30" spans="1:19" ht="18" x14ac:dyDescent="0.25">
      <c r="A30" s="317"/>
      <c r="B30" s="317"/>
      <c r="J30" s="320">
        <v>400</v>
      </c>
      <c r="K30" s="859" t="s">
        <v>431</v>
      </c>
      <c r="L30" s="860"/>
      <c r="M30" s="437">
        <f>'príjmy '!B112</f>
        <v>660000</v>
      </c>
      <c r="N30" s="438">
        <f>'príjmy '!C112</f>
        <v>660000</v>
      </c>
      <c r="O30" s="438">
        <f>'príjmy '!D110+'príjmy '!D112</f>
        <v>791345</v>
      </c>
      <c r="P30" s="438">
        <f>'príjmy '!E110+'príjmy '!E111</f>
        <v>760004</v>
      </c>
      <c r="Q30" s="438">
        <f>'príjmy '!F110+'príjmy '!F111</f>
        <v>760004</v>
      </c>
      <c r="R30" s="438">
        <f>'príjmy '!G108</f>
        <v>0</v>
      </c>
      <c r="S30" s="437">
        <f t="shared" si="9"/>
        <v>760004</v>
      </c>
    </row>
    <row r="31" spans="1:19" ht="18" x14ac:dyDescent="0.25">
      <c r="A31" s="317"/>
      <c r="B31" s="317"/>
      <c r="J31" s="320">
        <v>500</v>
      </c>
      <c r="K31" s="859" t="s">
        <v>432</v>
      </c>
      <c r="L31" s="860"/>
      <c r="M31" s="437">
        <f>'príjmy '!B109</f>
        <v>5992400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37">
        <f t="shared" si="9"/>
        <v>0</v>
      </c>
    </row>
    <row r="32" spans="1:19" ht="18" x14ac:dyDescent="0.25">
      <c r="A32" s="317"/>
      <c r="B32" s="317"/>
      <c r="J32" s="320">
        <v>600</v>
      </c>
      <c r="K32" s="859" t="s">
        <v>378</v>
      </c>
      <c r="L32" s="860"/>
      <c r="M32" s="437">
        <f>'výdavky '!E8</f>
        <v>12630810</v>
      </c>
      <c r="N32" s="438">
        <f>C5</f>
        <v>12676310</v>
      </c>
      <c r="O32" s="438">
        <f>'výdavky '!M8</f>
        <v>13159313</v>
      </c>
      <c r="P32" s="438">
        <f>'výdavky '!Q8</f>
        <v>13057251</v>
      </c>
      <c r="Q32" s="438">
        <f>'výdavky '!U8</f>
        <v>13190896</v>
      </c>
      <c r="R32" s="438">
        <f>'výdavky '!Y8</f>
        <v>143522</v>
      </c>
      <c r="S32" s="437">
        <f t="shared" si="9"/>
        <v>13334418</v>
      </c>
    </row>
    <row r="33" spans="1:19" ht="18" x14ac:dyDescent="0.25">
      <c r="A33" s="317"/>
      <c r="B33" s="317"/>
      <c r="J33" s="320">
        <v>700</v>
      </c>
      <c r="K33" s="859" t="s">
        <v>381</v>
      </c>
      <c r="L33" s="860"/>
      <c r="M33" s="437">
        <f>'výdavky '!F8</f>
        <v>7852519</v>
      </c>
      <c r="N33" s="438">
        <f>C9</f>
        <v>1073519</v>
      </c>
      <c r="O33" s="438">
        <f>'výdavky '!N8</f>
        <v>1145030</v>
      </c>
      <c r="P33" s="438">
        <f>'výdavky '!R8</f>
        <v>1311809</v>
      </c>
      <c r="Q33" s="438">
        <f>'výdavky '!V8</f>
        <v>1341297</v>
      </c>
      <c r="R33" s="438">
        <f>'výdavky '!Z8</f>
        <v>-51441</v>
      </c>
      <c r="S33" s="437">
        <f t="shared" si="9"/>
        <v>1289856</v>
      </c>
    </row>
    <row r="34" spans="1:19" ht="18.75" thickBot="1" x14ac:dyDescent="0.3">
      <c r="A34" s="317"/>
      <c r="B34" s="317"/>
      <c r="J34" s="321">
        <v>800</v>
      </c>
      <c r="K34" s="862" t="s">
        <v>433</v>
      </c>
      <c r="L34" s="863"/>
      <c r="M34" s="437">
        <f>'výdavky '!G8</f>
        <v>1320300</v>
      </c>
      <c r="N34" s="439">
        <f>C13</f>
        <v>1274800</v>
      </c>
      <c r="O34" s="439">
        <f>'výdavky '!O8</f>
        <v>1202800</v>
      </c>
      <c r="P34" s="439">
        <f>'výdavky '!S8</f>
        <v>1202800</v>
      </c>
      <c r="Q34" s="439">
        <f>'výdavky '!W8</f>
        <v>1202800</v>
      </c>
      <c r="R34" s="439">
        <f>'výdavky '!AA8</f>
        <v>0</v>
      </c>
      <c r="S34" s="437">
        <f t="shared" si="9"/>
        <v>1202800</v>
      </c>
    </row>
    <row r="35" spans="1:19" ht="18.75" thickBot="1" x14ac:dyDescent="0.3">
      <c r="A35" s="317"/>
      <c r="B35" s="317"/>
      <c r="J35" s="853"/>
      <c r="K35" s="853"/>
      <c r="L35" s="853"/>
      <c r="M35" s="497"/>
      <c r="N35" s="843"/>
      <c r="O35" s="843"/>
      <c r="P35" s="843"/>
      <c r="Q35" s="843"/>
      <c r="R35" s="843"/>
      <c r="S35" s="843"/>
    </row>
    <row r="36" spans="1:19" ht="48" thickBot="1" x14ac:dyDescent="0.3">
      <c r="A36" s="317"/>
      <c r="B36" s="317"/>
      <c r="J36" s="854"/>
      <c r="K36" s="854"/>
      <c r="L36" s="854"/>
      <c r="M36" s="436" t="s">
        <v>598</v>
      </c>
      <c r="N36" s="436" t="s">
        <v>461</v>
      </c>
      <c r="O36" s="436" t="s">
        <v>463</v>
      </c>
      <c r="P36" s="436" t="s">
        <v>597</v>
      </c>
      <c r="Q36" s="436" t="s">
        <v>627</v>
      </c>
      <c r="R36" s="436" t="s">
        <v>459</v>
      </c>
      <c r="S36" s="436" t="s">
        <v>633</v>
      </c>
    </row>
    <row r="37" spans="1:19" ht="18" x14ac:dyDescent="0.25">
      <c r="A37" s="317"/>
      <c r="B37" s="317"/>
      <c r="J37" s="844" t="s">
        <v>453</v>
      </c>
      <c r="K37" s="845"/>
      <c r="L37" s="846"/>
      <c r="M37" s="441">
        <f t="shared" ref="M37:R37" si="10">M27+M28+M29+M30+M31</f>
        <v>21803629</v>
      </c>
      <c r="N37" s="441">
        <f t="shared" si="10"/>
        <v>15024629</v>
      </c>
      <c r="O37" s="441">
        <f t="shared" si="10"/>
        <v>15525143</v>
      </c>
      <c r="P37" s="441">
        <f>P27+P28+P29+P30+P31</f>
        <v>15571860</v>
      </c>
      <c r="Q37" s="441">
        <f>Q27+Q28+Q29+Q30+Q31</f>
        <v>15734993</v>
      </c>
      <c r="R37" s="441">
        <f t="shared" si="10"/>
        <v>333324</v>
      </c>
      <c r="S37" s="441">
        <f>S27+S28+S29+S30+S31</f>
        <v>16068317</v>
      </c>
    </row>
    <row r="38" spans="1:19" ht="18" x14ac:dyDescent="0.25">
      <c r="A38" s="317"/>
      <c r="B38" s="317"/>
      <c r="J38" s="847" t="s">
        <v>454</v>
      </c>
      <c r="K38" s="848"/>
      <c r="L38" s="849"/>
      <c r="M38" s="442">
        <f t="shared" ref="M38:S38" si="11">M32+M33+M34</f>
        <v>21803629</v>
      </c>
      <c r="N38" s="442">
        <f t="shared" si="11"/>
        <v>15024629</v>
      </c>
      <c r="O38" s="442">
        <f t="shared" si="11"/>
        <v>15507143</v>
      </c>
      <c r="P38" s="442">
        <f t="shared" si="11"/>
        <v>15571860</v>
      </c>
      <c r="Q38" s="442">
        <f>Q32+Q33+Q34</f>
        <v>15734993</v>
      </c>
      <c r="R38" s="442">
        <f t="shared" si="11"/>
        <v>92081</v>
      </c>
      <c r="S38" s="442">
        <f t="shared" si="11"/>
        <v>15827074</v>
      </c>
    </row>
    <row r="39" spans="1:19" ht="18.75" thickBot="1" x14ac:dyDescent="0.3">
      <c r="J39" s="850" t="s">
        <v>379</v>
      </c>
      <c r="K39" s="851"/>
      <c r="L39" s="852"/>
      <c r="M39" s="588">
        <f t="shared" ref="M39:S39" si="12">M37-M38</f>
        <v>0</v>
      </c>
      <c r="N39" s="443">
        <f t="shared" si="12"/>
        <v>0</v>
      </c>
      <c r="O39" s="443">
        <f t="shared" si="12"/>
        <v>18000</v>
      </c>
      <c r="P39" s="443">
        <f t="shared" si="12"/>
        <v>0</v>
      </c>
      <c r="Q39" s="443">
        <f t="shared" si="12"/>
        <v>0</v>
      </c>
      <c r="R39" s="443">
        <f t="shared" si="12"/>
        <v>241243</v>
      </c>
      <c r="S39" s="443">
        <f t="shared" si="12"/>
        <v>241243</v>
      </c>
    </row>
    <row r="40" spans="1:19" ht="18" x14ac:dyDescent="0.25">
      <c r="J40" s="440"/>
      <c r="K40" s="440"/>
      <c r="L40" s="440"/>
      <c r="M40" s="440"/>
      <c r="N40" s="440"/>
      <c r="O40" s="440"/>
      <c r="P40" s="440"/>
      <c r="Q40" s="440"/>
      <c r="R40" s="440"/>
      <c r="S40" s="440"/>
    </row>
    <row r="51" spans="10:17" ht="58.5" customHeight="1" x14ac:dyDescent="0.2">
      <c r="J51" s="444"/>
      <c r="K51" s="444"/>
      <c r="L51" s="444"/>
      <c r="M51" s="444"/>
    </row>
    <row r="52" spans="10:17" ht="15" x14ac:dyDescent="0.2">
      <c r="J52" s="444"/>
      <c r="K52" s="444"/>
      <c r="L52" s="444"/>
      <c r="M52" s="444"/>
      <c r="N52" s="444"/>
      <c r="O52" s="444"/>
      <c r="P52" s="444"/>
      <c r="Q52" s="444"/>
    </row>
    <row r="53" spans="10:17" ht="15" x14ac:dyDescent="0.2">
      <c r="J53" s="444"/>
      <c r="K53" s="444"/>
      <c r="L53" s="444"/>
      <c r="M53" s="444"/>
      <c r="N53" s="444"/>
      <c r="O53" s="444"/>
      <c r="P53" s="444"/>
      <c r="Q53" s="444"/>
    </row>
    <row r="54" spans="10:17" ht="15" x14ac:dyDescent="0.2">
      <c r="N54" s="444"/>
      <c r="O54" s="444"/>
      <c r="P54" s="444"/>
      <c r="Q54" s="444"/>
    </row>
    <row r="55" spans="10:17" ht="15" x14ac:dyDescent="0.2">
      <c r="N55" s="444"/>
      <c r="O55" s="444"/>
      <c r="P55" s="444"/>
      <c r="Q55" s="444"/>
    </row>
    <row r="56" spans="10:17" ht="15" x14ac:dyDescent="0.2">
      <c r="N56" s="444"/>
      <c r="O56" s="444"/>
      <c r="P56" s="444"/>
      <c r="Q56" s="444"/>
    </row>
    <row r="57" spans="10:17" ht="15" x14ac:dyDescent="0.2">
      <c r="N57" s="444"/>
      <c r="O57" s="444"/>
      <c r="P57" s="444"/>
      <c r="Q57" s="444"/>
    </row>
    <row r="58" spans="10:17" ht="15" x14ac:dyDescent="0.2">
      <c r="N58" s="444"/>
      <c r="O58" s="444"/>
      <c r="P58" s="444"/>
      <c r="Q58" s="444"/>
    </row>
    <row r="59" spans="10:17" ht="15" x14ac:dyDescent="0.2">
      <c r="N59" s="444"/>
      <c r="O59" s="444"/>
      <c r="P59" s="444"/>
      <c r="Q59" s="444"/>
    </row>
    <row r="60" spans="10:17" ht="15" x14ac:dyDescent="0.2">
      <c r="N60" s="444"/>
      <c r="O60" s="444"/>
      <c r="P60" s="444"/>
      <c r="Q60" s="444"/>
    </row>
    <row r="61" spans="10:17" ht="15" x14ac:dyDescent="0.2">
      <c r="N61" s="444"/>
      <c r="O61" s="444"/>
      <c r="P61" s="444"/>
      <c r="Q61" s="444"/>
    </row>
    <row r="62" spans="10:17" ht="15" x14ac:dyDescent="0.2">
      <c r="N62" s="444"/>
      <c r="O62" s="444"/>
      <c r="P62" s="444"/>
      <c r="Q62" s="444"/>
    </row>
    <row r="63" spans="10:17" ht="15" x14ac:dyDescent="0.2">
      <c r="N63" s="444"/>
      <c r="O63" s="444"/>
      <c r="P63" s="444"/>
      <c r="Q63" s="444"/>
    </row>
    <row r="64" spans="10:17" ht="15" x14ac:dyDescent="0.2">
      <c r="N64" s="444"/>
      <c r="O64" s="444"/>
      <c r="P64" s="444"/>
      <c r="Q64" s="444"/>
    </row>
    <row r="65" spans="14:17" ht="15" x14ac:dyDescent="0.2">
      <c r="N65" s="444"/>
      <c r="O65" s="444"/>
      <c r="P65" s="444"/>
      <c r="Q65" s="444"/>
    </row>
    <row r="66" spans="14:17" ht="15" x14ac:dyDescent="0.2">
      <c r="N66" s="444"/>
      <c r="O66" s="444"/>
      <c r="P66" s="444"/>
      <c r="Q66" s="444"/>
    </row>
  </sheetData>
  <sheetProtection selectLockedCells="1" selectUnlockedCells="1"/>
  <mergeCells count="15">
    <mergeCell ref="K30:L30"/>
    <mergeCell ref="K31:L31"/>
    <mergeCell ref="K32:L32"/>
    <mergeCell ref="K33:L33"/>
    <mergeCell ref="K34:L34"/>
    <mergeCell ref="K26:L26"/>
    <mergeCell ref="K27:L27"/>
    <mergeCell ref="K28:L28"/>
    <mergeCell ref="K29:L29"/>
    <mergeCell ref="A1:H1"/>
    <mergeCell ref="N35:S35"/>
    <mergeCell ref="J37:L37"/>
    <mergeCell ref="J38:L38"/>
    <mergeCell ref="J39:L39"/>
    <mergeCell ref="J35:L36"/>
  </mergeCells>
  <phoneticPr fontId="0" type="noConversion"/>
  <pageMargins left="0" right="0" top="0" bottom="0" header="0.51181102362204722" footer="0.51181102362204722"/>
  <pageSetup paperSize="9" scale="35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7" workbookViewId="0">
      <selection activeCell="F28" sqref="F28"/>
    </sheetView>
  </sheetViews>
  <sheetFormatPr defaultRowHeight="15" x14ac:dyDescent="0.25"/>
  <cols>
    <col min="2" max="2" width="48.42578125" bestFit="1" customWidth="1"/>
    <col min="3" max="3" width="17.5703125" customWidth="1"/>
    <col min="4" max="4" width="15.42578125" customWidth="1"/>
    <col min="5" max="7" width="15.5703125" customWidth="1"/>
    <col min="8" max="9" width="15.7109375" customWidth="1"/>
  </cols>
  <sheetData>
    <row r="1" spans="1:10" ht="20.25" x14ac:dyDescent="0.3">
      <c r="A1" s="861" t="s">
        <v>464</v>
      </c>
      <c r="B1" s="861"/>
      <c r="C1" s="861"/>
      <c r="D1" s="861"/>
      <c r="E1" s="861"/>
      <c r="F1" s="861"/>
      <c r="G1" s="861"/>
      <c r="H1" s="861"/>
      <c r="I1" s="861"/>
    </row>
    <row r="2" spans="1:10" ht="18" customHeight="1" thickBot="1" x14ac:dyDescent="0.35">
      <c r="A2" s="446"/>
      <c r="B2" s="446"/>
      <c r="C2" s="496"/>
      <c r="D2" s="446"/>
      <c r="E2" s="496"/>
      <c r="F2" s="766"/>
      <c r="G2" s="807"/>
      <c r="H2" s="446"/>
      <c r="I2" s="446"/>
    </row>
    <row r="3" spans="1:10" s="448" customFormat="1" ht="30" customHeight="1" thickBot="1" x14ac:dyDescent="0.3">
      <c r="A3" s="864" t="s">
        <v>381</v>
      </c>
      <c r="B3" s="865"/>
      <c r="C3" s="451" t="s">
        <v>598</v>
      </c>
      <c r="D3" s="451" t="s">
        <v>496</v>
      </c>
      <c r="E3" s="451" t="s">
        <v>463</v>
      </c>
      <c r="F3" s="451" t="s">
        <v>597</v>
      </c>
      <c r="G3" s="451" t="s">
        <v>627</v>
      </c>
      <c r="H3" s="451" t="s">
        <v>460</v>
      </c>
      <c r="I3" s="451" t="s">
        <v>655</v>
      </c>
      <c r="J3" s="447"/>
    </row>
    <row r="4" spans="1:10" x14ac:dyDescent="0.25">
      <c r="A4" s="450" t="s">
        <v>465</v>
      </c>
      <c r="B4" s="762" t="s">
        <v>466</v>
      </c>
      <c r="C4" s="452">
        <v>50000</v>
      </c>
      <c r="D4" s="452">
        <v>48500</v>
      </c>
      <c r="E4" s="452">
        <v>103300</v>
      </c>
      <c r="F4" s="452">
        <v>181800</v>
      </c>
      <c r="G4" s="452">
        <v>181800</v>
      </c>
      <c r="H4" s="452">
        <v>-50000</v>
      </c>
      <c r="I4" s="452">
        <f>G4+H4</f>
        <v>131800</v>
      </c>
    </row>
    <row r="5" spans="1:10" x14ac:dyDescent="0.25">
      <c r="A5" s="449" t="s">
        <v>467</v>
      </c>
      <c r="B5" s="763" t="s">
        <v>468</v>
      </c>
      <c r="C5" s="453">
        <v>45000</v>
      </c>
      <c r="D5" s="453">
        <v>45000</v>
      </c>
      <c r="E5" s="453">
        <v>39040</v>
      </c>
      <c r="F5" s="453">
        <v>39040</v>
      </c>
      <c r="G5" s="453">
        <v>0</v>
      </c>
      <c r="H5" s="453"/>
      <c r="I5" s="452">
        <f t="shared" ref="I5:I52" si="0">G5+H5</f>
        <v>0</v>
      </c>
    </row>
    <row r="6" spans="1:10" x14ac:dyDescent="0.25">
      <c r="A6" s="449"/>
      <c r="B6" s="763" t="s">
        <v>656</v>
      </c>
      <c r="C6" s="453"/>
      <c r="D6" s="453"/>
      <c r="E6" s="453"/>
      <c r="F6" s="453"/>
      <c r="G6" s="453">
        <v>39040</v>
      </c>
      <c r="H6" s="453"/>
      <c r="I6" s="452">
        <f t="shared" si="0"/>
        <v>39040</v>
      </c>
    </row>
    <row r="7" spans="1:10" x14ac:dyDescent="0.25">
      <c r="A7" s="449" t="s">
        <v>469</v>
      </c>
      <c r="B7" s="763" t="s">
        <v>618</v>
      </c>
      <c r="C7" s="454"/>
      <c r="D7" s="454"/>
      <c r="E7" s="453"/>
      <c r="F7" s="453">
        <v>4200</v>
      </c>
      <c r="G7" s="453">
        <v>4200</v>
      </c>
      <c r="H7" s="453"/>
      <c r="I7" s="452">
        <f t="shared" si="0"/>
        <v>4200</v>
      </c>
    </row>
    <row r="8" spans="1:10" x14ac:dyDescent="0.25">
      <c r="A8" s="449"/>
      <c r="B8" s="762" t="s">
        <v>619</v>
      </c>
      <c r="C8" s="452"/>
      <c r="D8" s="452"/>
      <c r="E8" s="452"/>
      <c r="F8" s="452">
        <v>5000</v>
      </c>
      <c r="G8" s="452">
        <v>5000</v>
      </c>
      <c r="H8" s="452"/>
      <c r="I8" s="452">
        <f t="shared" si="0"/>
        <v>5000</v>
      </c>
    </row>
    <row r="9" spans="1:10" x14ac:dyDescent="0.25">
      <c r="A9" s="449"/>
      <c r="B9" s="763" t="s">
        <v>470</v>
      </c>
      <c r="C9" s="453">
        <v>3000</v>
      </c>
      <c r="D9" s="453">
        <v>3000</v>
      </c>
      <c r="E9" s="453">
        <v>3000</v>
      </c>
      <c r="F9" s="453">
        <v>3000</v>
      </c>
      <c r="G9" s="453">
        <v>3000</v>
      </c>
      <c r="H9" s="453"/>
      <c r="I9" s="452">
        <f t="shared" si="0"/>
        <v>3000</v>
      </c>
    </row>
    <row r="10" spans="1:10" x14ac:dyDescent="0.25">
      <c r="A10" s="449" t="s">
        <v>471</v>
      </c>
      <c r="B10" s="763" t="s">
        <v>472</v>
      </c>
      <c r="C10" s="453">
        <v>240000</v>
      </c>
      <c r="D10" s="453">
        <v>240000</v>
      </c>
      <c r="E10" s="453">
        <v>240000</v>
      </c>
      <c r="F10" s="453">
        <v>240000</v>
      </c>
      <c r="G10" s="453">
        <v>240000</v>
      </c>
      <c r="H10" s="453"/>
      <c r="I10" s="452">
        <f t="shared" si="0"/>
        <v>240000</v>
      </c>
    </row>
    <row r="11" spans="1:10" x14ac:dyDescent="0.25">
      <c r="A11" s="449"/>
      <c r="B11" s="763" t="s">
        <v>473</v>
      </c>
      <c r="C11" s="453">
        <v>30000</v>
      </c>
      <c r="D11" s="453">
        <v>30000</v>
      </c>
      <c r="E11" s="453">
        <v>30000</v>
      </c>
      <c r="F11" s="453">
        <v>30000</v>
      </c>
      <c r="G11" s="453">
        <v>30000</v>
      </c>
      <c r="H11" s="453"/>
      <c r="I11" s="452">
        <f t="shared" si="0"/>
        <v>30000</v>
      </c>
    </row>
    <row r="12" spans="1:10" x14ac:dyDescent="0.25">
      <c r="A12" s="449"/>
      <c r="B12" s="763" t="s">
        <v>578</v>
      </c>
      <c r="C12" s="453"/>
      <c r="D12" s="453"/>
      <c r="E12" s="453">
        <v>3796</v>
      </c>
      <c r="F12" s="453">
        <v>3796</v>
      </c>
      <c r="G12" s="453">
        <v>3796</v>
      </c>
      <c r="H12" s="453"/>
      <c r="I12" s="452">
        <f t="shared" si="0"/>
        <v>3796</v>
      </c>
    </row>
    <row r="13" spans="1:10" x14ac:dyDescent="0.25">
      <c r="A13" s="449" t="s">
        <v>474</v>
      </c>
      <c r="B13" s="763" t="s">
        <v>475</v>
      </c>
      <c r="C13" s="453">
        <v>23500</v>
      </c>
      <c r="D13" s="453">
        <v>23500</v>
      </c>
      <c r="E13" s="453">
        <v>19240</v>
      </c>
      <c r="F13" s="453">
        <v>19240</v>
      </c>
      <c r="G13" s="453">
        <v>16378</v>
      </c>
      <c r="H13" s="453"/>
      <c r="I13" s="452">
        <f t="shared" si="0"/>
        <v>16378</v>
      </c>
    </row>
    <row r="14" spans="1:10" x14ac:dyDescent="0.25">
      <c r="A14" s="449"/>
      <c r="B14" s="763" t="s">
        <v>476</v>
      </c>
      <c r="C14" s="453">
        <v>2500</v>
      </c>
      <c r="D14" s="453">
        <v>2500</v>
      </c>
      <c r="E14" s="453">
        <v>2500</v>
      </c>
      <c r="F14" s="453">
        <v>2500</v>
      </c>
      <c r="G14" s="453">
        <v>2000</v>
      </c>
      <c r="H14" s="453">
        <v>-2000</v>
      </c>
      <c r="I14" s="452">
        <f t="shared" si="0"/>
        <v>0</v>
      </c>
    </row>
    <row r="15" spans="1:10" x14ac:dyDescent="0.25">
      <c r="A15" s="449"/>
      <c r="B15" s="763" t="s">
        <v>477</v>
      </c>
      <c r="C15" s="453">
        <v>1950</v>
      </c>
      <c r="D15" s="453">
        <v>1950</v>
      </c>
      <c r="E15" s="453">
        <v>0</v>
      </c>
      <c r="F15" s="453">
        <v>0</v>
      </c>
      <c r="G15" s="453">
        <v>0</v>
      </c>
      <c r="H15" s="453"/>
      <c r="I15" s="452">
        <f t="shared" si="0"/>
        <v>0</v>
      </c>
    </row>
    <row r="16" spans="1:10" x14ac:dyDescent="0.25">
      <c r="A16" s="449"/>
      <c r="B16" s="763" t="s">
        <v>478</v>
      </c>
      <c r="C16" s="453">
        <v>1750</v>
      </c>
      <c r="D16" s="453">
        <v>1750</v>
      </c>
      <c r="E16" s="453">
        <v>1750</v>
      </c>
      <c r="F16" s="453">
        <v>1750</v>
      </c>
      <c r="G16" s="453">
        <v>2100</v>
      </c>
      <c r="H16" s="453"/>
      <c r="I16" s="452">
        <f t="shared" si="0"/>
        <v>2100</v>
      </c>
    </row>
    <row r="17" spans="1:9" x14ac:dyDescent="0.25">
      <c r="A17" s="449"/>
      <c r="B17" s="763" t="s">
        <v>620</v>
      </c>
      <c r="C17" s="453">
        <v>5300</v>
      </c>
      <c r="D17" s="453">
        <v>5300</v>
      </c>
      <c r="E17" s="453">
        <v>3350</v>
      </c>
      <c r="F17" s="453">
        <v>3350</v>
      </c>
      <c r="G17" s="453">
        <v>3350</v>
      </c>
      <c r="H17" s="453"/>
      <c r="I17" s="452">
        <f t="shared" si="0"/>
        <v>3350</v>
      </c>
    </row>
    <row r="18" spans="1:9" x14ac:dyDescent="0.25">
      <c r="A18" s="449"/>
      <c r="B18" s="763" t="s">
        <v>622</v>
      </c>
      <c r="C18" s="453"/>
      <c r="D18" s="453"/>
      <c r="E18" s="453"/>
      <c r="F18" s="453">
        <v>80000</v>
      </c>
      <c r="G18" s="453">
        <v>80000</v>
      </c>
      <c r="H18" s="453"/>
      <c r="I18" s="452">
        <f t="shared" si="0"/>
        <v>80000</v>
      </c>
    </row>
    <row r="19" spans="1:9" x14ac:dyDescent="0.25">
      <c r="A19" s="449"/>
      <c r="B19" s="763" t="s">
        <v>479</v>
      </c>
      <c r="C19" s="453">
        <v>2500</v>
      </c>
      <c r="D19" s="453">
        <v>2500</v>
      </c>
      <c r="E19" s="453">
        <v>2500</v>
      </c>
      <c r="F19" s="453">
        <v>2500</v>
      </c>
      <c r="G19" s="453">
        <v>0</v>
      </c>
      <c r="H19" s="453"/>
      <c r="I19" s="452">
        <f t="shared" si="0"/>
        <v>0</v>
      </c>
    </row>
    <row r="20" spans="1:9" x14ac:dyDescent="0.25">
      <c r="A20" s="449"/>
      <c r="B20" s="763" t="s">
        <v>591</v>
      </c>
      <c r="C20" s="453"/>
      <c r="D20" s="453"/>
      <c r="E20" s="453">
        <v>3410</v>
      </c>
      <c r="F20" s="453">
        <v>3410</v>
      </c>
      <c r="G20" s="453">
        <v>3410</v>
      </c>
      <c r="H20" s="453">
        <v>3468</v>
      </c>
      <c r="I20" s="452">
        <f t="shared" si="0"/>
        <v>6878</v>
      </c>
    </row>
    <row r="21" spans="1:9" x14ac:dyDescent="0.25">
      <c r="A21" s="449"/>
      <c r="B21" s="763" t="s">
        <v>621</v>
      </c>
      <c r="C21" s="453"/>
      <c r="D21" s="453"/>
      <c r="E21" s="453"/>
      <c r="F21" s="453">
        <v>2879</v>
      </c>
      <c r="G21" s="453">
        <v>2879</v>
      </c>
      <c r="H21" s="453"/>
      <c r="I21" s="452">
        <f t="shared" si="0"/>
        <v>2879</v>
      </c>
    </row>
    <row r="22" spans="1:9" x14ac:dyDescent="0.25">
      <c r="A22" s="449"/>
      <c r="B22" s="763" t="s">
        <v>659</v>
      </c>
      <c r="C22" s="453"/>
      <c r="D22" s="453"/>
      <c r="E22" s="453"/>
      <c r="F22" s="453"/>
      <c r="G22" s="453"/>
      <c r="H22" s="453">
        <v>2591</v>
      </c>
      <c r="I22" s="452">
        <f t="shared" si="0"/>
        <v>2591</v>
      </c>
    </row>
    <row r="23" spans="1:9" x14ac:dyDescent="0.25">
      <c r="A23" s="449"/>
      <c r="B23" s="763" t="s">
        <v>579</v>
      </c>
      <c r="C23" s="454"/>
      <c r="D23" s="454"/>
      <c r="E23" s="453">
        <v>35000</v>
      </c>
      <c r="F23" s="453">
        <v>35000</v>
      </c>
      <c r="G23" s="453">
        <v>70000</v>
      </c>
      <c r="H23" s="453"/>
      <c r="I23" s="452">
        <f t="shared" si="0"/>
        <v>70000</v>
      </c>
    </row>
    <row r="24" spans="1:9" x14ac:dyDescent="0.25">
      <c r="A24" s="449"/>
      <c r="B24" s="763" t="s">
        <v>580</v>
      </c>
      <c r="C24" s="454"/>
      <c r="D24" s="454"/>
      <c r="E24" s="453">
        <v>250000</v>
      </c>
      <c r="F24" s="453">
        <v>200000</v>
      </c>
      <c r="G24" s="453">
        <v>175000</v>
      </c>
      <c r="H24" s="453"/>
      <c r="I24" s="452">
        <f t="shared" si="0"/>
        <v>175000</v>
      </c>
    </row>
    <row r="25" spans="1:9" x14ac:dyDescent="0.25">
      <c r="A25" s="449"/>
      <c r="B25" s="763" t="s">
        <v>624</v>
      </c>
      <c r="C25" s="454"/>
      <c r="D25" s="454"/>
      <c r="E25" s="453"/>
      <c r="F25" s="453">
        <v>61100</v>
      </c>
      <c r="G25" s="453">
        <v>74100</v>
      </c>
      <c r="H25" s="453"/>
      <c r="I25" s="452">
        <f t="shared" si="0"/>
        <v>74100</v>
      </c>
    </row>
    <row r="26" spans="1:9" x14ac:dyDescent="0.25">
      <c r="A26" s="449"/>
      <c r="B26" s="763" t="s">
        <v>625</v>
      </c>
      <c r="C26" s="454"/>
      <c r="D26" s="454"/>
      <c r="E26" s="453"/>
      <c r="F26" s="453">
        <v>57400</v>
      </c>
      <c r="G26" s="453">
        <v>57400</v>
      </c>
      <c r="H26" s="453"/>
      <c r="I26" s="452">
        <f t="shared" si="0"/>
        <v>57400</v>
      </c>
    </row>
    <row r="27" spans="1:9" x14ac:dyDescent="0.25">
      <c r="A27" s="449"/>
      <c r="B27" s="763" t="s">
        <v>623</v>
      </c>
      <c r="C27" s="454"/>
      <c r="D27" s="454"/>
      <c r="E27" s="453">
        <v>8160</v>
      </c>
      <c r="F27" s="453">
        <v>8160</v>
      </c>
      <c r="G27" s="453">
        <v>8160</v>
      </c>
      <c r="H27" s="453"/>
      <c r="I27" s="452">
        <f t="shared" si="0"/>
        <v>8160</v>
      </c>
    </row>
    <row r="28" spans="1:9" x14ac:dyDescent="0.25">
      <c r="A28" s="449" t="s">
        <v>480</v>
      </c>
      <c r="B28" s="763" t="s">
        <v>581</v>
      </c>
      <c r="C28" s="454"/>
      <c r="D28" s="454"/>
      <c r="E28" s="453">
        <v>23030</v>
      </c>
      <c r="F28" s="453">
        <v>23030</v>
      </c>
      <c r="G28" s="453">
        <v>23030</v>
      </c>
      <c r="H28" s="453"/>
      <c r="I28" s="452">
        <f t="shared" si="0"/>
        <v>23030</v>
      </c>
    </row>
    <row r="29" spans="1:9" x14ac:dyDescent="0.25">
      <c r="A29" s="449"/>
      <c r="B29" s="763" t="s">
        <v>583</v>
      </c>
      <c r="C29" s="454"/>
      <c r="D29" s="454">
        <v>1500</v>
      </c>
      <c r="E29" s="453">
        <v>1500</v>
      </c>
      <c r="F29" s="453">
        <v>1500</v>
      </c>
      <c r="G29" s="453">
        <v>1500</v>
      </c>
      <c r="H29" s="453"/>
      <c r="I29" s="452">
        <f t="shared" si="0"/>
        <v>1500</v>
      </c>
    </row>
    <row r="30" spans="1:9" x14ac:dyDescent="0.25">
      <c r="A30" s="449"/>
      <c r="B30" s="763" t="s">
        <v>584</v>
      </c>
      <c r="C30" s="454"/>
      <c r="D30" s="454">
        <v>15000</v>
      </c>
      <c r="E30" s="453">
        <v>30000</v>
      </c>
      <c r="F30" s="453">
        <v>30000</v>
      </c>
      <c r="G30" s="453">
        <v>30000</v>
      </c>
      <c r="H30" s="453"/>
      <c r="I30" s="452">
        <f t="shared" si="0"/>
        <v>30000</v>
      </c>
    </row>
    <row r="31" spans="1:9" x14ac:dyDescent="0.25">
      <c r="A31" s="449"/>
      <c r="B31" s="763" t="s">
        <v>635</v>
      </c>
      <c r="C31" s="454"/>
      <c r="D31" s="454"/>
      <c r="E31" s="453"/>
      <c r="F31" s="453"/>
      <c r="G31" s="453"/>
      <c r="H31" s="453"/>
      <c r="I31" s="452"/>
    </row>
    <row r="32" spans="1:9" x14ac:dyDescent="0.25">
      <c r="A32" s="449" t="s">
        <v>481</v>
      </c>
      <c r="B32" s="763" t="s">
        <v>482</v>
      </c>
      <c r="C32" s="453">
        <v>2500</v>
      </c>
      <c r="D32" s="453">
        <v>2500</v>
      </c>
      <c r="E32" s="453">
        <v>2930</v>
      </c>
      <c r="F32" s="453">
        <v>2930</v>
      </c>
      <c r="G32" s="453">
        <v>2930</v>
      </c>
      <c r="H32" s="453"/>
      <c r="I32" s="452">
        <f t="shared" si="0"/>
        <v>2930</v>
      </c>
    </row>
    <row r="33" spans="1:9" x14ac:dyDescent="0.25">
      <c r="A33" s="449"/>
      <c r="B33" s="763" t="s">
        <v>483</v>
      </c>
      <c r="C33" s="453">
        <v>80000</v>
      </c>
      <c r="D33" s="453">
        <v>80000</v>
      </c>
      <c r="E33" s="453">
        <v>0</v>
      </c>
      <c r="F33" s="453">
        <v>0</v>
      </c>
      <c r="G33" s="453">
        <v>0</v>
      </c>
      <c r="H33" s="453"/>
      <c r="I33" s="452">
        <f t="shared" si="0"/>
        <v>0</v>
      </c>
    </row>
    <row r="34" spans="1:9" x14ac:dyDescent="0.25">
      <c r="A34" s="449"/>
      <c r="B34" s="763" t="s">
        <v>484</v>
      </c>
      <c r="C34" s="453">
        <v>12000</v>
      </c>
      <c r="D34" s="453">
        <v>12000</v>
      </c>
      <c r="E34" s="453">
        <v>0</v>
      </c>
      <c r="F34" s="453">
        <v>0</v>
      </c>
      <c r="G34" s="453">
        <v>0</v>
      </c>
      <c r="H34" s="453"/>
      <c r="I34" s="452">
        <f t="shared" si="0"/>
        <v>0</v>
      </c>
    </row>
    <row r="35" spans="1:9" x14ac:dyDescent="0.25">
      <c r="A35" s="449"/>
      <c r="B35" s="763" t="s">
        <v>634</v>
      </c>
      <c r="C35" s="453"/>
      <c r="D35" s="453"/>
      <c r="E35" s="453"/>
      <c r="F35" s="453"/>
      <c r="G35" s="453">
        <v>8000</v>
      </c>
      <c r="H35" s="453"/>
      <c r="I35" s="452">
        <f t="shared" si="0"/>
        <v>8000</v>
      </c>
    </row>
    <row r="36" spans="1:9" x14ac:dyDescent="0.25">
      <c r="A36" s="449"/>
      <c r="B36" s="763" t="s">
        <v>582</v>
      </c>
      <c r="C36" s="454"/>
      <c r="D36" s="454"/>
      <c r="E36" s="453">
        <v>5000</v>
      </c>
      <c r="F36" s="453">
        <v>5000</v>
      </c>
      <c r="G36" s="453">
        <v>5000</v>
      </c>
      <c r="H36" s="453">
        <v>4500</v>
      </c>
      <c r="I36" s="452">
        <f t="shared" si="0"/>
        <v>9500</v>
      </c>
    </row>
    <row r="37" spans="1:9" x14ac:dyDescent="0.25">
      <c r="A37" s="449" t="s">
        <v>485</v>
      </c>
      <c r="B37" s="763" t="s">
        <v>486</v>
      </c>
      <c r="C37" s="453">
        <v>74179</v>
      </c>
      <c r="D37" s="453">
        <v>74179</v>
      </c>
      <c r="E37" s="453">
        <v>74179</v>
      </c>
      <c r="F37" s="453">
        <v>74179</v>
      </c>
      <c r="G37" s="453">
        <v>62454</v>
      </c>
      <c r="H37" s="453"/>
      <c r="I37" s="452">
        <f t="shared" si="0"/>
        <v>62454</v>
      </c>
    </row>
    <row r="38" spans="1:9" x14ac:dyDescent="0.25">
      <c r="A38" s="449"/>
      <c r="B38" s="763" t="s">
        <v>487</v>
      </c>
      <c r="C38" s="453">
        <v>10000</v>
      </c>
      <c r="D38" s="453">
        <v>10000</v>
      </c>
      <c r="E38" s="453">
        <v>10000</v>
      </c>
      <c r="F38" s="453">
        <v>30000</v>
      </c>
      <c r="G38" s="453">
        <v>42000</v>
      </c>
      <c r="H38" s="453">
        <v>10000</v>
      </c>
      <c r="I38" s="452">
        <f t="shared" si="0"/>
        <v>52000</v>
      </c>
    </row>
    <row r="39" spans="1:9" x14ac:dyDescent="0.25">
      <c r="A39" s="449"/>
      <c r="B39" s="763" t="s">
        <v>488</v>
      </c>
      <c r="C39" s="453">
        <v>3300</v>
      </c>
      <c r="D39" s="453">
        <v>3300</v>
      </c>
      <c r="E39" s="453">
        <v>3300</v>
      </c>
      <c r="F39" s="453">
        <v>7300</v>
      </c>
      <c r="G39" s="453">
        <v>7300</v>
      </c>
      <c r="H39" s="453"/>
      <c r="I39" s="452">
        <f t="shared" si="0"/>
        <v>7300</v>
      </c>
    </row>
    <row r="40" spans="1:9" x14ac:dyDescent="0.25">
      <c r="A40" s="449"/>
      <c r="B40" s="763" t="s">
        <v>489</v>
      </c>
      <c r="C40" s="453">
        <v>4040</v>
      </c>
      <c r="D40" s="453">
        <v>4040</v>
      </c>
      <c r="E40" s="453">
        <v>4040</v>
      </c>
      <c r="F40" s="453">
        <v>4040</v>
      </c>
      <c r="G40" s="453">
        <v>4040</v>
      </c>
      <c r="H40" s="453"/>
      <c r="I40" s="452">
        <f t="shared" si="0"/>
        <v>4040</v>
      </c>
    </row>
    <row r="41" spans="1:9" x14ac:dyDescent="0.25">
      <c r="A41" s="449"/>
      <c r="B41" s="763" t="s">
        <v>629</v>
      </c>
      <c r="C41" s="453"/>
      <c r="D41" s="453"/>
      <c r="E41" s="453"/>
      <c r="F41" s="453">
        <v>4100</v>
      </c>
      <c r="G41" s="453">
        <v>12500</v>
      </c>
      <c r="H41" s="453"/>
      <c r="I41" s="452">
        <f t="shared" si="0"/>
        <v>12500</v>
      </c>
    </row>
    <row r="42" spans="1:9" x14ac:dyDescent="0.25">
      <c r="A42" s="449"/>
      <c r="B42" s="763" t="s">
        <v>657</v>
      </c>
      <c r="C42" s="453"/>
      <c r="D42" s="453"/>
      <c r="E42" s="453"/>
      <c r="F42" s="453"/>
      <c r="G42" s="453">
        <v>11725</v>
      </c>
      <c r="H42" s="453"/>
      <c r="I42" s="452">
        <f t="shared" si="0"/>
        <v>11725</v>
      </c>
    </row>
    <row r="43" spans="1:9" x14ac:dyDescent="0.25">
      <c r="A43" s="449"/>
      <c r="B43" s="763" t="s">
        <v>419</v>
      </c>
      <c r="C43" s="453">
        <v>5000</v>
      </c>
      <c r="D43" s="453">
        <v>5000</v>
      </c>
      <c r="E43" s="453">
        <v>5000</v>
      </c>
      <c r="F43" s="453">
        <v>5000</v>
      </c>
      <c r="G43" s="453">
        <v>5000</v>
      </c>
      <c r="H43" s="453"/>
      <c r="I43" s="452">
        <f t="shared" si="0"/>
        <v>5000</v>
      </c>
    </row>
    <row r="44" spans="1:9" x14ac:dyDescent="0.25">
      <c r="A44" s="449" t="s">
        <v>490</v>
      </c>
      <c r="B44" s="763" t="s">
        <v>585</v>
      </c>
      <c r="C44" s="453">
        <v>288000</v>
      </c>
      <c r="D44" s="453">
        <v>288000</v>
      </c>
      <c r="E44" s="453">
        <v>0</v>
      </c>
      <c r="F44" s="453">
        <v>0</v>
      </c>
      <c r="G44" s="453">
        <v>0</v>
      </c>
      <c r="H44" s="453"/>
      <c r="I44" s="452">
        <f t="shared" si="0"/>
        <v>0</v>
      </c>
    </row>
    <row r="45" spans="1:9" x14ac:dyDescent="0.25">
      <c r="A45" s="449"/>
      <c r="B45" s="763" t="s">
        <v>586</v>
      </c>
      <c r="C45" s="453"/>
      <c r="D45" s="453"/>
      <c r="E45" s="453">
        <v>25000</v>
      </c>
      <c r="F45" s="453">
        <v>25000</v>
      </c>
      <c r="G45" s="453">
        <v>25000</v>
      </c>
      <c r="H45" s="453"/>
      <c r="I45" s="452">
        <f t="shared" si="0"/>
        <v>25000</v>
      </c>
    </row>
    <row r="46" spans="1:9" x14ac:dyDescent="0.25">
      <c r="A46" s="449"/>
      <c r="B46" s="763" t="s">
        <v>592</v>
      </c>
      <c r="C46" s="453"/>
      <c r="D46" s="453">
        <v>32000</v>
      </c>
      <c r="E46" s="453">
        <v>67005</v>
      </c>
      <c r="F46" s="453">
        <v>72205</v>
      </c>
      <c r="G46" s="453">
        <v>72205</v>
      </c>
      <c r="H46" s="453"/>
      <c r="I46" s="452">
        <f t="shared" si="0"/>
        <v>72205</v>
      </c>
    </row>
    <row r="47" spans="1:9" x14ac:dyDescent="0.25">
      <c r="A47" s="449" t="s">
        <v>491</v>
      </c>
      <c r="B47" s="763" t="s">
        <v>601</v>
      </c>
      <c r="C47" s="453">
        <v>5084000</v>
      </c>
      <c r="D47" s="453"/>
      <c r="E47" s="453"/>
      <c r="F47" s="453"/>
      <c r="G47" s="453"/>
      <c r="H47" s="453"/>
      <c r="I47" s="452">
        <f t="shared" si="0"/>
        <v>0</v>
      </c>
    </row>
    <row r="48" spans="1:9" x14ac:dyDescent="0.25">
      <c r="A48" s="449"/>
      <c r="B48" s="763" t="s">
        <v>602</v>
      </c>
      <c r="C48" s="453">
        <v>908400</v>
      </c>
      <c r="D48" s="453"/>
      <c r="E48" s="453"/>
      <c r="F48" s="453"/>
      <c r="G48" s="453"/>
      <c r="H48" s="453"/>
      <c r="I48" s="452">
        <f t="shared" si="0"/>
        <v>0</v>
      </c>
    </row>
    <row r="49" spans="1:9" x14ac:dyDescent="0.25">
      <c r="A49" s="449"/>
      <c r="B49" s="763" t="s">
        <v>603</v>
      </c>
      <c r="C49" s="453">
        <v>605600</v>
      </c>
      <c r="D49" s="453"/>
      <c r="E49" s="453"/>
      <c r="F49" s="453"/>
      <c r="G49" s="453"/>
      <c r="H49" s="453"/>
      <c r="I49" s="452">
        <f t="shared" si="0"/>
        <v>0</v>
      </c>
    </row>
    <row r="50" spans="1:9" x14ac:dyDescent="0.25">
      <c r="A50" s="449"/>
      <c r="B50" s="763" t="s">
        <v>604</v>
      </c>
      <c r="C50" s="453">
        <v>181000</v>
      </c>
      <c r="D50" s="453"/>
      <c r="E50" s="453"/>
      <c r="F50" s="453"/>
      <c r="G50" s="453"/>
      <c r="H50" s="453"/>
      <c r="I50" s="452">
        <f t="shared" si="0"/>
        <v>0</v>
      </c>
    </row>
    <row r="51" spans="1:9" x14ac:dyDescent="0.25">
      <c r="A51" s="449"/>
      <c r="B51" s="763" t="s">
        <v>492</v>
      </c>
      <c r="C51" s="453">
        <v>89000</v>
      </c>
      <c r="D51" s="453">
        <v>89000</v>
      </c>
      <c r="E51" s="453">
        <v>89000</v>
      </c>
      <c r="F51" s="453">
        <v>0</v>
      </c>
      <c r="G51" s="453">
        <v>0</v>
      </c>
      <c r="H51" s="453"/>
      <c r="I51" s="452">
        <f t="shared" si="0"/>
        <v>0</v>
      </c>
    </row>
    <row r="52" spans="1:9" ht="15.75" thickBot="1" x14ac:dyDescent="0.3">
      <c r="A52" s="456" t="s">
        <v>493</v>
      </c>
      <c r="B52" s="764" t="s">
        <v>494</v>
      </c>
      <c r="C52" s="765">
        <v>100000</v>
      </c>
      <c r="D52" s="765">
        <v>53000</v>
      </c>
      <c r="E52" s="765">
        <v>60000</v>
      </c>
      <c r="F52" s="765">
        <v>43400</v>
      </c>
      <c r="G52" s="765">
        <v>27000</v>
      </c>
      <c r="H52" s="765">
        <v>-20000</v>
      </c>
      <c r="I52" s="452">
        <f t="shared" si="0"/>
        <v>7000</v>
      </c>
    </row>
    <row r="53" spans="1:9" s="455" customFormat="1" ht="16.5" thickBot="1" x14ac:dyDescent="0.3">
      <c r="A53" s="457" t="s">
        <v>495</v>
      </c>
      <c r="B53" s="458"/>
      <c r="C53" s="589">
        <f t="shared" ref="C53:I53" si="1">SUM(C4:C52)</f>
        <v>7852519</v>
      </c>
      <c r="D53" s="459">
        <f t="shared" si="1"/>
        <v>1073519</v>
      </c>
      <c r="E53" s="459">
        <f t="shared" si="1"/>
        <v>1145030</v>
      </c>
      <c r="F53" s="459">
        <f t="shared" si="1"/>
        <v>1311809</v>
      </c>
      <c r="G53" s="459">
        <f t="shared" si="1"/>
        <v>1341297</v>
      </c>
      <c r="H53" s="459">
        <f t="shared" si="1"/>
        <v>-51441</v>
      </c>
      <c r="I53" s="495">
        <f t="shared" si="1"/>
        <v>1289856</v>
      </c>
    </row>
    <row r="54" spans="1:9" x14ac:dyDescent="0.25">
      <c r="A54" s="866" t="s">
        <v>497</v>
      </c>
      <c r="B54" s="867"/>
      <c r="C54" s="590">
        <f>'sumár '!B9</f>
        <v>7852519</v>
      </c>
      <c r="D54" s="1">
        <f>'sumár '!C9</f>
        <v>1073519</v>
      </c>
      <c r="E54" s="1">
        <f>'sumár '!D9</f>
        <v>1145030</v>
      </c>
      <c r="F54" s="1">
        <f>'výdavky '!R8</f>
        <v>1311809</v>
      </c>
      <c r="G54" s="1">
        <f>'výdavky '!V8</f>
        <v>1341297</v>
      </c>
      <c r="H54" s="1">
        <f>'sumár '!G9</f>
        <v>-51441</v>
      </c>
      <c r="I54" s="1">
        <f>'sumár '!H9</f>
        <v>1289856</v>
      </c>
    </row>
    <row r="55" spans="1:9" x14ac:dyDescent="0.25">
      <c r="D55" s="1"/>
      <c r="E55" s="1"/>
      <c r="F55" s="1"/>
      <c r="G55" s="1"/>
    </row>
  </sheetData>
  <mergeCells count="3">
    <mergeCell ref="A3:B3"/>
    <mergeCell ref="A1:I1"/>
    <mergeCell ref="A54:B54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topLeftCell="A19" workbookViewId="0">
      <selection sqref="A1:O1"/>
    </sheetView>
  </sheetViews>
  <sheetFormatPr defaultRowHeight="15" x14ac:dyDescent="0.25"/>
  <cols>
    <col min="1" max="1" width="9.140625" style="761"/>
    <col min="2" max="2" width="23.42578125" style="488" customWidth="1"/>
    <col min="3" max="3" width="9.5703125" style="488" customWidth="1"/>
    <col min="4" max="4" width="10" style="488" customWidth="1"/>
    <col min="5" max="5" width="9.28515625" style="488" bestFit="1" customWidth="1"/>
    <col min="6" max="6" width="11" style="488" customWidth="1"/>
    <col min="7" max="7" width="12" style="488" customWidth="1"/>
    <col min="8" max="8" width="9.7109375" style="488" bestFit="1" customWidth="1"/>
    <col min="9" max="9" width="10.85546875" style="488" customWidth="1"/>
    <col min="10" max="10" width="9.28515625" style="488" bestFit="1" customWidth="1"/>
    <col min="11" max="11" width="9.7109375" style="488" bestFit="1" customWidth="1"/>
    <col min="12" max="14" width="9.28515625" style="488" bestFit="1" customWidth="1"/>
    <col min="15" max="15" width="9.140625" style="488"/>
  </cols>
  <sheetData>
    <row r="1" spans="1:18" ht="32.25" customHeight="1" thickBot="1" x14ac:dyDescent="0.35">
      <c r="A1" s="881" t="s">
        <v>590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</row>
    <row r="2" spans="1:18" ht="24" customHeight="1" x14ac:dyDescent="0.25">
      <c r="A2" s="897" t="s">
        <v>501</v>
      </c>
      <c r="B2" s="900" t="s">
        <v>502</v>
      </c>
      <c r="C2" s="903" t="s">
        <v>378</v>
      </c>
      <c r="D2" s="904"/>
      <c r="E2" s="904"/>
      <c r="F2" s="904"/>
      <c r="G2" s="904"/>
      <c r="H2" s="904"/>
      <c r="I2" s="905"/>
      <c r="J2" s="882" t="s">
        <v>575</v>
      </c>
      <c r="K2" s="885" t="s">
        <v>503</v>
      </c>
      <c r="L2" s="888" t="s">
        <v>658</v>
      </c>
      <c r="M2" s="889"/>
      <c r="N2" s="889"/>
      <c r="O2" s="890"/>
    </row>
    <row r="3" spans="1:18" x14ac:dyDescent="0.25">
      <c r="A3" s="898"/>
      <c r="B3" s="901"/>
      <c r="C3" s="906" t="s">
        <v>504</v>
      </c>
      <c r="D3" s="907"/>
      <c r="E3" s="908"/>
      <c r="F3" s="909" t="s">
        <v>505</v>
      </c>
      <c r="G3" s="910"/>
      <c r="H3" s="461" t="s">
        <v>506</v>
      </c>
      <c r="I3" s="462" t="s">
        <v>507</v>
      </c>
      <c r="J3" s="883"/>
      <c r="K3" s="886"/>
      <c r="L3" s="891"/>
      <c r="M3" s="892"/>
      <c r="N3" s="892"/>
      <c r="O3" s="893"/>
    </row>
    <row r="4" spans="1:18" x14ac:dyDescent="0.25">
      <c r="A4" s="898"/>
      <c r="B4" s="901"/>
      <c r="C4" s="911" t="s">
        <v>397</v>
      </c>
      <c r="D4" s="914" t="s">
        <v>508</v>
      </c>
      <c r="E4" s="915"/>
      <c r="F4" s="916" t="s">
        <v>509</v>
      </c>
      <c r="G4" s="868" t="s">
        <v>510</v>
      </c>
      <c r="H4" s="463"/>
      <c r="I4" s="871" t="s">
        <v>511</v>
      </c>
      <c r="J4" s="883"/>
      <c r="K4" s="886"/>
      <c r="L4" s="894"/>
      <c r="M4" s="895"/>
      <c r="N4" s="895"/>
      <c r="O4" s="896"/>
    </row>
    <row r="5" spans="1:18" x14ac:dyDescent="0.25">
      <c r="A5" s="898"/>
      <c r="B5" s="901"/>
      <c r="C5" s="912"/>
      <c r="D5" s="874" t="s">
        <v>512</v>
      </c>
      <c r="E5" s="876" t="s">
        <v>513</v>
      </c>
      <c r="F5" s="917"/>
      <c r="G5" s="869"/>
      <c r="H5" s="463"/>
      <c r="I5" s="872"/>
      <c r="J5" s="883"/>
      <c r="K5" s="886"/>
      <c r="L5" s="483" t="s">
        <v>135</v>
      </c>
      <c r="M5" s="878" t="s">
        <v>514</v>
      </c>
      <c r="N5" s="879"/>
      <c r="O5" s="880"/>
    </row>
    <row r="6" spans="1:18" ht="21.75" customHeight="1" thickBot="1" x14ac:dyDescent="0.3">
      <c r="A6" s="899"/>
      <c r="B6" s="902"/>
      <c r="C6" s="913"/>
      <c r="D6" s="875"/>
      <c r="E6" s="877"/>
      <c r="F6" s="918"/>
      <c r="G6" s="870"/>
      <c r="H6" s="464"/>
      <c r="I6" s="873"/>
      <c r="J6" s="884"/>
      <c r="K6" s="887"/>
      <c r="L6" s="484" t="s">
        <v>515</v>
      </c>
      <c r="M6" s="485" t="s">
        <v>141</v>
      </c>
      <c r="N6" s="486" t="s">
        <v>142</v>
      </c>
      <c r="O6" s="487" t="s">
        <v>143</v>
      </c>
    </row>
    <row r="7" spans="1:18" ht="15.75" thickBot="1" x14ac:dyDescent="0.3">
      <c r="A7" s="466" t="s">
        <v>516</v>
      </c>
      <c r="B7" s="467"/>
      <c r="C7" s="630">
        <f>C15+C24+C31</f>
        <v>3379078</v>
      </c>
      <c r="D7" s="631">
        <f>D24</f>
        <v>3137101</v>
      </c>
      <c r="E7" s="632">
        <f>E15+E24+E31</f>
        <v>241977</v>
      </c>
      <c r="F7" s="630">
        <f>F15+F24+F31+F8+F9+F11+F12</f>
        <v>2683460</v>
      </c>
      <c r="G7" s="632">
        <f>G15+G24+G31</f>
        <v>369439</v>
      </c>
      <c r="H7" s="633">
        <f>H15+H24+H31+H51+H8+H9+H10+H11+H12+H35</f>
        <v>6438375</v>
      </c>
      <c r="I7" s="634">
        <f>I15+I24+I31</f>
        <v>5809914</v>
      </c>
      <c r="J7" s="633">
        <f>J15+J24+J31+J12+J10+J13+J14+J51</f>
        <v>498836</v>
      </c>
      <c r="K7" s="635">
        <f>H7+J7</f>
        <v>6937211</v>
      </c>
      <c r="L7" s="636">
        <f>M7+N7+O7</f>
        <v>6455506</v>
      </c>
      <c r="M7" s="637">
        <f>M15+M24+M31+M35+M50</f>
        <v>6421330</v>
      </c>
      <c r="N7" s="637">
        <f>N15+N24+N50</f>
        <v>34176</v>
      </c>
      <c r="O7" s="638"/>
      <c r="P7" s="1"/>
    </row>
    <row r="8" spans="1:18" x14ac:dyDescent="0.25">
      <c r="A8" s="472" t="s">
        <v>517</v>
      </c>
      <c r="B8" s="468" t="s">
        <v>518</v>
      </c>
      <c r="C8" s="470"/>
      <c r="D8" s="465"/>
      <c r="E8" s="490"/>
      <c r="F8" s="491">
        <v>6340</v>
      </c>
      <c r="G8" s="492"/>
      <c r="H8" s="494">
        <f>SUM(F8:G8)</f>
        <v>6340</v>
      </c>
      <c r="I8" s="493"/>
      <c r="J8" s="471"/>
      <c r="K8" s="471">
        <f>H8+J8</f>
        <v>6340</v>
      </c>
      <c r="L8" s="639">
        <f>SUM(M8:O8)</f>
        <v>0</v>
      </c>
      <c r="M8" s="640"/>
      <c r="N8" s="640"/>
      <c r="O8" s="641"/>
    </row>
    <row r="9" spans="1:18" s="44" customFormat="1" x14ac:dyDescent="0.25">
      <c r="A9" s="601" t="s">
        <v>539</v>
      </c>
      <c r="B9" s="602" t="s">
        <v>614</v>
      </c>
      <c r="C9" s="603"/>
      <c r="D9" s="604"/>
      <c r="E9" s="605"/>
      <c r="F9" s="606">
        <v>1100</v>
      </c>
      <c r="G9" s="607"/>
      <c r="H9" s="608">
        <f>SUM(F9:G9)</f>
        <v>1100</v>
      </c>
      <c r="I9" s="609"/>
      <c r="J9" s="610"/>
      <c r="K9" s="629">
        <f t="shared" ref="K9:K14" si="0">H9+J9</f>
        <v>1100</v>
      </c>
      <c r="L9" s="642">
        <f t="shared" ref="L9:L14" si="1">SUM(M9:O9)</f>
        <v>0</v>
      </c>
      <c r="M9" s="643"/>
      <c r="N9" s="643"/>
      <c r="O9" s="644"/>
      <c r="R9" s="65"/>
    </row>
    <row r="10" spans="1:18" s="44" customFormat="1" x14ac:dyDescent="0.25">
      <c r="A10" s="601" t="s">
        <v>541</v>
      </c>
      <c r="B10" s="602" t="s">
        <v>576</v>
      </c>
      <c r="C10" s="603"/>
      <c r="D10" s="604"/>
      <c r="E10" s="605"/>
      <c r="F10" s="606"/>
      <c r="G10" s="607"/>
      <c r="H10" s="608">
        <f t="shared" ref="H10:H14" si="2">SUM(F10:G10)</f>
        <v>0</v>
      </c>
      <c r="I10" s="609"/>
      <c r="J10" s="610">
        <v>245000</v>
      </c>
      <c r="K10" s="610">
        <f>H10+J10</f>
        <v>245000</v>
      </c>
      <c r="L10" s="642">
        <f t="shared" si="1"/>
        <v>0</v>
      </c>
      <c r="M10" s="643"/>
      <c r="N10" s="643"/>
      <c r="O10" s="644"/>
    </row>
    <row r="11" spans="1:18" s="44" customFormat="1" x14ac:dyDescent="0.25">
      <c r="A11" s="592" t="s">
        <v>545</v>
      </c>
      <c r="B11" s="593" t="s">
        <v>615</v>
      </c>
      <c r="C11" s="594"/>
      <c r="D11" s="595"/>
      <c r="E11" s="596"/>
      <c r="F11" s="597">
        <v>1879</v>
      </c>
      <c r="G11" s="598"/>
      <c r="H11" s="608">
        <f t="shared" si="2"/>
        <v>1879</v>
      </c>
      <c r="I11" s="599"/>
      <c r="J11" s="600"/>
      <c r="K11" s="610">
        <f t="shared" si="0"/>
        <v>1879</v>
      </c>
      <c r="L11" s="642">
        <f t="shared" si="1"/>
        <v>0</v>
      </c>
      <c r="M11" s="645"/>
      <c r="N11" s="645"/>
      <c r="O11" s="646"/>
    </row>
    <row r="12" spans="1:18" x14ac:dyDescent="0.25">
      <c r="A12" s="620" t="s">
        <v>547</v>
      </c>
      <c r="B12" s="621" t="s">
        <v>616</v>
      </c>
      <c r="C12" s="622"/>
      <c r="D12" s="623"/>
      <c r="E12" s="624"/>
      <c r="F12" s="625">
        <v>1328</v>
      </c>
      <c r="G12" s="626"/>
      <c r="H12" s="608">
        <f t="shared" si="2"/>
        <v>1328</v>
      </c>
      <c r="I12" s="627"/>
      <c r="J12" s="628">
        <v>80000</v>
      </c>
      <c r="K12" s="610">
        <f t="shared" si="0"/>
        <v>81328</v>
      </c>
      <c r="L12" s="642">
        <f t="shared" si="1"/>
        <v>0</v>
      </c>
      <c r="M12" s="643"/>
      <c r="N12" s="643"/>
      <c r="O12" s="644"/>
    </row>
    <row r="13" spans="1:18" x14ac:dyDescent="0.25">
      <c r="A13" s="620" t="s">
        <v>549</v>
      </c>
      <c r="B13" s="621" t="s">
        <v>617</v>
      </c>
      <c r="C13" s="622"/>
      <c r="D13" s="623"/>
      <c r="E13" s="624"/>
      <c r="F13" s="625"/>
      <c r="G13" s="626"/>
      <c r="H13" s="608">
        <f t="shared" si="2"/>
        <v>0</v>
      </c>
      <c r="I13" s="627"/>
      <c r="J13" s="628">
        <v>74100</v>
      </c>
      <c r="K13" s="610">
        <f t="shared" si="0"/>
        <v>74100</v>
      </c>
      <c r="L13" s="642">
        <f t="shared" si="1"/>
        <v>0</v>
      </c>
      <c r="M13" s="643"/>
      <c r="N13" s="643"/>
      <c r="O13" s="644"/>
    </row>
    <row r="14" spans="1:18" ht="15" customHeight="1" thickBot="1" x14ac:dyDescent="0.3">
      <c r="A14" s="611" t="s">
        <v>552</v>
      </c>
      <c r="B14" s="612" t="s">
        <v>553</v>
      </c>
      <c r="C14" s="613"/>
      <c r="D14" s="614"/>
      <c r="E14" s="615"/>
      <c r="F14" s="616"/>
      <c r="G14" s="617"/>
      <c r="H14" s="608">
        <f t="shared" si="2"/>
        <v>0</v>
      </c>
      <c r="I14" s="618"/>
      <c r="J14" s="619">
        <v>57400</v>
      </c>
      <c r="K14" s="600">
        <f t="shared" si="0"/>
        <v>57400</v>
      </c>
      <c r="L14" s="647">
        <f t="shared" si="1"/>
        <v>0</v>
      </c>
      <c r="M14" s="645"/>
      <c r="N14" s="645"/>
      <c r="O14" s="646"/>
    </row>
    <row r="15" spans="1:18" ht="15.75" thickBot="1" x14ac:dyDescent="0.3">
      <c r="A15" s="751" t="s">
        <v>519</v>
      </c>
      <c r="B15" s="473" t="s">
        <v>520</v>
      </c>
      <c r="C15" s="648">
        <f>C16+C17+C18+C19+C20+C21+C22+C23</f>
        <v>36651</v>
      </c>
      <c r="D15" s="649"/>
      <c r="E15" s="650">
        <f t="shared" ref="E15:N15" si="3">E16+E17+E18+E19+E20+E21+E22+E23</f>
        <v>36651</v>
      </c>
      <c r="F15" s="648">
        <f>F16+F17+F18+F19+F20+F21+F22+F23</f>
        <v>1479015</v>
      </c>
      <c r="G15" s="650">
        <f t="shared" si="3"/>
        <v>109840</v>
      </c>
      <c r="H15" s="651">
        <f t="shared" si="3"/>
        <v>1625506</v>
      </c>
      <c r="I15" s="652">
        <f t="shared" si="3"/>
        <v>1479015</v>
      </c>
      <c r="J15" s="651">
        <f t="shared" si="3"/>
        <v>18478</v>
      </c>
      <c r="K15" s="651">
        <f t="shared" si="3"/>
        <v>1643984</v>
      </c>
      <c r="L15" s="653">
        <f t="shared" si="3"/>
        <v>1497493</v>
      </c>
      <c r="M15" s="654">
        <f t="shared" si="3"/>
        <v>1479015</v>
      </c>
      <c r="N15" s="654">
        <f t="shared" si="3"/>
        <v>18478</v>
      </c>
      <c r="O15" s="655"/>
    </row>
    <row r="16" spans="1:18" s="44" customFormat="1" x14ac:dyDescent="0.25">
      <c r="A16" s="752" t="s">
        <v>521</v>
      </c>
      <c r="B16" s="477" t="s">
        <v>522</v>
      </c>
      <c r="C16" s="656">
        <f>E16</f>
        <v>4143</v>
      </c>
      <c r="D16" s="657"/>
      <c r="E16" s="658">
        <v>4143</v>
      </c>
      <c r="F16" s="659">
        <v>146430</v>
      </c>
      <c r="G16" s="658">
        <v>11200</v>
      </c>
      <c r="H16" s="660">
        <f>C16+F16+G16</f>
        <v>161773</v>
      </c>
      <c r="I16" s="661">
        <f t="shared" ref="I16:I23" si="4">F16</f>
        <v>146430</v>
      </c>
      <c r="J16" s="660">
        <v>16378</v>
      </c>
      <c r="K16" s="660">
        <f>H16+J16</f>
        <v>178151</v>
      </c>
      <c r="L16" s="662">
        <f>M16+N16</f>
        <v>162808</v>
      </c>
      <c r="M16" s="663">
        <f t="shared" ref="M16:N23" si="5">I16</f>
        <v>146430</v>
      </c>
      <c r="N16" s="663">
        <f t="shared" si="5"/>
        <v>16378</v>
      </c>
      <c r="O16" s="664"/>
    </row>
    <row r="17" spans="1:15" s="44" customFormat="1" x14ac:dyDescent="0.25">
      <c r="A17" s="753" t="s">
        <v>523</v>
      </c>
      <c r="B17" s="478" t="s">
        <v>524</v>
      </c>
      <c r="C17" s="665">
        <f t="shared" ref="C17:C23" si="6">E17</f>
        <v>8425</v>
      </c>
      <c r="D17" s="666"/>
      <c r="E17" s="667">
        <v>8425</v>
      </c>
      <c r="F17" s="668">
        <v>302177</v>
      </c>
      <c r="G17" s="667">
        <v>20550</v>
      </c>
      <c r="H17" s="669">
        <f t="shared" ref="H17:H23" si="7">C17+F17+G17</f>
        <v>331152</v>
      </c>
      <c r="I17" s="670">
        <f t="shared" si="4"/>
        <v>302177</v>
      </c>
      <c r="J17" s="669"/>
      <c r="K17" s="669">
        <f t="shared" ref="K17:K23" si="8">H17+J17</f>
        <v>331152</v>
      </c>
      <c r="L17" s="671">
        <f t="shared" ref="L17:L23" si="9">M17+N17</f>
        <v>302177</v>
      </c>
      <c r="M17" s="643">
        <f t="shared" si="5"/>
        <v>302177</v>
      </c>
      <c r="N17" s="643">
        <f t="shared" si="5"/>
        <v>0</v>
      </c>
      <c r="O17" s="644"/>
    </row>
    <row r="18" spans="1:15" s="44" customFormat="1" x14ac:dyDescent="0.25">
      <c r="A18" s="753" t="s">
        <v>525</v>
      </c>
      <c r="B18" s="478" t="s">
        <v>526</v>
      </c>
      <c r="C18" s="665">
        <f t="shared" si="6"/>
        <v>9924</v>
      </c>
      <c r="D18" s="666"/>
      <c r="E18" s="667">
        <v>9924</v>
      </c>
      <c r="F18" s="668">
        <v>340198</v>
      </c>
      <c r="G18" s="667">
        <v>28000</v>
      </c>
      <c r="H18" s="669">
        <f t="shared" si="7"/>
        <v>378122</v>
      </c>
      <c r="I18" s="670">
        <f t="shared" si="4"/>
        <v>340198</v>
      </c>
      <c r="J18" s="669">
        <v>0</v>
      </c>
      <c r="K18" s="669">
        <f t="shared" si="8"/>
        <v>378122</v>
      </c>
      <c r="L18" s="671">
        <f t="shared" si="9"/>
        <v>340198</v>
      </c>
      <c r="M18" s="643">
        <f t="shared" si="5"/>
        <v>340198</v>
      </c>
      <c r="N18" s="643">
        <f t="shared" si="5"/>
        <v>0</v>
      </c>
      <c r="O18" s="644"/>
    </row>
    <row r="19" spans="1:15" s="44" customFormat="1" x14ac:dyDescent="0.25">
      <c r="A19" s="753" t="s">
        <v>527</v>
      </c>
      <c r="B19" s="478" t="s">
        <v>528</v>
      </c>
      <c r="C19" s="665">
        <f t="shared" si="6"/>
        <v>868</v>
      </c>
      <c r="D19" s="666"/>
      <c r="E19" s="667">
        <v>868</v>
      </c>
      <c r="F19" s="668">
        <v>84028</v>
      </c>
      <c r="G19" s="667">
        <v>3240</v>
      </c>
      <c r="H19" s="669">
        <f t="shared" si="7"/>
        <v>88136</v>
      </c>
      <c r="I19" s="670">
        <f t="shared" si="4"/>
        <v>84028</v>
      </c>
      <c r="J19" s="669">
        <v>0</v>
      </c>
      <c r="K19" s="669">
        <f t="shared" si="8"/>
        <v>88136</v>
      </c>
      <c r="L19" s="672">
        <f t="shared" si="9"/>
        <v>84028</v>
      </c>
      <c r="M19" s="643">
        <f t="shared" si="5"/>
        <v>84028</v>
      </c>
      <c r="N19" s="643">
        <f t="shared" si="5"/>
        <v>0</v>
      </c>
      <c r="O19" s="644"/>
    </row>
    <row r="20" spans="1:15" s="44" customFormat="1" x14ac:dyDescent="0.25">
      <c r="A20" s="753" t="s">
        <v>529</v>
      </c>
      <c r="B20" s="478" t="s">
        <v>530</v>
      </c>
      <c r="C20" s="665">
        <f t="shared" si="6"/>
        <v>4828</v>
      </c>
      <c r="D20" s="666"/>
      <c r="E20" s="667">
        <v>4828</v>
      </c>
      <c r="F20" s="668">
        <v>197494</v>
      </c>
      <c r="G20" s="667">
        <v>14350</v>
      </c>
      <c r="H20" s="669">
        <f t="shared" si="7"/>
        <v>216672</v>
      </c>
      <c r="I20" s="670">
        <f t="shared" si="4"/>
        <v>197494</v>
      </c>
      <c r="J20" s="669">
        <v>2100</v>
      </c>
      <c r="K20" s="669">
        <f t="shared" si="8"/>
        <v>218772</v>
      </c>
      <c r="L20" s="671">
        <f t="shared" si="9"/>
        <v>199594</v>
      </c>
      <c r="M20" s="643">
        <f t="shared" si="5"/>
        <v>197494</v>
      </c>
      <c r="N20" s="643">
        <f t="shared" si="5"/>
        <v>2100</v>
      </c>
      <c r="O20" s="644"/>
    </row>
    <row r="21" spans="1:15" s="44" customFormat="1" x14ac:dyDescent="0.25">
      <c r="A21" s="753" t="s">
        <v>531</v>
      </c>
      <c r="B21" s="478" t="s">
        <v>532</v>
      </c>
      <c r="C21" s="665">
        <f t="shared" si="6"/>
        <v>3689</v>
      </c>
      <c r="D21" s="666"/>
      <c r="E21" s="667">
        <v>3689</v>
      </c>
      <c r="F21" s="668">
        <v>189654</v>
      </c>
      <c r="G21" s="667">
        <v>16500</v>
      </c>
      <c r="H21" s="669">
        <f t="shared" si="7"/>
        <v>209843</v>
      </c>
      <c r="I21" s="670">
        <f t="shared" si="4"/>
        <v>189654</v>
      </c>
      <c r="J21" s="669">
        <v>0</v>
      </c>
      <c r="K21" s="669">
        <f t="shared" si="8"/>
        <v>209843</v>
      </c>
      <c r="L21" s="671">
        <f t="shared" si="9"/>
        <v>189654</v>
      </c>
      <c r="M21" s="643">
        <f t="shared" si="5"/>
        <v>189654</v>
      </c>
      <c r="N21" s="643">
        <f t="shared" si="5"/>
        <v>0</v>
      </c>
      <c r="O21" s="644"/>
    </row>
    <row r="22" spans="1:15" s="44" customFormat="1" x14ac:dyDescent="0.25">
      <c r="A22" s="753" t="s">
        <v>533</v>
      </c>
      <c r="B22" s="478" t="s">
        <v>534</v>
      </c>
      <c r="C22" s="665">
        <f t="shared" si="6"/>
        <v>4774</v>
      </c>
      <c r="D22" s="666"/>
      <c r="E22" s="667">
        <v>4774</v>
      </c>
      <c r="F22" s="668">
        <v>185514</v>
      </c>
      <c r="G22" s="667">
        <v>16000</v>
      </c>
      <c r="H22" s="669">
        <f t="shared" si="7"/>
        <v>206288</v>
      </c>
      <c r="I22" s="670">
        <f t="shared" si="4"/>
        <v>185514</v>
      </c>
      <c r="J22" s="669"/>
      <c r="K22" s="669">
        <f t="shared" si="8"/>
        <v>206288</v>
      </c>
      <c r="L22" s="671">
        <f t="shared" si="9"/>
        <v>185514</v>
      </c>
      <c r="M22" s="643">
        <f t="shared" si="5"/>
        <v>185514</v>
      </c>
      <c r="N22" s="643">
        <f t="shared" si="5"/>
        <v>0</v>
      </c>
      <c r="O22" s="644"/>
    </row>
    <row r="23" spans="1:15" s="44" customFormat="1" ht="15.75" thickBot="1" x14ac:dyDescent="0.3">
      <c r="A23" s="754" t="s">
        <v>535</v>
      </c>
      <c r="B23" s="479" t="s">
        <v>536</v>
      </c>
      <c r="C23" s="673">
        <f t="shared" si="6"/>
        <v>0</v>
      </c>
      <c r="D23" s="674"/>
      <c r="E23" s="675">
        <v>0</v>
      </c>
      <c r="F23" s="676">
        <v>33520</v>
      </c>
      <c r="G23" s="675">
        <v>0</v>
      </c>
      <c r="H23" s="677">
        <f t="shared" si="7"/>
        <v>33520</v>
      </c>
      <c r="I23" s="678">
        <f t="shared" si="4"/>
        <v>33520</v>
      </c>
      <c r="J23" s="677">
        <v>0</v>
      </c>
      <c r="K23" s="677">
        <f t="shared" si="8"/>
        <v>33520</v>
      </c>
      <c r="L23" s="679">
        <f t="shared" si="9"/>
        <v>33520</v>
      </c>
      <c r="M23" s="680">
        <f t="shared" si="5"/>
        <v>33520</v>
      </c>
      <c r="N23" s="680">
        <f t="shared" si="5"/>
        <v>0</v>
      </c>
      <c r="O23" s="681"/>
    </row>
    <row r="24" spans="1:15" ht="15.75" thickBot="1" x14ac:dyDescent="0.3">
      <c r="A24" s="751" t="s">
        <v>537</v>
      </c>
      <c r="B24" s="474" t="s">
        <v>538</v>
      </c>
      <c r="C24" s="682">
        <f t="shared" ref="C24:I24" si="10">C25+C26+C27+C28+C29+C30</f>
        <v>3341587</v>
      </c>
      <c r="D24" s="683">
        <f t="shared" si="10"/>
        <v>3137101</v>
      </c>
      <c r="E24" s="684">
        <f t="shared" si="10"/>
        <v>204486</v>
      </c>
      <c r="F24" s="682">
        <f>F25+F26+F27+F28+F29+F30</f>
        <v>648439</v>
      </c>
      <c r="G24" s="684">
        <f t="shared" si="10"/>
        <v>187499</v>
      </c>
      <c r="H24" s="685">
        <f t="shared" si="10"/>
        <v>4177525</v>
      </c>
      <c r="I24" s="686">
        <f t="shared" si="10"/>
        <v>3785540</v>
      </c>
      <c r="J24" s="685">
        <f>J25+J26+J27+J28+J29+J30</f>
        <v>15698</v>
      </c>
      <c r="K24" s="685">
        <f>K25+K26+K27+K28+K29+K30</f>
        <v>4193223</v>
      </c>
      <c r="L24" s="682">
        <f>L25+L26+L27+L28+L29+L30</f>
        <v>3795768</v>
      </c>
      <c r="M24" s="683">
        <f>M25+M26+M27+M28+M29+M30</f>
        <v>3785540</v>
      </c>
      <c r="N24" s="683">
        <f>N25+N26+N27+N28+N29+N30</f>
        <v>10228</v>
      </c>
      <c r="O24" s="684"/>
    </row>
    <row r="25" spans="1:15" x14ac:dyDescent="0.25">
      <c r="A25" s="752" t="s">
        <v>539</v>
      </c>
      <c r="B25" s="477" t="s">
        <v>540</v>
      </c>
      <c r="C25" s="687">
        <f t="shared" ref="C25:C30" si="11">D25+E25</f>
        <v>238852</v>
      </c>
      <c r="D25" s="688">
        <v>228085</v>
      </c>
      <c r="E25" s="689">
        <v>10767</v>
      </c>
      <c r="F25" s="690">
        <v>68130</v>
      </c>
      <c r="G25" s="689">
        <v>18680</v>
      </c>
      <c r="H25" s="691">
        <f t="shared" ref="H25:H30" si="12">C25+F25+G25</f>
        <v>325662</v>
      </c>
      <c r="I25" s="692">
        <f t="shared" ref="I25:I30" si="13">D25+F25</f>
        <v>296215</v>
      </c>
      <c r="J25" s="691">
        <v>0</v>
      </c>
      <c r="K25" s="691">
        <f t="shared" ref="K25:K30" si="14">H25+J25</f>
        <v>325662</v>
      </c>
      <c r="L25" s="693">
        <f t="shared" ref="L25:L30" si="15">M25+N25</f>
        <v>296215</v>
      </c>
      <c r="M25" s="694">
        <f>D25+F25</f>
        <v>296215</v>
      </c>
      <c r="N25" s="694">
        <f t="shared" ref="N25:N30" si="16">J25</f>
        <v>0</v>
      </c>
      <c r="O25" s="695"/>
    </row>
    <row r="26" spans="1:15" x14ac:dyDescent="0.25">
      <c r="A26" s="753" t="s">
        <v>541</v>
      </c>
      <c r="B26" s="478" t="s">
        <v>542</v>
      </c>
      <c r="C26" s="696">
        <f t="shared" si="11"/>
        <v>557722</v>
      </c>
      <c r="D26" s="697">
        <v>530570</v>
      </c>
      <c r="E26" s="667">
        <v>27152</v>
      </c>
      <c r="F26" s="668">
        <v>97298</v>
      </c>
      <c r="G26" s="667">
        <v>31150</v>
      </c>
      <c r="H26" s="669">
        <f t="shared" si="12"/>
        <v>686170</v>
      </c>
      <c r="I26" s="670">
        <f t="shared" si="13"/>
        <v>627868</v>
      </c>
      <c r="J26" s="669">
        <v>0</v>
      </c>
      <c r="K26" s="669">
        <f t="shared" si="14"/>
        <v>686170</v>
      </c>
      <c r="L26" s="671">
        <f t="shared" si="15"/>
        <v>627868</v>
      </c>
      <c r="M26" s="643">
        <f t="shared" ref="M26:M30" si="17">D26+F26</f>
        <v>627868</v>
      </c>
      <c r="N26" s="643">
        <f t="shared" si="16"/>
        <v>0</v>
      </c>
      <c r="O26" s="644"/>
    </row>
    <row r="27" spans="1:15" x14ac:dyDescent="0.25">
      <c r="A27" s="753" t="s">
        <v>543</v>
      </c>
      <c r="B27" s="478" t="s">
        <v>544</v>
      </c>
      <c r="C27" s="696">
        <f t="shared" si="11"/>
        <v>893213</v>
      </c>
      <c r="D27" s="697">
        <v>837142</v>
      </c>
      <c r="E27" s="667">
        <v>56071</v>
      </c>
      <c r="F27" s="668">
        <v>221617</v>
      </c>
      <c r="G27" s="667">
        <v>49450</v>
      </c>
      <c r="H27" s="669">
        <f t="shared" si="12"/>
        <v>1164280</v>
      </c>
      <c r="I27" s="670">
        <f t="shared" si="13"/>
        <v>1058759</v>
      </c>
      <c r="J27" s="669">
        <v>9757</v>
      </c>
      <c r="K27" s="669">
        <f t="shared" si="14"/>
        <v>1174037</v>
      </c>
      <c r="L27" s="671">
        <f t="shared" si="15"/>
        <v>1065637</v>
      </c>
      <c r="M27" s="643">
        <f t="shared" si="17"/>
        <v>1058759</v>
      </c>
      <c r="N27" s="643">
        <v>6878</v>
      </c>
      <c r="O27" s="644"/>
    </row>
    <row r="28" spans="1:15" x14ac:dyDescent="0.25">
      <c r="A28" s="753" t="s">
        <v>545</v>
      </c>
      <c r="B28" s="478" t="s">
        <v>546</v>
      </c>
      <c r="C28" s="696">
        <f t="shared" si="11"/>
        <v>664247</v>
      </c>
      <c r="D28" s="697">
        <v>613419</v>
      </c>
      <c r="E28" s="667">
        <v>50828</v>
      </c>
      <c r="F28" s="668">
        <v>90739</v>
      </c>
      <c r="G28" s="667">
        <v>41159</v>
      </c>
      <c r="H28" s="669">
        <f t="shared" si="12"/>
        <v>796145</v>
      </c>
      <c r="I28" s="670">
        <f t="shared" si="13"/>
        <v>704158</v>
      </c>
      <c r="J28" s="669">
        <v>2591</v>
      </c>
      <c r="K28" s="669">
        <f t="shared" si="14"/>
        <v>798736</v>
      </c>
      <c r="L28" s="671">
        <f t="shared" si="15"/>
        <v>704158</v>
      </c>
      <c r="M28" s="643">
        <f t="shared" si="17"/>
        <v>704158</v>
      </c>
      <c r="N28" s="643"/>
      <c r="O28" s="644"/>
    </row>
    <row r="29" spans="1:15" x14ac:dyDescent="0.25">
      <c r="A29" s="753" t="s">
        <v>547</v>
      </c>
      <c r="B29" s="478" t="s">
        <v>548</v>
      </c>
      <c r="C29" s="696">
        <f t="shared" si="11"/>
        <v>610235</v>
      </c>
      <c r="D29" s="697">
        <v>581081</v>
      </c>
      <c r="E29" s="667">
        <v>29154</v>
      </c>
      <c r="F29" s="668">
        <v>114170</v>
      </c>
      <c r="G29" s="667">
        <v>30870</v>
      </c>
      <c r="H29" s="669">
        <f t="shared" si="12"/>
        <v>755275</v>
      </c>
      <c r="I29" s="670">
        <f t="shared" si="13"/>
        <v>695251</v>
      </c>
      <c r="J29" s="669">
        <v>3350</v>
      </c>
      <c r="K29" s="669">
        <f t="shared" si="14"/>
        <v>758625</v>
      </c>
      <c r="L29" s="671">
        <f t="shared" si="15"/>
        <v>698601</v>
      </c>
      <c r="M29" s="643">
        <f t="shared" si="17"/>
        <v>695251</v>
      </c>
      <c r="N29" s="643">
        <f t="shared" si="16"/>
        <v>3350</v>
      </c>
      <c r="O29" s="644"/>
    </row>
    <row r="30" spans="1:15" ht="15.75" thickBot="1" x14ac:dyDescent="0.3">
      <c r="A30" s="754" t="s">
        <v>549</v>
      </c>
      <c r="B30" s="479" t="s">
        <v>550</v>
      </c>
      <c r="C30" s="698">
        <f t="shared" si="11"/>
        <v>377318</v>
      </c>
      <c r="D30" s="699">
        <v>346804</v>
      </c>
      <c r="E30" s="700">
        <v>30514</v>
      </c>
      <c r="F30" s="701">
        <v>56485</v>
      </c>
      <c r="G30" s="700">
        <v>16190</v>
      </c>
      <c r="H30" s="702">
        <f t="shared" si="12"/>
        <v>449993</v>
      </c>
      <c r="I30" s="703">
        <f t="shared" si="13"/>
        <v>403289</v>
      </c>
      <c r="J30" s="702">
        <v>0</v>
      </c>
      <c r="K30" s="702">
        <f t="shared" si="14"/>
        <v>449993</v>
      </c>
      <c r="L30" s="704">
        <f t="shared" si="15"/>
        <v>403289</v>
      </c>
      <c r="M30" s="663">
        <f t="shared" si="17"/>
        <v>403289</v>
      </c>
      <c r="N30" s="705">
        <f t="shared" si="16"/>
        <v>0</v>
      </c>
      <c r="O30" s="706"/>
    </row>
    <row r="31" spans="1:15" ht="15.75" thickBot="1" x14ac:dyDescent="0.3">
      <c r="A31" s="751" t="s">
        <v>551</v>
      </c>
      <c r="B31" s="474" t="s">
        <v>577</v>
      </c>
      <c r="C31" s="707">
        <f>C33+C34</f>
        <v>840</v>
      </c>
      <c r="D31" s="708"/>
      <c r="E31" s="709">
        <f>E32+E33+E34</f>
        <v>840</v>
      </c>
      <c r="F31" s="707">
        <f>F32+F33</f>
        <v>545359</v>
      </c>
      <c r="G31" s="709">
        <f>G32+G33</f>
        <v>72100</v>
      </c>
      <c r="H31" s="710">
        <f>H32+H33+H34</f>
        <v>618299</v>
      </c>
      <c r="I31" s="711">
        <f>I32+I33</f>
        <v>545359</v>
      </c>
      <c r="J31" s="710">
        <v>0</v>
      </c>
      <c r="K31" s="710">
        <f>K32+K33+K34</f>
        <v>618299</v>
      </c>
      <c r="L31" s="707">
        <f>L32+L33</f>
        <v>545359</v>
      </c>
      <c r="M31" s="708">
        <f>M32+M33</f>
        <v>545359</v>
      </c>
      <c r="N31" s="708">
        <f>N32+N33</f>
        <v>0</v>
      </c>
      <c r="O31" s="709"/>
    </row>
    <row r="32" spans="1:15" x14ac:dyDescent="0.25">
      <c r="A32" s="752" t="s">
        <v>552</v>
      </c>
      <c r="B32" s="477" t="s">
        <v>553</v>
      </c>
      <c r="C32" s="687"/>
      <c r="D32" s="688"/>
      <c r="E32" s="689">
        <v>0</v>
      </c>
      <c r="F32" s="690">
        <v>380803</v>
      </c>
      <c r="G32" s="689">
        <v>31000</v>
      </c>
      <c r="H32" s="691">
        <f>F32+G32</f>
        <v>411803</v>
      </c>
      <c r="I32" s="692">
        <f>F32</f>
        <v>380803</v>
      </c>
      <c r="J32" s="691">
        <v>0</v>
      </c>
      <c r="K32" s="691">
        <f>H32+J32</f>
        <v>411803</v>
      </c>
      <c r="L32" s="693">
        <f>M32+N32</f>
        <v>380803</v>
      </c>
      <c r="M32" s="694">
        <f>I32</f>
        <v>380803</v>
      </c>
      <c r="N32" s="694">
        <f>J32</f>
        <v>0</v>
      </c>
      <c r="O32" s="695"/>
    </row>
    <row r="33" spans="1:18" x14ac:dyDescent="0.25">
      <c r="A33" s="753" t="s">
        <v>554</v>
      </c>
      <c r="B33" s="478" t="s">
        <v>555</v>
      </c>
      <c r="C33" s="696">
        <f>E33</f>
        <v>707</v>
      </c>
      <c r="D33" s="697"/>
      <c r="E33" s="667">
        <v>707</v>
      </c>
      <c r="F33" s="668">
        <v>164556</v>
      </c>
      <c r="G33" s="667">
        <v>41100</v>
      </c>
      <c r="H33" s="669">
        <f>C33+F33+G33</f>
        <v>206363</v>
      </c>
      <c r="I33" s="670">
        <f>F33</f>
        <v>164556</v>
      </c>
      <c r="J33" s="669">
        <v>0</v>
      </c>
      <c r="K33" s="669">
        <f>H33+J33</f>
        <v>206363</v>
      </c>
      <c r="L33" s="671">
        <f>M33+N33</f>
        <v>164556</v>
      </c>
      <c r="M33" s="643">
        <f>I33</f>
        <v>164556</v>
      </c>
      <c r="N33" s="643">
        <f>J33</f>
        <v>0</v>
      </c>
      <c r="O33" s="712"/>
    </row>
    <row r="34" spans="1:18" ht="15.75" thickBot="1" x14ac:dyDescent="0.3">
      <c r="A34" s="754"/>
      <c r="B34" s="479" t="s">
        <v>556</v>
      </c>
      <c r="C34" s="698">
        <f>E34</f>
        <v>133</v>
      </c>
      <c r="D34" s="699"/>
      <c r="E34" s="700">
        <v>133</v>
      </c>
      <c r="F34" s="701"/>
      <c r="G34" s="700"/>
      <c r="H34" s="702">
        <f>C34+F34+G34</f>
        <v>133</v>
      </c>
      <c r="I34" s="703"/>
      <c r="J34" s="702"/>
      <c r="K34" s="702">
        <f>H34+J34</f>
        <v>133</v>
      </c>
      <c r="L34" s="704"/>
      <c r="M34" s="705"/>
      <c r="N34" s="705"/>
      <c r="O34" s="706"/>
    </row>
    <row r="35" spans="1:18" ht="15.75" thickBot="1" x14ac:dyDescent="0.3">
      <c r="A35" s="751" t="s">
        <v>557</v>
      </c>
      <c r="B35" s="474" t="s">
        <v>558</v>
      </c>
      <c r="C35" s="713"/>
      <c r="D35" s="714"/>
      <c r="E35" s="715">
        <f>E36+E37+E38+E39+E40+E41+E42+E43+E44+E45+E47+E48+E49+E46</f>
        <v>245375</v>
      </c>
      <c r="F35" s="713"/>
      <c r="G35" s="716"/>
      <c r="H35" s="717">
        <f>SUM(H36:H43)</f>
        <v>3398</v>
      </c>
      <c r="I35" s="718"/>
      <c r="J35" s="717"/>
      <c r="K35" s="717"/>
      <c r="L35" s="707">
        <f>SUM(L36:L49)</f>
        <v>241977</v>
      </c>
      <c r="M35" s="708">
        <f>SUM(M36:M49)</f>
        <v>241977</v>
      </c>
      <c r="N35" s="719"/>
      <c r="O35" s="720"/>
      <c r="P35" s="1"/>
    </row>
    <row r="36" spans="1:18" x14ac:dyDescent="0.25">
      <c r="A36" s="755"/>
      <c r="B36" s="480" t="s">
        <v>559</v>
      </c>
      <c r="C36" s="721"/>
      <c r="D36" s="722"/>
      <c r="E36" s="689">
        <v>18624</v>
      </c>
      <c r="F36" s="687"/>
      <c r="G36" s="723"/>
      <c r="H36" s="724"/>
      <c r="I36" s="725"/>
      <c r="J36" s="724"/>
      <c r="K36" s="724"/>
      <c r="L36" s="726">
        <f>SUM(M36:O36)</f>
        <v>18624</v>
      </c>
      <c r="M36" s="727">
        <f>E36</f>
        <v>18624</v>
      </c>
      <c r="N36" s="694"/>
      <c r="O36" s="728"/>
    </row>
    <row r="37" spans="1:18" x14ac:dyDescent="0.25">
      <c r="A37" s="756"/>
      <c r="B37" s="481" t="s">
        <v>560</v>
      </c>
      <c r="C37" s="729"/>
      <c r="D37" s="730"/>
      <c r="E37" s="667">
        <v>40146</v>
      </c>
      <c r="F37" s="696"/>
      <c r="G37" s="731"/>
      <c r="H37" s="732"/>
      <c r="I37" s="733"/>
      <c r="J37" s="732"/>
      <c r="K37" s="732"/>
      <c r="L37" s="734">
        <f t="shared" ref="L37:L48" si="18">SUM(M37:O37)</f>
        <v>40146</v>
      </c>
      <c r="M37" s="735">
        <f t="shared" ref="M37:M49" si="19">E37</f>
        <v>40146</v>
      </c>
      <c r="N37" s="643"/>
      <c r="O37" s="712"/>
    </row>
    <row r="38" spans="1:18" x14ac:dyDescent="0.25">
      <c r="A38" s="756"/>
      <c r="B38" s="481" t="s">
        <v>561</v>
      </c>
      <c r="C38" s="729"/>
      <c r="D38" s="730"/>
      <c r="E38" s="667">
        <v>51771</v>
      </c>
      <c r="F38" s="696"/>
      <c r="G38" s="731"/>
      <c r="H38" s="732"/>
      <c r="I38" s="733"/>
      <c r="J38" s="732"/>
      <c r="K38" s="732"/>
      <c r="L38" s="734">
        <f t="shared" si="18"/>
        <v>51771</v>
      </c>
      <c r="M38" s="735">
        <f t="shared" si="19"/>
        <v>51771</v>
      </c>
      <c r="N38" s="643"/>
      <c r="O38" s="712"/>
    </row>
    <row r="39" spans="1:18" x14ac:dyDescent="0.25">
      <c r="A39" s="756"/>
      <c r="B39" s="481" t="s">
        <v>562</v>
      </c>
      <c r="C39" s="729"/>
      <c r="D39" s="730"/>
      <c r="E39" s="667">
        <v>5894</v>
      </c>
      <c r="F39" s="696"/>
      <c r="G39" s="731"/>
      <c r="H39" s="732"/>
      <c r="I39" s="733"/>
      <c r="J39" s="732"/>
      <c r="K39" s="732"/>
      <c r="L39" s="734">
        <f t="shared" si="18"/>
        <v>5894</v>
      </c>
      <c r="M39" s="735">
        <f t="shared" si="19"/>
        <v>5894</v>
      </c>
      <c r="N39" s="643"/>
      <c r="O39" s="712"/>
    </row>
    <row r="40" spans="1:18" x14ac:dyDescent="0.25">
      <c r="A40" s="756"/>
      <c r="B40" s="481" t="s">
        <v>563</v>
      </c>
      <c r="C40" s="729"/>
      <c r="D40" s="730"/>
      <c r="E40" s="667">
        <v>1400</v>
      </c>
      <c r="F40" s="696"/>
      <c r="G40" s="731"/>
      <c r="H40" s="732"/>
      <c r="I40" s="733"/>
      <c r="J40" s="732"/>
      <c r="K40" s="732"/>
      <c r="L40" s="734">
        <f t="shared" si="18"/>
        <v>1400</v>
      </c>
      <c r="M40" s="735">
        <f t="shared" si="19"/>
        <v>1400</v>
      </c>
      <c r="N40" s="643"/>
      <c r="O40" s="712"/>
    </row>
    <row r="41" spans="1:18" x14ac:dyDescent="0.25">
      <c r="A41" s="756"/>
      <c r="B41" s="481" t="s">
        <v>564</v>
      </c>
      <c r="C41" s="729"/>
      <c r="D41" s="730"/>
      <c r="E41" s="667">
        <v>11230</v>
      </c>
      <c r="F41" s="696"/>
      <c r="G41" s="731"/>
      <c r="H41" s="732"/>
      <c r="I41" s="733"/>
      <c r="J41" s="732"/>
      <c r="K41" s="732"/>
      <c r="L41" s="734">
        <f t="shared" si="18"/>
        <v>11230</v>
      </c>
      <c r="M41" s="735">
        <f t="shared" si="19"/>
        <v>11230</v>
      </c>
      <c r="N41" s="643"/>
      <c r="O41" s="712"/>
    </row>
    <row r="42" spans="1:18" x14ac:dyDescent="0.25">
      <c r="A42" s="756"/>
      <c r="B42" s="481" t="s">
        <v>565</v>
      </c>
      <c r="C42" s="729"/>
      <c r="D42" s="730"/>
      <c r="E42" s="667">
        <v>1996</v>
      </c>
      <c r="F42" s="696"/>
      <c r="G42" s="731"/>
      <c r="H42" s="732"/>
      <c r="I42" s="733"/>
      <c r="J42" s="732"/>
      <c r="K42" s="732"/>
      <c r="L42" s="734">
        <f t="shared" si="18"/>
        <v>1996</v>
      </c>
      <c r="M42" s="735">
        <f t="shared" si="19"/>
        <v>1996</v>
      </c>
      <c r="N42" s="643"/>
      <c r="O42" s="712"/>
      <c r="R42" s="1"/>
    </row>
    <row r="43" spans="1:18" x14ac:dyDescent="0.25">
      <c r="A43" s="756"/>
      <c r="B43" s="481" t="s">
        <v>566</v>
      </c>
      <c r="C43" s="729"/>
      <c r="D43" s="730"/>
      <c r="E43" s="667">
        <v>49870</v>
      </c>
      <c r="F43" s="696"/>
      <c r="G43" s="731"/>
      <c r="H43" s="732">
        <v>3398</v>
      </c>
      <c r="I43" s="733"/>
      <c r="J43" s="732"/>
      <c r="K43" s="732"/>
      <c r="L43" s="734">
        <f t="shared" si="18"/>
        <v>46472</v>
      </c>
      <c r="M43" s="735">
        <f>E43-H43</f>
        <v>46472</v>
      </c>
      <c r="N43" s="643"/>
      <c r="O43" s="712"/>
    </row>
    <row r="44" spans="1:18" x14ac:dyDescent="0.25">
      <c r="A44" s="756"/>
      <c r="B44" s="481" t="s">
        <v>567</v>
      </c>
      <c r="C44" s="729"/>
      <c r="D44" s="730"/>
      <c r="E44" s="667">
        <v>18000</v>
      </c>
      <c r="F44" s="696"/>
      <c r="G44" s="731"/>
      <c r="H44" s="732"/>
      <c r="I44" s="733"/>
      <c r="J44" s="732"/>
      <c r="K44" s="732"/>
      <c r="L44" s="734">
        <f t="shared" si="18"/>
        <v>18000</v>
      </c>
      <c r="M44" s="735">
        <f t="shared" si="19"/>
        <v>18000</v>
      </c>
      <c r="N44" s="643"/>
      <c r="O44" s="712"/>
    </row>
    <row r="45" spans="1:18" x14ac:dyDescent="0.25">
      <c r="A45" s="756"/>
      <c r="B45" s="481" t="s">
        <v>568</v>
      </c>
      <c r="C45" s="729"/>
      <c r="D45" s="730"/>
      <c r="E45" s="667">
        <v>29018</v>
      </c>
      <c r="F45" s="696"/>
      <c r="G45" s="731"/>
      <c r="H45" s="732"/>
      <c r="I45" s="733"/>
      <c r="J45" s="732"/>
      <c r="K45" s="732"/>
      <c r="L45" s="734">
        <f t="shared" si="18"/>
        <v>29018</v>
      </c>
      <c r="M45" s="735">
        <f t="shared" si="19"/>
        <v>29018</v>
      </c>
      <c r="N45" s="643"/>
      <c r="O45" s="712"/>
    </row>
    <row r="46" spans="1:18" x14ac:dyDescent="0.25">
      <c r="A46" s="756"/>
      <c r="B46" s="481" t="s">
        <v>636</v>
      </c>
      <c r="C46" s="729"/>
      <c r="D46" s="730"/>
      <c r="E46" s="667">
        <v>3700</v>
      </c>
      <c r="F46" s="696"/>
      <c r="G46" s="731"/>
      <c r="H46" s="732"/>
      <c r="I46" s="733"/>
      <c r="J46" s="732"/>
      <c r="K46" s="732"/>
      <c r="L46" s="734">
        <f t="shared" si="18"/>
        <v>3700</v>
      </c>
      <c r="M46" s="735">
        <f t="shared" si="19"/>
        <v>3700</v>
      </c>
      <c r="N46" s="643"/>
      <c r="O46" s="712"/>
    </row>
    <row r="47" spans="1:18" x14ac:dyDescent="0.25">
      <c r="A47" s="756"/>
      <c r="B47" s="481" t="s">
        <v>569</v>
      </c>
      <c r="C47" s="729"/>
      <c r="D47" s="730"/>
      <c r="E47" s="667">
        <v>8888</v>
      </c>
      <c r="F47" s="696"/>
      <c r="G47" s="731"/>
      <c r="H47" s="732"/>
      <c r="I47" s="733"/>
      <c r="J47" s="732"/>
      <c r="K47" s="732"/>
      <c r="L47" s="734">
        <f t="shared" si="18"/>
        <v>8888</v>
      </c>
      <c r="M47" s="735">
        <f t="shared" si="19"/>
        <v>8888</v>
      </c>
      <c r="N47" s="643"/>
      <c r="O47" s="712"/>
    </row>
    <row r="48" spans="1:18" x14ac:dyDescent="0.25">
      <c r="A48" s="756"/>
      <c r="B48" s="481" t="s">
        <v>631</v>
      </c>
      <c r="C48" s="729"/>
      <c r="D48" s="730"/>
      <c r="E48" s="667">
        <v>877</v>
      </c>
      <c r="F48" s="696"/>
      <c r="G48" s="731"/>
      <c r="H48" s="732"/>
      <c r="I48" s="733"/>
      <c r="J48" s="732"/>
      <c r="K48" s="732"/>
      <c r="L48" s="818">
        <f t="shared" si="18"/>
        <v>877</v>
      </c>
      <c r="M48" s="735">
        <f t="shared" si="19"/>
        <v>877</v>
      </c>
      <c r="N48" s="643"/>
      <c r="O48" s="712"/>
    </row>
    <row r="49" spans="1:15" ht="15.75" thickBot="1" x14ac:dyDescent="0.3">
      <c r="A49" s="757"/>
      <c r="B49" s="482" t="s">
        <v>570</v>
      </c>
      <c r="C49" s="736"/>
      <c r="D49" s="737"/>
      <c r="E49" s="700">
        <v>3961</v>
      </c>
      <c r="F49" s="698"/>
      <c r="G49" s="738"/>
      <c r="H49" s="739"/>
      <c r="I49" s="740"/>
      <c r="J49" s="739"/>
      <c r="K49" s="739"/>
      <c r="L49" s="818">
        <f>SUM(M49:O49)</f>
        <v>3961</v>
      </c>
      <c r="M49" s="741">
        <f t="shared" si="19"/>
        <v>3961</v>
      </c>
      <c r="N49" s="705"/>
      <c r="O49" s="742"/>
    </row>
    <row r="50" spans="1:15" ht="15.75" thickBot="1" x14ac:dyDescent="0.3">
      <c r="A50" s="758" t="s">
        <v>571</v>
      </c>
      <c r="B50" s="469" t="s">
        <v>510</v>
      </c>
      <c r="C50" s="713"/>
      <c r="D50" s="714"/>
      <c r="E50" s="716"/>
      <c r="F50" s="713"/>
      <c r="G50" s="716">
        <f>G15+G24+G31</f>
        <v>369439</v>
      </c>
      <c r="H50" s="717"/>
      <c r="I50" s="718"/>
      <c r="J50" s="717">
        <v>5470</v>
      </c>
      <c r="K50" s="717"/>
      <c r="L50" s="707">
        <f>G50+N50</f>
        <v>374909</v>
      </c>
      <c r="M50" s="708">
        <f>G50</f>
        <v>369439</v>
      </c>
      <c r="N50" s="708">
        <f>J50</f>
        <v>5470</v>
      </c>
      <c r="O50" s="720"/>
    </row>
    <row r="51" spans="1:15" ht="15.75" thickBot="1" x14ac:dyDescent="0.3">
      <c r="A51" s="759" t="s">
        <v>572</v>
      </c>
      <c r="B51" s="475" t="s">
        <v>295</v>
      </c>
      <c r="C51" s="713"/>
      <c r="D51" s="714"/>
      <c r="E51" s="716"/>
      <c r="F51" s="713">
        <v>3000</v>
      </c>
      <c r="G51" s="716"/>
      <c r="H51" s="717">
        <f>F51</f>
        <v>3000</v>
      </c>
      <c r="I51" s="718"/>
      <c r="J51" s="717">
        <v>8160</v>
      </c>
      <c r="K51" s="717">
        <f>F51+J51</f>
        <v>11160</v>
      </c>
      <c r="L51" s="707">
        <f>M51+N51</f>
        <v>0</v>
      </c>
      <c r="M51" s="708"/>
      <c r="N51" s="719"/>
      <c r="O51" s="720"/>
    </row>
    <row r="52" spans="1:15" s="489" customFormat="1" ht="12.75" thickBot="1" x14ac:dyDescent="0.25">
      <c r="A52" s="760" t="s">
        <v>573</v>
      </c>
      <c r="B52" s="476" t="s">
        <v>574</v>
      </c>
      <c r="C52" s="743">
        <f>C15+C24+C31</f>
        <v>3379078</v>
      </c>
      <c r="D52" s="744">
        <f>D24</f>
        <v>3137101</v>
      </c>
      <c r="E52" s="745">
        <f>E36+E37+E38+E39+E40+E41+E42+E43+E44+E45+E47+E48+E49</f>
        <v>241675</v>
      </c>
      <c r="F52" s="743">
        <f>F15+F24+F31+F51</f>
        <v>2675813</v>
      </c>
      <c r="G52" s="745">
        <f>G15+G24+G31</f>
        <v>369439</v>
      </c>
      <c r="H52" s="746">
        <f>H15+H24+H31</f>
        <v>6421330</v>
      </c>
      <c r="I52" s="747">
        <f>I15+I24+I31</f>
        <v>5809914</v>
      </c>
      <c r="J52" s="746">
        <f>J15+J24+J31</f>
        <v>34176</v>
      </c>
      <c r="K52" s="746">
        <f>K15+K24+K31</f>
        <v>6455506</v>
      </c>
      <c r="L52" s="748"/>
      <c r="M52" s="749"/>
      <c r="N52" s="749"/>
      <c r="O52" s="750"/>
    </row>
  </sheetData>
  <mergeCells count="17">
    <mergeCell ref="A1:O1"/>
    <mergeCell ref="J2:J6"/>
    <mergeCell ref="K2:K6"/>
    <mergeCell ref="L2:O4"/>
    <mergeCell ref="A2:A6"/>
    <mergeCell ref="B2:B6"/>
    <mergeCell ref="C2:I2"/>
    <mergeCell ref="C3:E3"/>
    <mergeCell ref="F3:G3"/>
    <mergeCell ref="C4:C6"/>
    <mergeCell ref="D4:E4"/>
    <mergeCell ref="F4:F6"/>
    <mergeCell ref="G4:G6"/>
    <mergeCell ref="I4:I6"/>
    <mergeCell ref="D5:D6"/>
    <mergeCell ref="E5:E6"/>
    <mergeCell ref="M5:O5"/>
  </mergeCells>
  <pageMargins left="0.7" right="0.7" top="0.75" bottom="0.75" header="0.3" footer="0.3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919" t="s">
        <v>393</v>
      </c>
      <c r="B1" s="919"/>
      <c r="C1" s="919"/>
      <c r="D1" s="919"/>
      <c r="E1" s="919"/>
      <c r="F1" s="919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8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8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8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9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9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9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8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8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8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925" t="s">
        <v>132</v>
      </c>
      <c r="E5" s="925"/>
      <c r="F5" s="925"/>
      <c r="G5" s="925"/>
      <c r="H5" s="926" t="s">
        <v>133</v>
      </c>
      <c r="I5" s="926"/>
      <c r="J5" s="926"/>
      <c r="K5" s="926"/>
      <c r="L5" s="920" t="s">
        <v>2</v>
      </c>
      <c r="M5" s="920"/>
      <c r="N5" s="920"/>
      <c r="O5" s="920"/>
      <c r="P5" s="920" t="s">
        <v>391</v>
      </c>
      <c r="Q5" s="920"/>
      <c r="R5" s="920"/>
      <c r="S5" s="920"/>
      <c r="T5" s="920" t="s">
        <v>387</v>
      </c>
      <c r="U5" s="920"/>
      <c r="V5" s="920"/>
      <c r="W5" s="920"/>
    </row>
    <row r="6" spans="1:23" ht="12.75" customHeight="1" thickBot="1" x14ac:dyDescent="0.25">
      <c r="A6" s="80"/>
      <c r="B6" s="922" t="s">
        <v>134</v>
      </c>
      <c r="C6" s="922"/>
      <c r="D6" s="162" t="s">
        <v>135</v>
      </c>
      <c r="E6" s="923" t="s">
        <v>136</v>
      </c>
      <c r="F6" s="923"/>
      <c r="G6" s="923"/>
      <c r="H6" s="162" t="s">
        <v>135</v>
      </c>
      <c r="I6" s="924" t="s">
        <v>137</v>
      </c>
      <c r="J6" s="924"/>
      <c r="K6" s="924"/>
      <c r="L6" s="163" t="s">
        <v>135</v>
      </c>
      <c r="M6" s="921" t="s">
        <v>138</v>
      </c>
      <c r="N6" s="921"/>
      <c r="O6" s="921"/>
      <c r="P6" s="163" t="s">
        <v>135</v>
      </c>
      <c r="Q6" s="921" t="s">
        <v>138</v>
      </c>
      <c r="R6" s="921"/>
      <c r="S6" s="921"/>
      <c r="T6" s="163" t="s">
        <v>135</v>
      </c>
      <c r="U6" s="921" t="s">
        <v>139</v>
      </c>
      <c r="V6" s="921"/>
      <c r="W6" s="921"/>
    </row>
    <row r="7" spans="1:23" ht="24.75" thickBot="1" x14ac:dyDescent="0.25">
      <c r="A7" s="80"/>
      <c r="B7" s="922"/>
      <c r="C7" s="922"/>
      <c r="D7" s="164" t="s">
        <v>140</v>
      </c>
      <c r="E7" s="165" t="s">
        <v>141</v>
      </c>
      <c r="F7" s="166" t="s">
        <v>142</v>
      </c>
      <c r="G7" s="167" t="s">
        <v>143</v>
      </c>
      <c r="H7" s="164" t="s">
        <v>144</v>
      </c>
      <c r="I7" s="165" t="s">
        <v>141</v>
      </c>
      <c r="J7" s="166" t="s">
        <v>142</v>
      </c>
      <c r="K7" s="168" t="s">
        <v>143</v>
      </c>
      <c r="L7" s="169" t="s">
        <v>145</v>
      </c>
      <c r="M7" s="170" t="s">
        <v>141</v>
      </c>
      <c r="N7" s="171" t="s">
        <v>142</v>
      </c>
      <c r="O7" s="172" t="s">
        <v>143</v>
      </c>
      <c r="P7" s="169" t="s">
        <v>145</v>
      </c>
      <c r="Q7" s="170" t="s">
        <v>141</v>
      </c>
      <c r="R7" s="171" t="s">
        <v>142</v>
      </c>
      <c r="S7" s="172" t="s">
        <v>143</v>
      </c>
      <c r="T7" s="169" t="s">
        <v>146</v>
      </c>
      <c r="U7" s="170" t="s">
        <v>141</v>
      </c>
      <c r="V7" s="171" t="s">
        <v>142</v>
      </c>
      <c r="W7" s="172" t="s">
        <v>143</v>
      </c>
    </row>
    <row r="8" spans="1:23" ht="24" customHeight="1" thickBot="1" x14ac:dyDescent="0.25">
      <c r="A8" s="80"/>
      <c r="B8" s="173" t="s">
        <v>147</v>
      </c>
      <c r="C8" s="174"/>
      <c r="D8" s="175" t="e">
        <f>E8+F8+G8</f>
        <v>#REF!</v>
      </c>
      <c r="E8" s="176" t="e">
        <f>E10+E24+E38+E48+E54+E70+E78+E93+E97+E120+E130+E139+E151+E174+E175</f>
        <v>#REF!</v>
      </c>
      <c r="F8" s="176" t="e">
        <f>F10+F24+F38+F48+F54+F70+F78+F93+F97+F120+F130+F139+F151+F174+F175</f>
        <v>#REF!</v>
      </c>
      <c r="G8" s="177" t="e">
        <f>G10+G24+G38+G48+G54+G70+G78+G93+G97+G120+G130+G139+G151+G174+G175</f>
        <v>#REF!</v>
      </c>
      <c r="H8" s="175" t="e">
        <f>I8+J8+K8</f>
        <v>#REF!</v>
      </c>
      <c r="I8" s="176" t="e">
        <f>I10+I24+I38+I48+I54+I70+I78+I93+I97+I120+I130+I139+I151+I174+I175</f>
        <v>#REF!</v>
      </c>
      <c r="J8" s="176" t="e">
        <f>J10+J24+J38+J48+J54+J70+J78+J93+J97+J120+J130+J139+J151+J174+J175</f>
        <v>#REF!</v>
      </c>
      <c r="K8" s="178" t="e">
        <f>K10+K24+K38+K48+K54+K70+K78+K93+K97+K120+K130+K139+K151+K174+K175</f>
        <v>#REF!</v>
      </c>
      <c r="L8" s="179" t="e">
        <f>SUM(M8:O8)</f>
        <v>#REF!</v>
      </c>
      <c r="M8" s="176" t="e">
        <f>M10+M24+M38+M48+M54+M70+M78+M93+M97+M120+M130+M139+M151+M174+M175</f>
        <v>#REF!</v>
      </c>
      <c r="N8" s="176" t="e">
        <f>N10+N24+N38+N48+N54+N70+N78+N93+N97+N120+N130+N139+N151+N174+N175</f>
        <v>#REF!</v>
      </c>
      <c r="O8" s="178" t="e">
        <f>O10+O24+O38+O48+O54+O70+O78+O93+O97+O120+O130+O139+O151+O174+O175</f>
        <v>#REF!</v>
      </c>
      <c r="P8" s="179">
        <v>12339862.450000001</v>
      </c>
      <c r="Q8" s="176">
        <v>10730799.140000001</v>
      </c>
      <c r="R8" s="176">
        <v>957999</v>
      </c>
      <c r="S8" s="178">
        <v>654683.57999999996</v>
      </c>
      <c r="T8" s="179" t="e">
        <f>SUM(U8:W8)</f>
        <v>#REF!</v>
      </c>
      <c r="U8" s="176" t="e">
        <f>U10+U24+U38+U48+U54+U70+U78+U93+U97+U120+U130+U139+U151+U174+U175</f>
        <v>#REF!</v>
      </c>
      <c r="V8" s="176" t="e">
        <f>V10+V24+V38+V48+V54+V70+V78+V93+V97+V120+V130+V139+V151+V174+V175</f>
        <v>#REF!</v>
      </c>
      <c r="W8" s="178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7"/>
      <c r="Q9" s="288"/>
      <c r="R9" s="289"/>
      <c r="S9" s="288"/>
      <c r="T9" s="87"/>
      <c r="U9" s="90"/>
      <c r="V9" s="89"/>
      <c r="W9" s="90"/>
    </row>
    <row r="10" spans="1:23" ht="14.25" x14ac:dyDescent="0.2">
      <c r="A10" s="80"/>
      <c r="B10" s="180" t="s">
        <v>149</v>
      </c>
      <c r="C10" s="181"/>
      <c r="D10" s="182">
        <f t="shared" ref="D10:W10" si="0">D11+D16+D20+D21+D22+D23</f>
        <v>249041</v>
      </c>
      <c r="E10" s="183">
        <f t="shared" si="0"/>
        <v>202089</v>
      </c>
      <c r="F10" s="183">
        <f t="shared" si="0"/>
        <v>46952</v>
      </c>
      <c r="G10" s="184">
        <f t="shared" si="0"/>
        <v>0</v>
      </c>
      <c r="H10" s="182">
        <f>H11+H16+H20+H21+H22+H23-1</f>
        <v>182685</v>
      </c>
      <c r="I10" s="183">
        <f t="shared" si="0"/>
        <v>169377</v>
      </c>
      <c r="J10" s="183">
        <f t="shared" si="0"/>
        <v>13309</v>
      </c>
      <c r="K10" s="185">
        <f t="shared" si="0"/>
        <v>0</v>
      </c>
      <c r="L10" s="186" t="e">
        <f t="shared" si="0"/>
        <v>#REF!</v>
      </c>
      <c r="M10" s="183" t="e">
        <f t="shared" si="0"/>
        <v>#REF!</v>
      </c>
      <c r="N10" s="183" t="e">
        <f t="shared" si="0"/>
        <v>#REF!</v>
      </c>
      <c r="O10" s="185" t="e">
        <f t="shared" si="0"/>
        <v>#REF!</v>
      </c>
      <c r="P10" s="250">
        <v>167746.69</v>
      </c>
      <c r="Q10" s="251">
        <v>166090.16</v>
      </c>
      <c r="R10" s="251">
        <v>1656.53</v>
      </c>
      <c r="S10" s="252">
        <v>0</v>
      </c>
      <c r="T10" s="186">
        <f t="shared" si="0"/>
        <v>202120</v>
      </c>
      <c r="U10" s="183">
        <f t="shared" si="0"/>
        <v>179552</v>
      </c>
      <c r="V10" s="183">
        <f t="shared" si="0"/>
        <v>22568</v>
      </c>
      <c r="W10" s="185">
        <f t="shared" si="0"/>
        <v>0</v>
      </c>
    </row>
    <row r="11" spans="1:23" ht="15.75" x14ac:dyDescent="0.25">
      <c r="A11" s="80"/>
      <c r="B11" s="203" t="s">
        <v>150</v>
      </c>
      <c r="C11" s="204" t="s">
        <v>151</v>
      </c>
      <c r="D11" s="205">
        <f>SUM(D12:D15)</f>
        <v>114308</v>
      </c>
      <c r="E11" s="206">
        <f>SUM(E12:E15)</f>
        <v>114308</v>
      </c>
      <c r="F11" s="206">
        <f>SUM(F12:F15)</f>
        <v>0</v>
      </c>
      <c r="G11" s="207">
        <f>SUM(G12:G15)</f>
        <v>0</v>
      </c>
      <c r="H11" s="205">
        <f t="shared" ref="H11:W11" si="1">SUM(H12:H15)</f>
        <v>84347</v>
      </c>
      <c r="I11" s="206">
        <f t="shared" si="1"/>
        <v>84347</v>
      </c>
      <c r="J11" s="206">
        <f t="shared" si="1"/>
        <v>0</v>
      </c>
      <c r="K11" s="208">
        <f t="shared" si="1"/>
        <v>0</v>
      </c>
      <c r="L11" s="209" t="e">
        <f t="shared" si="1"/>
        <v>#REF!</v>
      </c>
      <c r="M11" s="206" t="e">
        <f t="shared" si="1"/>
        <v>#REF!</v>
      </c>
      <c r="N11" s="206" t="e">
        <f t="shared" si="1"/>
        <v>#REF!</v>
      </c>
      <c r="O11" s="208" t="e">
        <f t="shared" si="1"/>
        <v>#REF!</v>
      </c>
      <c r="P11" s="253">
        <v>92823.26</v>
      </c>
      <c r="Q11" s="254">
        <v>92823.26</v>
      </c>
      <c r="R11" s="254">
        <v>0</v>
      </c>
      <c r="S11" s="255">
        <v>0</v>
      </c>
      <c r="T11" s="209">
        <f t="shared" si="1"/>
        <v>100632</v>
      </c>
      <c r="U11" s="206">
        <f t="shared" si="1"/>
        <v>100632</v>
      </c>
      <c r="V11" s="206">
        <f t="shared" si="1"/>
        <v>0</v>
      </c>
      <c r="W11" s="208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'[2]1.Plánovanie, manažment a kontr'!#REF!</f>
        <v>#REF!</v>
      </c>
      <c r="N12" s="94" t="e">
        <f>'[2]1.Plánovanie, manažment a kontr'!#REF!</f>
        <v>#REF!</v>
      </c>
      <c r="O12" s="96" t="e">
        <f>'[2]1.Plánovanie, manažment a kontr'!#REF!</f>
        <v>#REF!</v>
      </c>
      <c r="P12" s="253">
        <v>38175.74</v>
      </c>
      <c r="Q12" s="256">
        <v>38175.74</v>
      </c>
      <c r="R12" s="256">
        <v>0</v>
      </c>
      <c r="S12" s="257">
        <v>0</v>
      </c>
      <c r="T12" s="97">
        <f>SUM(U12:W12)</f>
        <v>39379</v>
      </c>
      <c r="U12" s="94">
        <f>'[2]1.Plánovanie, manažment a kontr'!$H$5</f>
        <v>39379</v>
      </c>
      <c r="V12" s="94">
        <f>'[2]1.Plánovanie, manažment a kontr'!$I$5</f>
        <v>0</v>
      </c>
      <c r="W12" s="96">
        <f>'[2]1.Plánovanie,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'[2]1.Plánovanie, manažment a kontr'!#REF!</f>
        <v>#REF!</v>
      </c>
      <c r="N13" s="94" t="e">
        <f>'[2]1.Plánovanie, manažment a kontr'!#REF!</f>
        <v>#REF!</v>
      </c>
      <c r="O13" s="96" t="e">
        <f>'[2]1.Plánovanie, manažment a kontr'!#REF!</f>
        <v>#REF!</v>
      </c>
      <c r="P13" s="253">
        <v>26838.14</v>
      </c>
      <c r="Q13" s="256">
        <v>26838.14</v>
      </c>
      <c r="R13" s="256">
        <v>0</v>
      </c>
      <c r="S13" s="257">
        <v>0</v>
      </c>
      <c r="T13" s="97">
        <f>SUM(U13:W13)</f>
        <v>26321</v>
      </c>
      <c r="U13" s="94">
        <f>'[2]1.Plánovanie, manažment a kontr'!$H$16</f>
        <v>26321</v>
      </c>
      <c r="V13" s="94">
        <f>'[2]1.Plánovanie, manažment a kontr'!$I$16</f>
        <v>0</v>
      </c>
      <c r="W13" s="96">
        <f>'[2]1.Plánovanie,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'[2]1.Plánovanie, manažment a kontr'!#REF!</f>
        <v>#REF!</v>
      </c>
      <c r="N14" s="94" t="e">
        <f>'[2]1.Plánovanie, manažment a kontr'!#REF!</f>
        <v>#REF!</v>
      </c>
      <c r="O14" s="96" t="e">
        <f>'[2]1.Plánovanie, manažment a kontr'!#REF!</f>
        <v>#REF!</v>
      </c>
      <c r="P14" s="253">
        <v>27809.38</v>
      </c>
      <c r="Q14" s="256">
        <v>27809.38</v>
      </c>
      <c r="R14" s="256">
        <v>0</v>
      </c>
      <c r="S14" s="257">
        <v>0</v>
      </c>
      <c r="T14" s="97">
        <f>SUM(U14:W14)</f>
        <v>34932</v>
      </c>
      <c r="U14" s="94">
        <f>'[2]1.Plánovanie, manažment a kontr'!$H$27</f>
        <v>34932</v>
      </c>
      <c r="V14" s="94">
        <f>'[2]1.Plánovanie, manažment a kontr'!$I$27</f>
        <v>0</v>
      </c>
      <c r="W14" s="96">
        <f>'[2]1.Plánovanie,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'[2]1.Plánovanie, manažment a kontr'!#REF!</f>
        <v>#REF!</v>
      </c>
      <c r="N15" s="94" t="e">
        <f>'[2]1.Plánovanie, manažment a kontr'!#REF!</f>
        <v>#REF!</v>
      </c>
      <c r="O15" s="96" t="e">
        <f>'[2]1.Plánovanie, manažment a kontr'!#REF!</f>
        <v>#REF!</v>
      </c>
      <c r="P15" s="253">
        <v>0</v>
      </c>
      <c r="Q15" s="256">
        <v>0</v>
      </c>
      <c r="R15" s="256">
        <v>0</v>
      </c>
      <c r="S15" s="257">
        <v>0</v>
      </c>
      <c r="T15" s="97">
        <f>SUM(U15:W15)</f>
        <v>0</v>
      </c>
      <c r="U15" s="94">
        <f>'[2]1.Plánovanie, manažment a kontr'!$H$31</f>
        <v>0</v>
      </c>
      <c r="V15" s="94">
        <f>'[2]1.Plánovanie, manažment a kontr'!$I$31</f>
        <v>0</v>
      </c>
      <c r="W15" s="96">
        <f>'[2]1.Plánovanie, manažment a kontr'!$J$31</f>
        <v>0</v>
      </c>
    </row>
    <row r="16" spans="1:23" ht="15.75" x14ac:dyDescent="0.25">
      <c r="A16" s="99"/>
      <c r="B16" s="203" t="s">
        <v>156</v>
      </c>
      <c r="C16" s="210" t="s">
        <v>157</v>
      </c>
      <c r="D16" s="205">
        <f t="shared" ref="D16:W16" si="2">SUM(D17:D19)</f>
        <v>61358</v>
      </c>
      <c r="E16" s="206">
        <f t="shared" si="2"/>
        <v>16667</v>
      </c>
      <c r="F16" s="206">
        <f t="shared" si="2"/>
        <v>44691</v>
      </c>
      <c r="G16" s="207">
        <f t="shared" si="2"/>
        <v>0</v>
      </c>
      <c r="H16" s="205">
        <f t="shared" si="2"/>
        <v>32896</v>
      </c>
      <c r="I16" s="206">
        <f t="shared" si="2"/>
        <v>19587</v>
      </c>
      <c r="J16" s="206">
        <f t="shared" si="2"/>
        <v>13309</v>
      </c>
      <c r="K16" s="208">
        <f t="shared" si="2"/>
        <v>0</v>
      </c>
      <c r="L16" s="209" t="e">
        <f t="shared" si="2"/>
        <v>#REF!</v>
      </c>
      <c r="M16" s="206" t="e">
        <f t="shared" si="2"/>
        <v>#REF!</v>
      </c>
      <c r="N16" s="206" t="e">
        <f t="shared" si="2"/>
        <v>#REF!</v>
      </c>
      <c r="O16" s="208" t="e">
        <f t="shared" si="2"/>
        <v>#REF!</v>
      </c>
      <c r="P16" s="253">
        <v>9763.3700000000008</v>
      </c>
      <c r="Q16" s="254">
        <v>8106.84</v>
      </c>
      <c r="R16" s="254">
        <v>1656.53</v>
      </c>
      <c r="S16" s="255">
        <v>0</v>
      </c>
      <c r="T16" s="209">
        <f t="shared" si="2"/>
        <v>45168</v>
      </c>
      <c r="U16" s="206">
        <f t="shared" si="2"/>
        <v>22600</v>
      </c>
      <c r="V16" s="206">
        <f t="shared" si="2"/>
        <v>22568</v>
      </c>
      <c r="W16" s="208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'[2]1.Plánovanie, manažment a kontr'!#REF!</f>
        <v>#REF!</v>
      </c>
      <c r="N17" s="94" t="e">
        <f>'[2]1.Plánovanie, manažment a kontr'!#REF!</f>
        <v>#REF!</v>
      </c>
      <c r="O17" s="96" t="e">
        <f>'[2]1.Plánovanie, manažment a kontr'!#REF!</f>
        <v>#REF!</v>
      </c>
      <c r="P17" s="253">
        <v>228.58</v>
      </c>
      <c r="Q17" s="256">
        <v>228.58</v>
      </c>
      <c r="R17" s="256">
        <v>0</v>
      </c>
      <c r="S17" s="257">
        <v>0</v>
      </c>
      <c r="T17" s="97">
        <f t="shared" ref="T17:T23" si="6">SUM(U17:W17)</f>
        <v>2046</v>
      </c>
      <c r="U17" s="94">
        <f>'[2]1.Plánovanie, manažment a kontr'!$H$35</f>
        <v>2046</v>
      </c>
      <c r="V17" s="94">
        <f>'[2]1.Plánovanie, manažment a kontr'!$I$35</f>
        <v>0</v>
      </c>
      <c r="W17" s="96">
        <f>'[2]1.Plánovanie,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'[2]1.Plánovanie, manažment a kontr'!#REF!</f>
        <v>#REF!</v>
      </c>
      <c r="N18" s="94" t="e">
        <f>'[2]1.Plánovanie, manažment a kontr'!#REF!</f>
        <v>#REF!</v>
      </c>
      <c r="O18" s="96" t="e">
        <f>'[2]1.Plánovanie, manažment a kontr'!#REF!</f>
        <v>#REF!</v>
      </c>
      <c r="P18" s="253">
        <v>0</v>
      </c>
      <c r="Q18" s="256">
        <v>0</v>
      </c>
      <c r="R18" s="256">
        <v>0</v>
      </c>
      <c r="S18" s="257">
        <v>0</v>
      </c>
      <c r="T18" s="97">
        <f t="shared" si="6"/>
        <v>10904</v>
      </c>
      <c r="U18" s="94">
        <f>'[2]1.Plánovanie, manažment a kontr'!$H$47</f>
        <v>10904</v>
      </c>
      <c r="V18" s="94">
        <f>'[2]1.Plánovanie, manažment a kontr'!$I$47</f>
        <v>0</v>
      </c>
      <c r="W18" s="96">
        <f>'[2]1.Plánovanie,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'[2]1.Plánovanie, manažment a kontr'!#REF!</f>
        <v>#REF!</v>
      </c>
      <c r="N19" s="94" t="e">
        <f>'[2]1.Plánovanie, manažment a kontr'!#REF!</f>
        <v>#REF!</v>
      </c>
      <c r="O19" s="96" t="e">
        <f>'[2]1.Plánovanie, manažment a kontr'!#REF!</f>
        <v>#REF!</v>
      </c>
      <c r="P19" s="253">
        <v>9534.7900000000009</v>
      </c>
      <c r="Q19" s="256">
        <v>7878.26</v>
      </c>
      <c r="R19" s="256">
        <v>1656.53</v>
      </c>
      <c r="S19" s="257">
        <v>0</v>
      </c>
      <c r="T19" s="97">
        <f t="shared" si="6"/>
        <v>32218</v>
      </c>
      <c r="U19" s="94">
        <f>'[2]1.Plánovanie, manažment a kontr'!$H$50</f>
        <v>9650</v>
      </c>
      <c r="V19" s="94">
        <f>'[2]1.Plánovanie, manažment a kontr'!$I$50</f>
        <v>22568</v>
      </c>
      <c r="W19" s="96">
        <f>'[2]1.Plánovanie, manažment a kontr'!$J$50</f>
        <v>0</v>
      </c>
    </row>
    <row r="20" spans="1:23" ht="15.75" x14ac:dyDescent="0.25">
      <c r="A20" s="83"/>
      <c r="B20" s="203" t="s">
        <v>161</v>
      </c>
      <c r="C20" s="210" t="s">
        <v>162</v>
      </c>
      <c r="D20" s="205">
        <f t="shared" si="3"/>
        <v>59900</v>
      </c>
      <c r="E20" s="206">
        <v>59900</v>
      </c>
      <c r="F20" s="206"/>
      <c r="G20" s="207"/>
      <c r="H20" s="205">
        <f t="shared" si="4"/>
        <v>57447</v>
      </c>
      <c r="I20" s="206">
        <v>57447</v>
      </c>
      <c r="J20" s="206"/>
      <c r="K20" s="208"/>
      <c r="L20" s="209" t="e">
        <f t="shared" si="5"/>
        <v>#REF!</v>
      </c>
      <c r="M20" s="206" t="e">
        <f>'[2]1.Plánovanie, manažment a kontr'!#REF!</f>
        <v>#REF!</v>
      </c>
      <c r="N20" s="206" t="e">
        <f>'[2]1.Plánovanie, manažment a kontr'!#REF!</f>
        <v>#REF!</v>
      </c>
      <c r="O20" s="208" t="e">
        <f>'[2]1.Plánovanie, manažment a kontr'!#REF!</f>
        <v>#REF!</v>
      </c>
      <c r="P20" s="253">
        <v>51038.51</v>
      </c>
      <c r="Q20" s="254">
        <v>51038.51</v>
      </c>
      <c r="R20" s="254">
        <v>0</v>
      </c>
      <c r="S20" s="255">
        <v>0</v>
      </c>
      <c r="T20" s="209">
        <f t="shared" si="6"/>
        <v>44354</v>
      </c>
      <c r="U20" s="206">
        <f>'[2]1.Plánovanie, manažment a kontr'!$H$62</f>
        <v>44354</v>
      </c>
      <c r="V20" s="206">
        <f>'[2]1.Plánovanie, manažment a kontr'!$I$62</f>
        <v>0</v>
      </c>
      <c r="W20" s="208">
        <f>'[2]1.Plánovanie, manažment a kontr'!$J$62</f>
        <v>0</v>
      </c>
    </row>
    <row r="21" spans="1:23" ht="15.75" x14ac:dyDescent="0.25">
      <c r="A21" s="80"/>
      <c r="B21" s="203" t="s">
        <v>163</v>
      </c>
      <c r="C21" s="210" t="s">
        <v>164</v>
      </c>
      <c r="D21" s="205">
        <f t="shared" si="3"/>
        <v>1990</v>
      </c>
      <c r="E21" s="206">
        <v>1990</v>
      </c>
      <c r="F21" s="206"/>
      <c r="G21" s="207"/>
      <c r="H21" s="205">
        <f t="shared" si="4"/>
        <v>1990</v>
      </c>
      <c r="I21" s="206">
        <v>1990</v>
      </c>
      <c r="J21" s="206"/>
      <c r="K21" s="208"/>
      <c r="L21" s="209" t="e">
        <f t="shared" si="5"/>
        <v>#REF!</v>
      </c>
      <c r="M21" s="206" t="e">
        <f>'[2]1.Plánovanie, manažment a kontr'!#REF!</f>
        <v>#REF!</v>
      </c>
      <c r="N21" s="206" t="e">
        <f>'[2]1.Plánovanie, manažment a kontr'!#REF!</f>
        <v>#REF!</v>
      </c>
      <c r="O21" s="208" t="e">
        <f>'[2]1.Plánovanie, manažment a kontr'!#REF!</f>
        <v>#REF!</v>
      </c>
      <c r="P21" s="253">
        <v>2300</v>
      </c>
      <c r="Q21" s="254">
        <v>2300</v>
      </c>
      <c r="R21" s="254">
        <v>0</v>
      </c>
      <c r="S21" s="255">
        <v>0</v>
      </c>
      <c r="T21" s="209">
        <f t="shared" si="6"/>
        <v>3600</v>
      </c>
      <c r="U21" s="206">
        <f>'[2]1.Plánovanie, manažment a kontr'!$H$72</f>
        <v>3600</v>
      </c>
      <c r="V21" s="206">
        <f>'[2]1.Plánovanie, manažment a kontr'!$I$72</f>
        <v>0</v>
      </c>
      <c r="W21" s="208">
        <f>'[2]1.Plánovanie, manažment a kontr'!$J$72</f>
        <v>0</v>
      </c>
    </row>
    <row r="22" spans="1:23" ht="15.75" x14ac:dyDescent="0.25">
      <c r="A22" s="80"/>
      <c r="B22" s="203" t="s">
        <v>165</v>
      </c>
      <c r="C22" s="210" t="s">
        <v>166</v>
      </c>
      <c r="D22" s="205">
        <f t="shared" si="3"/>
        <v>5812</v>
      </c>
      <c r="E22" s="206">
        <v>5812</v>
      </c>
      <c r="F22" s="206"/>
      <c r="G22" s="207"/>
      <c r="H22" s="205">
        <f t="shared" si="4"/>
        <v>6006</v>
      </c>
      <c r="I22" s="206">
        <v>6006</v>
      </c>
      <c r="J22" s="206"/>
      <c r="K22" s="208"/>
      <c r="L22" s="209" t="e">
        <f t="shared" si="5"/>
        <v>#REF!</v>
      </c>
      <c r="M22" s="206" t="e">
        <f>'[2]1.Plánovanie, manažment a kontr'!#REF!</f>
        <v>#REF!</v>
      </c>
      <c r="N22" s="206" t="e">
        <f>'[2]1.Plánovanie, manažment a kontr'!#REF!</f>
        <v>#REF!</v>
      </c>
      <c r="O22" s="208" t="e">
        <f>'[2]1.Plánovanie, manažment a kontr'!#REF!</f>
        <v>#REF!</v>
      </c>
      <c r="P22" s="253">
        <v>11821.55</v>
      </c>
      <c r="Q22" s="254">
        <v>11821.55</v>
      </c>
      <c r="R22" s="254">
        <v>0</v>
      </c>
      <c r="S22" s="255">
        <v>0</v>
      </c>
      <c r="T22" s="209">
        <f t="shared" si="6"/>
        <v>8366</v>
      </c>
      <c r="U22" s="206">
        <f>'[2]1.Plánovanie, manažment a kontr'!$H$75</f>
        <v>8366</v>
      </c>
      <c r="V22" s="206">
        <f>'[2]1.Plánovanie, manažment a kontr'!$I$75</f>
        <v>0</v>
      </c>
      <c r="W22" s="208">
        <f>'[2]1.Plánovanie, manažment a kontr'!$J$75</f>
        <v>0</v>
      </c>
    </row>
    <row r="23" spans="1:23" ht="16.5" thickBot="1" x14ac:dyDescent="0.3">
      <c r="A23" s="80"/>
      <c r="B23" s="211" t="s">
        <v>167</v>
      </c>
      <c r="C23" s="212" t="s">
        <v>168</v>
      </c>
      <c r="D23" s="213">
        <f t="shared" si="3"/>
        <v>5673</v>
      </c>
      <c r="E23" s="214">
        <v>3412</v>
      </c>
      <c r="F23" s="214">
        <v>2261</v>
      </c>
      <c r="G23" s="215"/>
      <c r="H23" s="205">
        <f t="shared" si="4"/>
        <v>0</v>
      </c>
      <c r="I23" s="216">
        <v>0</v>
      </c>
      <c r="J23" s="216"/>
      <c r="K23" s="217"/>
      <c r="L23" s="218" t="e">
        <f t="shared" si="5"/>
        <v>#REF!</v>
      </c>
      <c r="M23" s="216" t="e">
        <f>'[2]1.Plánovanie, manažment a kontr'!#REF!</f>
        <v>#REF!</v>
      </c>
      <c r="N23" s="216" t="e">
        <f>'[2]1.Plánovanie, manažment a kontr'!#REF!</f>
        <v>#REF!</v>
      </c>
      <c r="O23" s="217" t="e">
        <f>'[2]1.Plánovanie, manažment a kontr'!#REF!</f>
        <v>#REF!</v>
      </c>
      <c r="P23" s="258">
        <v>0</v>
      </c>
      <c r="Q23" s="259">
        <v>0</v>
      </c>
      <c r="R23" s="259">
        <v>0</v>
      </c>
      <c r="S23" s="260">
        <v>0</v>
      </c>
      <c r="T23" s="218">
        <f t="shared" si="6"/>
        <v>0</v>
      </c>
      <c r="U23" s="216">
        <f>'[2]1.Plánovanie, manažment a kontr'!$H$79</f>
        <v>0</v>
      </c>
      <c r="V23" s="216">
        <f>'[2]1.Plánovanie, manažment a kontr'!$I$79</f>
        <v>0</v>
      </c>
      <c r="W23" s="217">
        <f>'[2]1.Plánovanie, manažment a kontr'!$J$79</f>
        <v>0</v>
      </c>
    </row>
    <row r="24" spans="1:23" s="82" customFormat="1" ht="14.25" x14ac:dyDescent="0.2">
      <c r="A24" s="99"/>
      <c r="B24" s="187" t="s">
        <v>169</v>
      </c>
      <c r="C24" s="188"/>
      <c r="D24" s="182" t="e">
        <f t="shared" ref="D24:W24" si="7">D25+D34+D37</f>
        <v>#REF!</v>
      </c>
      <c r="E24" s="183">
        <f t="shared" si="7"/>
        <v>34198</v>
      </c>
      <c r="F24" s="183" t="e">
        <f t="shared" si="7"/>
        <v>#REF!</v>
      </c>
      <c r="G24" s="184" t="e">
        <f t="shared" si="7"/>
        <v>#REF!</v>
      </c>
      <c r="H24" s="182" t="e">
        <f>H25+H34+H37-1</f>
        <v>#REF!</v>
      </c>
      <c r="I24" s="183">
        <f>I25+I34+I37-1</f>
        <v>23616</v>
      </c>
      <c r="J24" s="183" t="e">
        <f t="shared" si="7"/>
        <v>#REF!</v>
      </c>
      <c r="K24" s="185" t="e">
        <f t="shared" si="7"/>
        <v>#REF!</v>
      </c>
      <c r="L24" s="186" t="e">
        <f t="shared" si="7"/>
        <v>#REF!</v>
      </c>
      <c r="M24" s="183" t="e">
        <f t="shared" si="7"/>
        <v>#REF!</v>
      </c>
      <c r="N24" s="183" t="e">
        <f t="shared" si="7"/>
        <v>#REF!</v>
      </c>
      <c r="O24" s="185" t="e">
        <f t="shared" si="7"/>
        <v>#REF!</v>
      </c>
      <c r="P24" s="261">
        <v>32781.14</v>
      </c>
      <c r="Q24" s="262">
        <v>32781.14</v>
      </c>
      <c r="R24" s="251">
        <v>0</v>
      </c>
      <c r="S24" s="252">
        <v>0</v>
      </c>
      <c r="T24" s="186" t="e">
        <f t="shared" si="7"/>
        <v>#REF!</v>
      </c>
      <c r="U24" s="183">
        <f t="shared" si="7"/>
        <v>14525</v>
      </c>
      <c r="V24" s="183" t="e">
        <f t="shared" si="7"/>
        <v>#REF!</v>
      </c>
      <c r="W24" s="185" t="e">
        <f t="shared" si="7"/>
        <v>#REF!</v>
      </c>
    </row>
    <row r="25" spans="1:23" ht="15.75" x14ac:dyDescent="0.25">
      <c r="A25" s="80"/>
      <c r="B25" s="203" t="s">
        <v>170</v>
      </c>
      <c r="C25" s="219" t="s">
        <v>171</v>
      </c>
      <c r="D25" s="205" t="e">
        <f t="shared" ref="D25:W25" si="8">SUM(D26:D33)</f>
        <v>#REF!</v>
      </c>
      <c r="E25" s="206">
        <f t="shared" si="8"/>
        <v>23986</v>
      </c>
      <c r="F25" s="206" t="e">
        <f t="shared" si="8"/>
        <v>#REF!</v>
      </c>
      <c r="G25" s="207" t="e">
        <f t="shared" si="8"/>
        <v>#REF!</v>
      </c>
      <c r="H25" s="205" t="e">
        <f t="shared" si="8"/>
        <v>#REF!</v>
      </c>
      <c r="I25" s="206">
        <f t="shared" si="8"/>
        <v>7699</v>
      </c>
      <c r="J25" s="206" t="e">
        <f t="shared" si="8"/>
        <v>#REF!</v>
      </c>
      <c r="K25" s="208" t="e">
        <f t="shared" si="8"/>
        <v>#REF!</v>
      </c>
      <c r="L25" s="209" t="e">
        <f t="shared" si="8"/>
        <v>#REF!</v>
      </c>
      <c r="M25" s="206" t="e">
        <f t="shared" si="8"/>
        <v>#REF!</v>
      </c>
      <c r="N25" s="206" t="e">
        <f t="shared" si="8"/>
        <v>#REF!</v>
      </c>
      <c r="O25" s="208" t="e">
        <f t="shared" si="8"/>
        <v>#REF!</v>
      </c>
      <c r="P25" s="253">
        <v>17531.349999999999</v>
      </c>
      <c r="Q25" s="254">
        <v>17531.349999999999</v>
      </c>
      <c r="R25" s="254">
        <v>0</v>
      </c>
      <c r="S25" s="255">
        <v>0</v>
      </c>
      <c r="T25" s="209">
        <f t="shared" si="8"/>
        <v>9375</v>
      </c>
      <c r="U25" s="206">
        <f t="shared" si="8"/>
        <v>9375</v>
      </c>
      <c r="V25" s="206">
        <f t="shared" si="8"/>
        <v>0</v>
      </c>
      <c r="W25" s="208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'[2]2. Propagácia a marketing'!#REF!</f>
        <v>#REF!</v>
      </c>
      <c r="G26" s="95" t="e">
        <f>'[2]2.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'[2]2. Propagácia a marketing'!#REF!</f>
        <v>#REF!</v>
      </c>
      <c r="K26" s="96" t="e">
        <f>'[2]2. Propagácia a marketing'!#REF!</f>
        <v>#REF!</v>
      </c>
      <c r="L26" s="97" t="e">
        <f t="shared" ref="L26:L33" si="11">SUM(M26:O26)</f>
        <v>#REF!</v>
      </c>
      <c r="M26" s="94" t="e">
        <f>'[2]2. Propagácia a marketing'!#REF!</f>
        <v>#REF!</v>
      </c>
      <c r="N26" s="94" t="e">
        <f>'[2]2. Propagácia a marketing'!#REF!</f>
        <v>#REF!</v>
      </c>
      <c r="O26" s="96" t="e">
        <f>'[2]2. Propagácia a marketing'!#REF!</f>
        <v>#REF!</v>
      </c>
      <c r="P26" s="253">
        <v>128.30000000000001</v>
      </c>
      <c r="Q26" s="256">
        <v>128.30000000000001</v>
      </c>
      <c r="R26" s="256">
        <v>0</v>
      </c>
      <c r="S26" s="257">
        <v>0</v>
      </c>
      <c r="T26" s="97">
        <f t="shared" ref="T26:T33" si="12">SUM(U26:W26)</f>
        <v>130</v>
      </c>
      <c r="U26" s="94">
        <f>'[2]2. Propagácia a marketing'!$H$5</f>
        <v>130</v>
      </c>
      <c r="V26" s="94">
        <f>'[2]2. Propagácia a marketing'!$I$5</f>
        <v>0</v>
      </c>
      <c r="W26" s="96">
        <f>'[2]2.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'[2]2. Propagácia a marketing'!#REF!</f>
        <v>#REF!</v>
      </c>
      <c r="G27" s="95" t="e">
        <f>'[2]2. Propagácia a marketing'!#REF!</f>
        <v>#REF!</v>
      </c>
      <c r="H27" s="93" t="e">
        <f t="shared" si="10"/>
        <v>#REF!</v>
      </c>
      <c r="I27" s="94">
        <v>239</v>
      </c>
      <c r="J27" s="94" t="e">
        <f>'[2]2. Propagácia a marketing'!#REF!</f>
        <v>#REF!</v>
      </c>
      <c r="K27" s="96" t="e">
        <f>'[2]2. Propagácia a marketing'!#REF!</f>
        <v>#REF!</v>
      </c>
      <c r="L27" s="97" t="e">
        <f t="shared" si="11"/>
        <v>#REF!</v>
      </c>
      <c r="M27" s="94" t="e">
        <f>'[2]2. Propagácia a marketing'!#REF!</f>
        <v>#REF!</v>
      </c>
      <c r="N27" s="94" t="e">
        <f>'[2]2. Propagácia a marketing'!#REF!</f>
        <v>#REF!</v>
      </c>
      <c r="O27" s="96" t="e">
        <f>'[2]2. Propagácia a marketing'!#REF!</f>
        <v>#REF!</v>
      </c>
      <c r="P27" s="253">
        <v>168.38</v>
      </c>
      <c r="Q27" s="256">
        <v>168.38</v>
      </c>
      <c r="R27" s="256">
        <v>0</v>
      </c>
      <c r="S27" s="257">
        <v>0</v>
      </c>
      <c r="T27" s="97">
        <f t="shared" si="12"/>
        <v>1000</v>
      </c>
      <c r="U27" s="94">
        <f>'[2]2. Propagácia a marketing'!$H$7</f>
        <v>1000</v>
      </c>
      <c r="V27" s="94">
        <f>'[2]2. Propagácia a marketing'!$I$7</f>
        <v>0</v>
      </c>
      <c r="W27" s="96">
        <f>'[2]2.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'[2]2. Propagácia a marketing'!#REF!</f>
        <v>#REF!</v>
      </c>
      <c r="G28" s="95" t="e">
        <f>'[2]2. Propagácia a marketing'!#REF!</f>
        <v>#REF!</v>
      </c>
      <c r="H28" s="93" t="e">
        <f t="shared" si="10"/>
        <v>#REF!</v>
      </c>
      <c r="I28" s="94">
        <v>1669</v>
      </c>
      <c r="J28" s="94" t="e">
        <f>'[2]2. Propagácia a marketing'!#REF!</f>
        <v>#REF!</v>
      </c>
      <c r="K28" s="96" t="e">
        <f>'[2]2. Propagácia a marketing'!#REF!</f>
        <v>#REF!</v>
      </c>
      <c r="L28" s="97" t="e">
        <f t="shared" si="11"/>
        <v>#REF!</v>
      </c>
      <c r="M28" s="94" t="e">
        <f>'[2]2. Propagácia a marketing'!#REF!</f>
        <v>#REF!</v>
      </c>
      <c r="N28" s="94" t="e">
        <f>'[2]2. Propagácia a marketing'!#REF!</f>
        <v>#REF!</v>
      </c>
      <c r="O28" s="96" t="e">
        <f>'[2]2. Propagácia a marketing'!#REF!</f>
        <v>#REF!</v>
      </c>
      <c r="P28" s="253">
        <v>14531.72</v>
      </c>
      <c r="Q28" s="256">
        <v>14531.72</v>
      </c>
      <c r="R28" s="256">
        <v>0</v>
      </c>
      <c r="S28" s="257">
        <v>0</v>
      </c>
      <c r="T28" s="97">
        <f t="shared" si="12"/>
        <v>5765</v>
      </c>
      <c r="U28" s="94">
        <f>'[2]2. Propagácia a marketing'!$H$11</f>
        <v>5765</v>
      </c>
      <c r="V28" s="94">
        <f>'[2]2. Propagácia a marketing'!$I$11</f>
        <v>0</v>
      </c>
      <c r="W28" s="96">
        <f>'[2]2.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'[2]2. Propagácia a marketing'!#REF!</f>
        <v>#REF!</v>
      </c>
      <c r="G29" s="95" t="e">
        <f>'[2]2. Propagácia a marketing'!#REF!</f>
        <v>#REF!</v>
      </c>
      <c r="H29" s="93" t="e">
        <f t="shared" si="10"/>
        <v>#REF!</v>
      </c>
      <c r="I29" s="94">
        <v>2024</v>
      </c>
      <c r="J29" s="94" t="e">
        <f>'[2]2. Propagácia a marketing'!#REF!</f>
        <v>#REF!</v>
      </c>
      <c r="K29" s="96" t="e">
        <f>'[2]2. Propagácia a marketing'!#REF!</f>
        <v>#REF!</v>
      </c>
      <c r="L29" s="97" t="e">
        <f t="shared" si="11"/>
        <v>#REF!</v>
      </c>
      <c r="M29" s="94" t="e">
        <f>'[2]2. Propagácia a marketing'!#REF!</f>
        <v>#REF!</v>
      </c>
      <c r="N29" s="94" t="e">
        <f>'[2]2. Propagácia a marketing'!#REF!</f>
        <v>#REF!</v>
      </c>
      <c r="O29" s="96" t="e">
        <f>'[2]2. Propagácia a marketing'!#REF!</f>
        <v>#REF!</v>
      </c>
      <c r="P29" s="253">
        <v>0</v>
      </c>
      <c r="Q29" s="256">
        <v>0</v>
      </c>
      <c r="R29" s="256">
        <v>0</v>
      </c>
      <c r="S29" s="257">
        <v>0</v>
      </c>
      <c r="T29" s="97">
        <f t="shared" si="12"/>
        <v>1000</v>
      </c>
      <c r="U29" s="94">
        <f>'[2]2. Propagácia a marketing'!$H$19</f>
        <v>1000</v>
      </c>
      <c r="V29" s="94">
        <f>'[2]2. Propagácia a marketing'!$I$19</f>
        <v>0</v>
      </c>
      <c r="W29" s="96">
        <f>'[2]2.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'[2]2. Propagácia a marketing'!#REF!</f>
        <v>#REF!</v>
      </c>
      <c r="G30" s="95" t="e">
        <f>'[2]2. Propagácia a marketing'!#REF!</f>
        <v>#REF!</v>
      </c>
      <c r="H30" s="93" t="e">
        <f t="shared" si="10"/>
        <v>#REF!</v>
      </c>
      <c r="I30" s="94">
        <v>764</v>
      </c>
      <c r="J30" s="94" t="e">
        <f>'[2]2. Propagácia a marketing'!#REF!</f>
        <v>#REF!</v>
      </c>
      <c r="K30" s="96" t="e">
        <f>'[2]2. Propagácia a marketing'!#REF!</f>
        <v>#REF!</v>
      </c>
      <c r="L30" s="97" t="e">
        <f t="shared" si="11"/>
        <v>#REF!</v>
      </c>
      <c r="M30" s="94" t="e">
        <f>'[2]2. Propagácia a marketing'!#REF!</f>
        <v>#REF!</v>
      </c>
      <c r="N30" s="94" t="e">
        <f>'[2]2. Propagácia a marketing'!#REF!</f>
        <v>#REF!</v>
      </c>
      <c r="O30" s="96" t="e">
        <f>'[2]2. Propagácia a marketing'!#REF!</f>
        <v>#REF!</v>
      </c>
      <c r="P30" s="253">
        <v>1265</v>
      </c>
      <c r="Q30" s="256">
        <v>1265</v>
      </c>
      <c r="R30" s="256">
        <v>0</v>
      </c>
      <c r="S30" s="257">
        <v>0</v>
      </c>
      <c r="T30" s="97">
        <f t="shared" si="12"/>
        <v>0</v>
      </c>
      <c r="U30" s="94">
        <f>'[2]2. Propagácia a marketing'!$H$21</f>
        <v>0</v>
      </c>
      <c r="V30" s="94">
        <f>'[2]2. Propagácia a marketing'!$I$21</f>
        <v>0</v>
      </c>
      <c r="W30" s="96">
        <f>'[2]2.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'[2]2. Propagácia a marketing'!#REF!</f>
        <v>#REF!</v>
      </c>
      <c r="G31" s="95" t="e">
        <f>'[2]2. Propagácia a marketing'!#REF!</f>
        <v>#REF!</v>
      </c>
      <c r="H31" s="93" t="e">
        <f t="shared" si="10"/>
        <v>#REF!</v>
      </c>
      <c r="I31" s="94">
        <v>1363</v>
      </c>
      <c r="J31" s="94" t="e">
        <f>'[2]2. Propagácia a marketing'!#REF!</f>
        <v>#REF!</v>
      </c>
      <c r="K31" s="96" t="e">
        <f>'[2]2. Propagácia a marketing'!#REF!</f>
        <v>#REF!</v>
      </c>
      <c r="L31" s="97" t="e">
        <f t="shared" si="11"/>
        <v>#REF!</v>
      </c>
      <c r="M31" s="94" t="e">
        <f>'[2]2. Propagácia a marketing'!#REF!</f>
        <v>#REF!</v>
      </c>
      <c r="N31" s="94" t="e">
        <f>'[2]2. Propagácia a marketing'!#REF!</f>
        <v>#REF!</v>
      </c>
      <c r="O31" s="96" t="e">
        <f>'[2]2. Propagácia a marketing'!#REF!</f>
        <v>#REF!</v>
      </c>
      <c r="P31" s="253">
        <v>60.95</v>
      </c>
      <c r="Q31" s="256">
        <v>60.95</v>
      </c>
      <c r="R31" s="256">
        <v>0</v>
      </c>
      <c r="S31" s="257">
        <v>0</v>
      </c>
      <c r="T31" s="97">
        <f t="shared" si="12"/>
        <v>0</v>
      </c>
      <c r="U31" s="94">
        <f>'[2]2. Propagácia a marketing'!$H$24</f>
        <v>0</v>
      </c>
      <c r="V31" s="94">
        <f>'[2]2. Propagácia a marketing'!$I$24</f>
        <v>0</v>
      </c>
      <c r="W31" s="96">
        <f>'[2]2.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'[2]2. Propagácia a marketing'!#REF!</f>
        <v>#REF!</v>
      </c>
      <c r="G32" s="95" t="e">
        <f>'[2]2. Propagácia a marketing'!#REF!</f>
        <v>#REF!</v>
      </c>
      <c r="H32" s="93" t="e">
        <f t="shared" si="10"/>
        <v>#REF!</v>
      </c>
      <c r="I32" s="94">
        <v>1530</v>
      </c>
      <c r="J32" s="94" t="e">
        <f>'[2]2. Propagácia a marketing'!#REF!</f>
        <v>#REF!</v>
      </c>
      <c r="K32" s="96" t="e">
        <f>'[2]2. Propagácia a marketing'!#REF!</f>
        <v>#REF!</v>
      </c>
      <c r="L32" s="97" t="e">
        <f t="shared" si="11"/>
        <v>#REF!</v>
      </c>
      <c r="M32" s="94" t="e">
        <f>'[2]2. Propagácia a marketing'!#REF!</f>
        <v>#REF!</v>
      </c>
      <c r="N32" s="94" t="e">
        <f>'[2]2. Propagácia a marketing'!#REF!</f>
        <v>#REF!</v>
      </c>
      <c r="O32" s="96" t="e">
        <f>'[2]2. Propagácia a marketing'!#REF!</f>
        <v>#REF!</v>
      </c>
      <c r="P32" s="253">
        <v>1377</v>
      </c>
      <c r="Q32" s="256">
        <v>1377</v>
      </c>
      <c r="R32" s="256">
        <v>0</v>
      </c>
      <c r="S32" s="257">
        <v>0</v>
      </c>
      <c r="T32" s="97">
        <f t="shared" si="12"/>
        <v>1480</v>
      </c>
      <c r="U32" s="94">
        <f>'[2]2. Propagácia a marketing'!$H$26</f>
        <v>1480</v>
      </c>
      <c r="V32" s="94">
        <f>'[2]2. Propagácia a marketing'!$I$26</f>
        <v>0</v>
      </c>
      <c r="W32" s="96">
        <f>'[2]2.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'[2]2. Propagácia a marketing'!#REF!</f>
        <v>#REF!</v>
      </c>
      <c r="G33" s="95" t="e">
        <f>'[2]2. Propagácia a marketing'!#REF!</f>
        <v>#REF!</v>
      </c>
      <c r="H33" s="93" t="e">
        <f t="shared" si="10"/>
        <v>#REF!</v>
      </c>
      <c r="I33" s="94">
        <v>0</v>
      </c>
      <c r="J33" s="94" t="e">
        <f>'[2]2. Propagácia a marketing'!#REF!</f>
        <v>#REF!</v>
      </c>
      <c r="K33" s="96" t="e">
        <f>'[2]2. Propagácia a marketing'!#REF!</f>
        <v>#REF!</v>
      </c>
      <c r="L33" s="97" t="e">
        <f t="shared" si="11"/>
        <v>#REF!</v>
      </c>
      <c r="M33" s="94" t="e">
        <f>'[2]2. Propagácia a marketing'!#REF!</f>
        <v>#REF!</v>
      </c>
      <c r="N33" s="94" t="e">
        <f>'[2]2. Propagácia a marketing'!#REF!</f>
        <v>#REF!</v>
      </c>
      <c r="O33" s="96" t="e">
        <f>'[2]2. Propagácia a marketing'!#REF!</f>
        <v>#REF!</v>
      </c>
      <c r="P33" s="253">
        <v>0</v>
      </c>
      <c r="Q33" s="256">
        <v>0</v>
      </c>
      <c r="R33" s="256">
        <v>0</v>
      </c>
      <c r="S33" s="257">
        <v>0</v>
      </c>
      <c r="T33" s="97">
        <f t="shared" si="12"/>
        <v>0</v>
      </c>
      <c r="U33" s="94">
        <f>'[2]2. Propagácia a marketing'!$H$28</f>
        <v>0</v>
      </c>
      <c r="V33" s="94">
        <f>'[2]2. Propagácia a marketing'!$I$28</f>
        <v>0</v>
      </c>
      <c r="W33" s="96">
        <f>'[2]2. Propagácia a marketing'!$J$28</f>
        <v>0</v>
      </c>
    </row>
    <row r="34" spans="1:23" ht="15.75" x14ac:dyDescent="0.25">
      <c r="A34" s="84"/>
      <c r="B34" s="203" t="s">
        <v>180</v>
      </c>
      <c r="C34" s="219" t="s">
        <v>181</v>
      </c>
      <c r="D34" s="205" t="e">
        <f t="shared" ref="D34:W34" si="13">SUM(D35:D36)</f>
        <v>#REF!</v>
      </c>
      <c r="E34" s="206">
        <f t="shared" si="13"/>
        <v>3755</v>
      </c>
      <c r="F34" s="206" t="e">
        <f t="shared" si="13"/>
        <v>#REF!</v>
      </c>
      <c r="G34" s="207" t="e">
        <f t="shared" si="13"/>
        <v>#REF!</v>
      </c>
      <c r="H34" s="205" t="e">
        <f t="shared" si="13"/>
        <v>#REF!</v>
      </c>
      <c r="I34" s="206">
        <f t="shared" si="13"/>
        <v>11564</v>
      </c>
      <c r="J34" s="206" t="e">
        <f t="shared" si="13"/>
        <v>#REF!</v>
      </c>
      <c r="K34" s="208" t="e">
        <f t="shared" si="13"/>
        <v>#REF!</v>
      </c>
      <c r="L34" s="209" t="e">
        <f t="shared" si="13"/>
        <v>#REF!</v>
      </c>
      <c r="M34" s="206" t="e">
        <f t="shared" si="13"/>
        <v>#REF!</v>
      </c>
      <c r="N34" s="206" t="e">
        <f t="shared" si="13"/>
        <v>#REF!</v>
      </c>
      <c r="O34" s="208" t="e">
        <f t="shared" si="13"/>
        <v>#REF!</v>
      </c>
      <c r="P34" s="253">
        <v>14469.77</v>
      </c>
      <c r="Q34" s="254">
        <v>14469.77</v>
      </c>
      <c r="R34" s="254">
        <v>0</v>
      </c>
      <c r="S34" s="255">
        <v>0</v>
      </c>
      <c r="T34" s="209" t="e">
        <f t="shared" si="13"/>
        <v>#REF!</v>
      </c>
      <c r="U34" s="206">
        <f t="shared" si="13"/>
        <v>4150</v>
      </c>
      <c r="V34" s="206" t="e">
        <f t="shared" si="13"/>
        <v>#REF!</v>
      </c>
      <c r="W34" s="208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'[2]2. Propagácia a marketing'!#REF!</f>
        <v>#REF!</v>
      </c>
      <c r="G35" s="95" t="e">
        <f>'[2]2. Propagácia a marketing'!#REF!</f>
        <v>#REF!</v>
      </c>
      <c r="H35" s="93" t="e">
        <f>SUM(I35:K35)</f>
        <v>#REF!</v>
      </c>
      <c r="I35" s="94">
        <v>9757</v>
      </c>
      <c r="J35" s="94" t="e">
        <f>'[2]2. Propagácia a marketing'!#REF!</f>
        <v>#REF!</v>
      </c>
      <c r="K35" s="96" t="e">
        <f>'[2]2. Propagácia a marketing'!#REF!</f>
        <v>#REF!</v>
      </c>
      <c r="L35" s="97" t="e">
        <f>SUM(M35:O35)</f>
        <v>#REF!</v>
      </c>
      <c r="M35" s="98" t="e">
        <f>'[2]2. Propagácia a marketing'!#REF!</f>
        <v>#REF!</v>
      </c>
      <c r="N35" s="94" t="e">
        <f>'[2]2. Propagácia a marketing'!#REF!</f>
        <v>#REF!</v>
      </c>
      <c r="O35" s="96" t="e">
        <f>'[2]2. Propagácia a marketing'!#REF!</f>
        <v>#REF!</v>
      </c>
      <c r="P35" s="253">
        <v>13379.77</v>
      </c>
      <c r="Q35" s="256">
        <v>13379.77</v>
      </c>
      <c r="R35" s="256">
        <v>0</v>
      </c>
      <c r="S35" s="257">
        <v>0</v>
      </c>
      <c r="T35" s="97">
        <f>SUM(U35:W35)</f>
        <v>3580</v>
      </c>
      <c r="U35" s="98">
        <f>'[2]2. Propagácia a marketing'!$H$32</f>
        <v>3580</v>
      </c>
      <c r="V35" s="94">
        <f>'[2]2. Propagácia a marketing'!$I$32</f>
        <v>0</v>
      </c>
      <c r="W35" s="96">
        <f>'[2]2.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'[2]2. Propagácia a marketing'!#REF!</f>
        <v>#REF!</v>
      </c>
      <c r="G36" s="95" t="e">
        <f>'[2]2. Propagácia a marketing'!#REF!</f>
        <v>#REF!</v>
      </c>
      <c r="H36" s="93" t="e">
        <f>SUM(I36:K36)</f>
        <v>#REF!</v>
      </c>
      <c r="I36" s="94">
        <v>1807</v>
      </c>
      <c r="J36" s="94" t="e">
        <f>'[2]2. Propagácia a marketing'!#REF!</f>
        <v>#REF!</v>
      </c>
      <c r="K36" s="96" t="e">
        <f>'[2]2. Propagácia a marketing'!#REF!</f>
        <v>#REF!</v>
      </c>
      <c r="L36" s="97" t="e">
        <f>SUM(M36:O36)</f>
        <v>#REF!</v>
      </c>
      <c r="M36" s="94" t="e">
        <f>'[2]2. Propagácia a marketing'!#REF!</f>
        <v>#REF!</v>
      </c>
      <c r="N36" s="94" t="e">
        <f>'[2]2. Propagácia a marketing'!#REF!</f>
        <v>#REF!</v>
      </c>
      <c r="O36" s="96" t="e">
        <f>'[2]2. Propagácia a marketing'!#REF!</f>
        <v>#REF!</v>
      </c>
      <c r="P36" s="253">
        <v>1090</v>
      </c>
      <c r="Q36" s="256">
        <v>1090</v>
      </c>
      <c r="R36" s="256">
        <v>0</v>
      </c>
      <c r="S36" s="257">
        <v>0</v>
      </c>
      <c r="T36" s="97" t="e">
        <f>SUM(U36:W36)</f>
        <v>#REF!</v>
      </c>
      <c r="U36" s="94">
        <f>'[2]2. Propagácia a marketing'!$H$54</f>
        <v>570</v>
      </c>
      <c r="V36" s="94" t="e">
        <f>'[2]2. Propagácia a marketing'!$I$54</f>
        <v>#REF!</v>
      </c>
      <c r="W36" s="96" t="e">
        <f>'[2]2. Propagácia a marketing'!$J$54</f>
        <v>#REF!</v>
      </c>
    </row>
    <row r="37" spans="1:23" ht="16.5" thickBot="1" x14ac:dyDescent="0.3">
      <c r="A37" s="108"/>
      <c r="B37" s="211" t="s">
        <v>184</v>
      </c>
      <c r="C37" s="220" t="s">
        <v>185</v>
      </c>
      <c r="D37" s="213" t="e">
        <f>SUM(E37:G37)</f>
        <v>#REF!</v>
      </c>
      <c r="E37" s="214">
        <v>6457</v>
      </c>
      <c r="F37" s="214" t="e">
        <f>'[2]2. Propagácia a marketing'!#REF!</f>
        <v>#REF!</v>
      </c>
      <c r="G37" s="215" t="e">
        <f>'[2]2. Propagácia a marketing'!#REF!</f>
        <v>#REF!</v>
      </c>
      <c r="H37" s="221" t="e">
        <f>SUM(I37:K37)</f>
        <v>#REF!</v>
      </c>
      <c r="I37" s="216">
        <v>4354</v>
      </c>
      <c r="J37" s="216" t="e">
        <f>'[2]2. Propagácia a marketing'!#REF!</f>
        <v>#REF!</v>
      </c>
      <c r="K37" s="217" t="e">
        <f>'[2]2. Propagácia a marketing'!#REF!</f>
        <v>#REF!</v>
      </c>
      <c r="L37" s="222" t="e">
        <f>SUM(M37:O37)</f>
        <v>#REF!</v>
      </c>
      <c r="M37" s="214" t="e">
        <f>'[2]2. Propagácia a marketing'!#REF!</f>
        <v>#REF!</v>
      </c>
      <c r="N37" s="214" t="e">
        <f>'[2]2. Propagácia a marketing'!#REF!</f>
        <v>#REF!</v>
      </c>
      <c r="O37" s="223" t="e">
        <f>'[2]2. Propagácia a marketing'!#REF!</f>
        <v>#REF!</v>
      </c>
      <c r="P37" s="263">
        <v>780.02</v>
      </c>
      <c r="Q37" s="264">
        <v>780.02</v>
      </c>
      <c r="R37" s="264">
        <v>0</v>
      </c>
      <c r="S37" s="265">
        <v>0</v>
      </c>
      <c r="T37" s="222" t="e">
        <f>SUM(U37:W37)</f>
        <v>#REF!</v>
      </c>
      <c r="U37" s="214">
        <f>'[2]2. Propagácia a marketing'!$H$60</f>
        <v>1000</v>
      </c>
      <c r="V37" s="214" t="e">
        <f>'[2]2. Propagácia a marketing'!$I$60</f>
        <v>#REF!</v>
      </c>
      <c r="W37" s="223" t="e">
        <f>'[2]2. Propagácia a marketing'!$J$60</f>
        <v>#REF!</v>
      </c>
    </row>
    <row r="38" spans="1:23" s="82" customFormat="1" ht="14.25" x14ac:dyDescent="0.2">
      <c r="A38" s="114"/>
      <c r="B38" s="187" t="s">
        <v>186</v>
      </c>
      <c r="C38" s="188"/>
      <c r="D38" s="182" t="e">
        <f t="shared" ref="D38:W38" si="14">D39+D40+D41+D46+D47</f>
        <v>#REF!</v>
      </c>
      <c r="E38" s="183">
        <f t="shared" si="14"/>
        <v>271426</v>
      </c>
      <c r="F38" s="183" t="e">
        <f t="shared" si="14"/>
        <v>#REF!</v>
      </c>
      <c r="G38" s="184" t="e">
        <f t="shared" si="14"/>
        <v>#REF!</v>
      </c>
      <c r="H38" s="182" t="e">
        <f t="shared" si="14"/>
        <v>#REF!</v>
      </c>
      <c r="I38" s="183">
        <f t="shared" si="14"/>
        <v>197118</v>
      </c>
      <c r="J38" s="183" t="e">
        <f t="shared" si="14"/>
        <v>#REF!</v>
      </c>
      <c r="K38" s="185" t="e">
        <f t="shared" si="14"/>
        <v>#REF!</v>
      </c>
      <c r="L38" s="186" t="e">
        <f t="shared" si="14"/>
        <v>#REF!</v>
      </c>
      <c r="M38" s="183" t="e">
        <f t="shared" si="14"/>
        <v>#REF!</v>
      </c>
      <c r="N38" s="183" t="e">
        <f t="shared" si="14"/>
        <v>#REF!</v>
      </c>
      <c r="O38" s="185" t="e">
        <f t="shared" si="14"/>
        <v>#REF!</v>
      </c>
      <c r="P38" s="261">
        <v>238983.5</v>
      </c>
      <c r="Q38" s="262">
        <v>213988.5</v>
      </c>
      <c r="R38" s="262">
        <v>24995</v>
      </c>
      <c r="S38" s="266">
        <v>0</v>
      </c>
      <c r="T38" s="186" t="e">
        <f t="shared" si="14"/>
        <v>#REF!</v>
      </c>
      <c r="U38" s="183">
        <f t="shared" si="14"/>
        <v>70414</v>
      </c>
      <c r="V38" s="183" t="e">
        <f t="shared" si="14"/>
        <v>#REF!</v>
      </c>
      <c r="W38" s="185" t="e">
        <f t="shared" si="14"/>
        <v>#REF!</v>
      </c>
    </row>
    <row r="39" spans="1:23" ht="16.5" x14ac:dyDescent="0.3">
      <c r="A39" s="80"/>
      <c r="B39" s="203" t="s">
        <v>187</v>
      </c>
      <c r="C39" s="224" t="s">
        <v>188</v>
      </c>
      <c r="D39" s="205" t="e">
        <f>SUM(E39:G39)</f>
        <v>#REF!</v>
      </c>
      <c r="E39" s="206">
        <v>36902</v>
      </c>
      <c r="F39" s="206">
        <v>4033</v>
      </c>
      <c r="G39" s="207" t="e">
        <f>'[2]3.Interné služby'!#REF!</f>
        <v>#REF!</v>
      </c>
      <c r="H39" s="205" t="e">
        <f>SUM(I39:K39)</f>
        <v>#REF!</v>
      </c>
      <c r="I39" s="206">
        <v>22326</v>
      </c>
      <c r="J39" s="206">
        <v>5865</v>
      </c>
      <c r="K39" s="208" t="e">
        <f>'[2]3.Interné služby'!#REF!</f>
        <v>#REF!</v>
      </c>
      <c r="L39" s="209" t="e">
        <f>SUM(M39:O39)</f>
        <v>#REF!</v>
      </c>
      <c r="M39" s="206" t="e">
        <f>'[2]3.Interné služby'!#REF!</f>
        <v>#REF!</v>
      </c>
      <c r="N39" s="206" t="e">
        <f>'[2]3.Interné služby'!#REF!</f>
        <v>#REF!</v>
      </c>
      <c r="O39" s="208" t="e">
        <f>'[2]3.Interné služby'!#REF!</f>
        <v>#REF!</v>
      </c>
      <c r="P39" s="253">
        <v>27814.74</v>
      </c>
      <c r="Q39" s="254">
        <v>22025.74</v>
      </c>
      <c r="R39" s="254">
        <v>5789</v>
      </c>
      <c r="S39" s="255">
        <v>0</v>
      </c>
      <c r="T39" s="209">
        <f>SUM(U39:W39)</f>
        <v>80864</v>
      </c>
      <c r="U39" s="206">
        <f>'[2]3.Interné služby'!$H$4</f>
        <v>46864</v>
      </c>
      <c r="V39" s="206">
        <f>'[2]3.Interné služby'!$I$4</f>
        <v>34000</v>
      </c>
      <c r="W39" s="208">
        <f>'[2]3.Interné služby'!$J$4</f>
        <v>0</v>
      </c>
    </row>
    <row r="40" spans="1:23" ht="16.5" x14ac:dyDescent="0.3">
      <c r="A40" s="108"/>
      <c r="B40" s="203" t="s">
        <v>189</v>
      </c>
      <c r="C40" s="224" t="s">
        <v>190</v>
      </c>
      <c r="D40" s="205" t="e">
        <f>SUM(E40:G40)</f>
        <v>#REF!</v>
      </c>
      <c r="E40" s="206">
        <v>35806</v>
      </c>
      <c r="F40" s="206" t="e">
        <f>'[2]3.Interné služby'!#REF!</f>
        <v>#REF!</v>
      </c>
      <c r="G40" s="207" t="e">
        <f>'[2]3.Interné služby'!#REF!</f>
        <v>#REF!</v>
      </c>
      <c r="H40" s="205" t="e">
        <f>SUM(I40:K40)</f>
        <v>#REF!</v>
      </c>
      <c r="I40" s="206">
        <v>9784</v>
      </c>
      <c r="J40" s="206"/>
      <c r="K40" s="208" t="e">
        <f>'[2]3.Interné služby'!#REF!</f>
        <v>#REF!</v>
      </c>
      <c r="L40" s="209" t="e">
        <f>SUM(M40:O40)</f>
        <v>#REF!</v>
      </c>
      <c r="M40" s="206">
        <v>30256</v>
      </c>
      <c r="N40" s="206" t="e">
        <f>'[2]3.Interné služby'!#REF!</f>
        <v>#REF!</v>
      </c>
      <c r="O40" s="208" t="e">
        <f>'[2]3.Interné služby'!#REF!</f>
        <v>#REF!</v>
      </c>
      <c r="P40" s="253">
        <v>27507.78</v>
      </c>
      <c r="Q40" s="254">
        <v>27507.78</v>
      </c>
      <c r="R40" s="254">
        <v>0</v>
      </c>
      <c r="S40" s="255">
        <v>0</v>
      </c>
      <c r="T40" s="209">
        <f>SUM(U40:W40)</f>
        <v>10900</v>
      </c>
      <c r="U40" s="206">
        <f>'[2]3.Interné služby'!$H$31</f>
        <v>10900</v>
      </c>
      <c r="V40" s="206">
        <f>'[2]3.Interné služby'!$I$31</f>
        <v>0</v>
      </c>
      <c r="W40" s="208">
        <f>'[2]3.Interné služby'!$J$31</f>
        <v>0</v>
      </c>
    </row>
    <row r="41" spans="1:23" ht="16.5" x14ac:dyDescent="0.3">
      <c r="A41" s="84"/>
      <c r="B41" s="203" t="s">
        <v>191</v>
      </c>
      <c r="C41" s="224" t="s">
        <v>192</v>
      </c>
      <c r="D41" s="205" t="e">
        <f t="shared" ref="D41:W41" si="15">SUM(D42:D45)</f>
        <v>#REF!</v>
      </c>
      <c r="E41" s="206">
        <f t="shared" si="15"/>
        <v>193704</v>
      </c>
      <c r="F41" s="206" t="e">
        <f t="shared" si="15"/>
        <v>#REF!</v>
      </c>
      <c r="G41" s="207" t="e">
        <f t="shared" si="15"/>
        <v>#REF!</v>
      </c>
      <c r="H41" s="205" t="e">
        <f t="shared" si="15"/>
        <v>#REF!</v>
      </c>
      <c r="I41" s="206">
        <f t="shared" si="15"/>
        <v>160978</v>
      </c>
      <c r="J41" s="206">
        <f t="shared" si="15"/>
        <v>46477</v>
      </c>
      <c r="K41" s="208" t="e">
        <f t="shared" si="15"/>
        <v>#REF!</v>
      </c>
      <c r="L41" s="209" t="e">
        <f t="shared" si="15"/>
        <v>#REF!</v>
      </c>
      <c r="M41" s="206" t="e">
        <f t="shared" si="15"/>
        <v>#REF!</v>
      </c>
      <c r="N41" s="206" t="e">
        <f t="shared" si="15"/>
        <v>#REF!</v>
      </c>
      <c r="O41" s="208" t="e">
        <f t="shared" si="15"/>
        <v>#REF!</v>
      </c>
      <c r="P41" s="253">
        <v>178249.2</v>
      </c>
      <c r="Q41" s="254">
        <v>159043.20000000001</v>
      </c>
      <c r="R41" s="254">
        <v>19206</v>
      </c>
      <c r="S41" s="255">
        <v>0</v>
      </c>
      <c r="T41" s="209" t="e">
        <f t="shared" si="15"/>
        <v>#REF!</v>
      </c>
      <c r="U41" s="206">
        <f t="shared" si="15"/>
        <v>7750</v>
      </c>
      <c r="V41" s="206" t="e">
        <f t="shared" si="15"/>
        <v>#REF!</v>
      </c>
      <c r="W41" s="208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'[2]3.Interné služby'!#REF!</f>
        <v>#REF!</v>
      </c>
      <c r="G42" s="95" t="e">
        <f>'[2]3.Interné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'[2]3.Interné služby'!#REF!</f>
        <v>#REF!</v>
      </c>
      <c r="L42" s="97" t="e">
        <f t="shared" ref="L42:L47" si="18">SUM(M42:O42)</f>
        <v>#REF!</v>
      </c>
      <c r="M42" s="94" t="e">
        <f>'[2]3.Interné služby'!#REF!</f>
        <v>#REF!</v>
      </c>
      <c r="N42" s="94" t="e">
        <f>'[2]3.Interné služby'!#REF!</f>
        <v>#REF!</v>
      </c>
      <c r="O42" s="96" t="e">
        <f>'[2]3.Interné služby'!#REF!</f>
        <v>#REF!</v>
      </c>
      <c r="P42" s="253">
        <v>1873.69</v>
      </c>
      <c r="Q42" s="256">
        <v>1873.69</v>
      </c>
      <c r="R42" s="256">
        <v>0</v>
      </c>
      <c r="S42" s="257">
        <v>0</v>
      </c>
      <c r="T42" s="97">
        <f t="shared" ref="T42:T47" si="19">SUM(U42:W42)</f>
        <v>3250</v>
      </c>
      <c r="U42" s="94">
        <f>'[2]3.Interné služby'!$H$37</f>
        <v>3250</v>
      </c>
      <c r="V42" s="94">
        <f>'[2]3.Interné služby'!$I$37</f>
        <v>0</v>
      </c>
      <c r="W42" s="96">
        <f>'[2]3.Interné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'[2]3.Interné služby'!#REF!</f>
        <v>#REF!</v>
      </c>
      <c r="G43" s="95" t="e">
        <f>'[2]3.Interné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'[2]3.Interné služby'!#REF!</f>
        <v>#REF!</v>
      </c>
      <c r="L43" s="97" t="e">
        <f t="shared" si="18"/>
        <v>#REF!</v>
      </c>
      <c r="M43" s="94">
        <v>800</v>
      </c>
      <c r="N43" s="94" t="e">
        <f>'[2]3.Interné služby'!#REF!</f>
        <v>#REF!</v>
      </c>
      <c r="O43" s="96" t="e">
        <f>'[2]3.Interné služby'!#REF!</f>
        <v>#REF!</v>
      </c>
      <c r="P43" s="253">
        <v>108.36</v>
      </c>
      <c r="Q43" s="256">
        <v>108.36</v>
      </c>
      <c r="R43" s="256">
        <v>0</v>
      </c>
      <c r="S43" s="257">
        <v>0</v>
      </c>
      <c r="T43" s="97">
        <f t="shared" si="19"/>
        <v>500</v>
      </c>
      <c r="U43" s="94">
        <f>'[2]3.Interné služby'!$H$43</f>
        <v>500</v>
      </c>
      <c r="V43" s="94">
        <f>'[2]3.Interné služby'!$I$43</f>
        <v>0</v>
      </c>
      <c r="W43" s="96">
        <f>'[2]3.Interné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'[2]3.Interné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'[2]3.Interné služby'!#REF!</f>
        <v>#REF!</v>
      </c>
      <c r="L44" s="97" t="e">
        <f t="shared" si="18"/>
        <v>#REF!</v>
      </c>
      <c r="M44" s="94" t="e">
        <f>'[2]3.Interné služby'!#REF!</f>
        <v>#REF!</v>
      </c>
      <c r="N44" s="94">
        <v>20700</v>
      </c>
      <c r="O44" s="96" t="e">
        <f>'[2]3.Interné služby'!#REF!</f>
        <v>#REF!</v>
      </c>
      <c r="P44" s="253">
        <v>155457.15</v>
      </c>
      <c r="Q44" s="256">
        <v>154761.15</v>
      </c>
      <c r="R44" s="256">
        <v>696</v>
      </c>
      <c r="S44" s="257">
        <v>0</v>
      </c>
      <c r="T44" s="97">
        <f t="shared" si="19"/>
        <v>0</v>
      </c>
      <c r="U44" s="94">
        <f>'[1]3.Interné služby'!$Q$18</f>
        <v>0</v>
      </c>
      <c r="V44" s="94">
        <f>'[2]3.Interné služby'!$I$47</f>
        <v>0</v>
      </c>
      <c r="W44" s="96">
        <f>'[2]3.Interné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'[2]3.Interné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'[2]3.Interné služby'!#REF!</f>
        <v>#REF!</v>
      </c>
      <c r="L45" s="97" t="e">
        <f t="shared" si="18"/>
        <v>#REF!</v>
      </c>
      <c r="M45" s="94" t="e">
        <f>'[2]3.Interné služby'!#REF!</f>
        <v>#REF!</v>
      </c>
      <c r="N45" s="98" t="e">
        <f>'[2]3.Interné služby'!#REF!</f>
        <v>#REF!</v>
      </c>
      <c r="O45" s="96" t="e">
        <f>'[2]3.Interné služby'!#REF!</f>
        <v>#REF!</v>
      </c>
      <c r="P45" s="253">
        <v>20810</v>
      </c>
      <c r="Q45" s="256">
        <v>2300</v>
      </c>
      <c r="R45" s="256">
        <v>18510</v>
      </c>
      <c r="S45" s="257">
        <v>0</v>
      </c>
      <c r="T45" s="97" t="e">
        <f t="shared" si="19"/>
        <v>#REF!</v>
      </c>
      <c r="U45" s="94">
        <f>'[2]3.Interné služby'!$H$99</f>
        <v>4000</v>
      </c>
      <c r="V45" s="98" t="e">
        <f>'[2]3.Interné služby'!$I$99</f>
        <v>#REF!</v>
      </c>
      <c r="W45" s="96" t="e">
        <f>'[2]3.Interné služby'!$J$99</f>
        <v>#REF!</v>
      </c>
    </row>
    <row r="46" spans="1:23" ht="16.5" x14ac:dyDescent="0.3">
      <c r="A46" s="84"/>
      <c r="B46" s="203" t="s">
        <v>197</v>
      </c>
      <c r="C46" s="224" t="s">
        <v>198</v>
      </c>
      <c r="D46" s="205" t="e">
        <f t="shared" si="16"/>
        <v>#REF!</v>
      </c>
      <c r="E46" s="206">
        <v>1736</v>
      </c>
      <c r="F46" s="206" t="e">
        <f>'[2]3.Interné služby'!#REF!</f>
        <v>#REF!</v>
      </c>
      <c r="G46" s="207" t="e">
        <f>'[2]3.Interné služby'!#REF!</f>
        <v>#REF!</v>
      </c>
      <c r="H46" s="205" t="e">
        <f t="shared" si="17"/>
        <v>#REF!</v>
      </c>
      <c r="I46" s="206">
        <v>2400</v>
      </c>
      <c r="J46" s="206" t="e">
        <f>'[2]3.Interné služby'!#REF!</f>
        <v>#REF!</v>
      </c>
      <c r="K46" s="208" t="e">
        <f>'[2]3.Interné služby'!#REF!</f>
        <v>#REF!</v>
      </c>
      <c r="L46" s="209" t="e">
        <f t="shared" si="18"/>
        <v>#REF!</v>
      </c>
      <c r="M46" s="206">
        <v>3900</v>
      </c>
      <c r="N46" s="206" t="e">
        <f>'[2]3.Interné služby'!#REF!</f>
        <v>#REF!</v>
      </c>
      <c r="O46" s="208" t="e">
        <f>'[2]3.Interné služby'!#REF!</f>
        <v>#REF!</v>
      </c>
      <c r="P46" s="253">
        <v>4017.4</v>
      </c>
      <c r="Q46" s="254">
        <v>4017.4</v>
      </c>
      <c r="R46" s="254">
        <v>0</v>
      </c>
      <c r="S46" s="255">
        <v>0</v>
      </c>
      <c r="T46" s="209" t="e">
        <f t="shared" si="19"/>
        <v>#REF!</v>
      </c>
      <c r="U46" s="206">
        <f>'[2]3.Interné služby'!$H$101</f>
        <v>3700</v>
      </c>
      <c r="V46" s="206" t="e">
        <f>'[2]3.Interné služby'!$I$102</f>
        <v>#REF!</v>
      </c>
      <c r="W46" s="208" t="e">
        <f>'[2]3.Interné služby'!$J$102</f>
        <v>#REF!</v>
      </c>
    </row>
    <row r="47" spans="1:23" ht="17.25" thickBot="1" x14ac:dyDescent="0.35">
      <c r="A47" s="84"/>
      <c r="B47" s="225" t="s">
        <v>199</v>
      </c>
      <c r="C47" s="226" t="s">
        <v>200</v>
      </c>
      <c r="D47" s="213" t="e">
        <f t="shared" si="16"/>
        <v>#REF!</v>
      </c>
      <c r="E47" s="214">
        <v>3278</v>
      </c>
      <c r="F47" s="214" t="e">
        <f>'[2]3.Interné služby'!#REF!</f>
        <v>#REF!</v>
      </c>
      <c r="G47" s="215" t="e">
        <f>'[2]3.Interné služby'!#REF!</f>
        <v>#REF!</v>
      </c>
      <c r="H47" s="221" t="e">
        <f t="shared" si="17"/>
        <v>#REF!</v>
      </c>
      <c r="I47" s="216">
        <v>1630</v>
      </c>
      <c r="J47" s="216" t="e">
        <f>'[2]3.Interné služby'!#REF!</f>
        <v>#REF!</v>
      </c>
      <c r="K47" s="217" t="e">
        <f>'[2]3.Interné služby'!#REF!</f>
        <v>#REF!</v>
      </c>
      <c r="L47" s="222" t="e">
        <f t="shared" si="18"/>
        <v>#REF!</v>
      </c>
      <c r="M47" s="214" t="e">
        <f>'[2]3.Interné služby'!#REF!</f>
        <v>#REF!</v>
      </c>
      <c r="N47" s="214" t="e">
        <f>'[2]3.Interné služby'!#REF!</f>
        <v>#REF!</v>
      </c>
      <c r="O47" s="223" t="e">
        <f>'[2]3.Interné služby'!#REF!</f>
        <v>#REF!</v>
      </c>
      <c r="P47" s="263">
        <v>1394.38</v>
      </c>
      <c r="Q47" s="264">
        <v>1394.38</v>
      </c>
      <c r="R47" s="264">
        <v>0</v>
      </c>
      <c r="S47" s="265">
        <v>0</v>
      </c>
      <c r="T47" s="222" t="e">
        <f t="shared" si="19"/>
        <v>#REF!</v>
      </c>
      <c r="U47" s="214">
        <f>'[2]3.Interné služby'!$H$108</f>
        <v>1200</v>
      </c>
      <c r="V47" s="214" t="e">
        <f>'[2]3.Interné služby'!$I$108</f>
        <v>#REF!</v>
      </c>
      <c r="W47" s="223" t="e">
        <f>'[2]3.Interné služby'!$J$108</f>
        <v>#REF!</v>
      </c>
    </row>
    <row r="48" spans="1:23" s="82" customFormat="1" ht="14.25" x14ac:dyDescent="0.2">
      <c r="B48" s="189" t="s">
        <v>201</v>
      </c>
      <c r="C48" s="190"/>
      <c r="D48" s="182" t="e">
        <f t="shared" ref="D48:J48" si="20">D49+D50+D53</f>
        <v>#REF!</v>
      </c>
      <c r="E48" s="183" t="e">
        <f t="shared" si="20"/>
        <v>#REF!</v>
      </c>
      <c r="F48" s="183" t="e">
        <f t="shared" si="20"/>
        <v>#REF!</v>
      </c>
      <c r="G48" s="184" t="e">
        <f t="shared" si="20"/>
        <v>#REF!</v>
      </c>
      <c r="H48" s="182" t="e">
        <f>H49+H50+H53-1</f>
        <v>#REF!</v>
      </c>
      <c r="I48" s="183" t="e">
        <f>I49+I50+I53-1</f>
        <v>#REF!</v>
      </c>
      <c r="J48" s="183">
        <f t="shared" si="20"/>
        <v>0</v>
      </c>
      <c r="K48" s="185" t="e">
        <f>K49+K53</f>
        <v>#REF!</v>
      </c>
      <c r="L48" s="186" t="e">
        <f t="shared" ref="L48:W48" si="21">L49+L50+L53</f>
        <v>#REF!</v>
      </c>
      <c r="M48" s="183" t="e">
        <f t="shared" si="21"/>
        <v>#REF!</v>
      </c>
      <c r="N48" s="183" t="e">
        <f t="shared" si="21"/>
        <v>#REF!</v>
      </c>
      <c r="O48" s="185" t="e">
        <f t="shared" si="21"/>
        <v>#REF!</v>
      </c>
      <c r="P48" s="261">
        <v>24336.959999999999</v>
      </c>
      <c r="Q48" s="262">
        <v>24336.959999999999</v>
      </c>
      <c r="R48" s="262">
        <v>0</v>
      </c>
      <c r="S48" s="266">
        <v>0</v>
      </c>
      <c r="T48" s="186" t="e">
        <f t="shared" si="21"/>
        <v>#REF!</v>
      </c>
      <c r="U48" s="183">
        <f t="shared" si="21"/>
        <v>32547</v>
      </c>
      <c r="V48" s="183" t="e">
        <f t="shared" si="21"/>
        <v>#REF!</v>
      </c>
      <c r="W48" s="185" t="e">
        <f t="shared" si="21"/>
        <v>#REF!</v>
      </c>
    </row>
    <row r="49" spans="1:23" ht="16.5" x14ac:dyDescent="0.3">
      <c r="A49" s="84"/>
      <c r="B49" s="203" t="s">
        <v>202</v>
      </c>
      <c r="C49" s="224" t="s">
        <v>203</v>
      </c>
      <c r="D49" s="205" t="e">
        <f>SUM(E49:G49)</f>
        <v>#REF!</v>
      </c>
      <c r="E49" s="206">
        <v>15307.52</v>
      </c>
      <c r="F49" s="206" t="e">
        <f>'[2]4.Služby občanov'!#REF!</f>
        <v>#REF!</v>
      </c>
      <c r="G49" s="207" t="e">
        <f>'[2]4.Služby občanov'!#REF!</f>
        <v>#REF!</v>
      </c>
      <c r="H49" s="205" t="e">
        <f>SUM(I49:K49)</f>
        <v>#REF!</v>
      </c>
      <c r="I49" s="206">
        <v>26456</v>
      </c>
      <c r="J49" s="206">
        <v>0</v>
      </c>
      <c r="K49" s="208" t="e">
        <f>'[2]4.Služby občanov'!#REF!</f>
        <v>#REF!</v>
      </c>
      <c r="L49" s="209" t="e">
        <f>SUM(M49:O49)</f>
        <v>#REF!</v>
      </c>
      <c r="M49" s="206" t="e">
        <f>'[2]4.Služby občanov'!#REF!</f>
        <v>#REF!</v>
      </c>
      <c r="N49" s="206" t="e">
        <f>'[2]4.Služby občanov'!#REF!</f>
        <v>#REF!</v>
      </c>
      <c r="O49" s="208" t="e">
        <f>'[2]4.Služby občanov'!#REF!</f>
        <v>#REF!</v>
      </c>
      <c r="P49" s="253">
        <v>8958.27</v>
      </c>
      <c r="Q49" s="254">
        <v>8958.27</v>
      </c>
      <c r="R49" s="254">
        <v>0</v>
      </c>
      <c r="S49" s="255">
        <v>0</v>
      </c>
      <c r="T49" s="209">
        <f>SUM(U49:W49)</f>
        <v>15600</v>
      </c>
      <c r="U49" s="206">
        <f>'[2]4.Služby občanov'!$H$4</f>
        <v>15600</v>
      </c>
      <c r="V49" s="206">
        <f>'[2]4.Služby občanov'!$I$4</f>
        <v>0</v>
      </c>
      <c r="W49" s="208">
        <f>'[2]4.Služby občanov'!$J$4</f>
        <v>0</v>
      </c>
    </row>
    <row r="50" spans="1:23" ht="15.75" x14ac:dyDescent="0.25">
      <c r="A50" s="116"/>
      <c r="B50" s="203" t="s">
        <v>204</v>
      </c>
      <c r="C50" s="219" t="s">
        <v>205</v>
      </c>
      <c r="D50" s="205" t="e">
        <f t="shared" ref="D50:W50" si="22">SUM(D51:D52)</f>
        <v>#REF!</v>
      </c>
      <c r="E50" s="206">
        <f t="shared" si="22"/>
        <v>23245.5</v>
      </c>
      <c r="F50" s="206" t="e">
        <f t="shared" si="22"/>
        <v>#REF!</v>
      </c>
      <c r="G50" s="207" t="e">
        <f t="shared" si="22"/>
        <v>#REF!</v>
      </c>
      <c r="H50" s="205" t="e">
        <f t="shared" si="22"/>
        <v>#REF!</v>
      </c>
      <c r="I50" s="206" t="e">
        <f t="shared" si="22"/>
        <v>#REF!</v>
      </c>
      <c r="J50" s="206">
        <f t="shared" si="22"/>
        <v>0</v>
      </c>
      <c r="K50" s="208" t="e">
        <f t="shared" si="22"/>
        <v>#REF!</v>
      </c>
      <c r="L50" s="209" t="e">
        <f t="shared" si="22"/>
        <v>#REF!</v>
      </c>
      <c r="M50" s="206" t="e">
        <f t="shared" si="22"/>
        <v>#REF!</v>
      </c>
      <c r="N50" s="206" t="e">
        <f t="shared" si="22"/>
        <v>#REF!</v>
      </c>
      <c r="O50" s="208" t="e">
        <f t="shared" si="22"/>
        <v>#REF!</v>
      </c>
      <c r="P50" s="253">
        <v>15378.69</v>
      </c>
      <c r="Q50" s="254">
        <v>15378.69</v>
      </c>
      <c r="R50" s="254">
        <v>0</v>
      </c>
      <c r="S50" s="255">
        <v>0</v>
      </c>
      <c r="T50" s="209" t="e">
        <f t="shared" si="22"/>
        <v>#REF!</v>
      </c>
      <c r="U50" s="206">
        <f t="shared" si="22"/>
        <v>16937</v>
      </c>
      <c r="V50" s="206" t="e">
        <f t="shared" si="22"/>
        <v>#REF!</v>
      </c>
      <c r="W50" s="208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'[2]4.Služby občanov'!#REF!</f>
        <v>#REF!</v>
      </c>
      <c r="G51" s="95" t="e">
        <f>'[2]4.Služby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'[2]4.Služby občanov'!#REF!</f>
        <v>#REF!</v>
      </c>
      <c r="L51" s="97" t="e">
        <f>SUM(M51:O51)</f>
        <v>#REF!</v>
      </c>
      <c r="M51" s="94" t="e">
        <f>'[2]4.Služby občanov'!#REF!</f>
        <v>#REF!</v>
      </c>
      <c r="N51" s="94" t="e">
        <f>'[2]4.Služby občanov'!#REF!</f>
        <v>#REF!</v>
      </c>
      <c r="O51" s="96" t="e">
        <f>'[2]4.Služby občanov'!#REF!</f>
        <v>#REF!</v>
      </c>
      <c r="P51" s="253">
        <v>15378.69</v>
      </c>
      <c r="Q51" s="267">
        <v>15378.69</v>
      </c>
      <c r="R51" s="267">
        <v>0</v>
      </c>
      <c r="S51" s="268">
        <v>0</v>
      </c>
      <c r="T51" s="97">
        <f>SUM(U51:W51)</f>
        <v>16737</v>
      </c>
      <c r="U51" s="94">
        <f>'[2]4.Služby občanov'!$H$18</f>
        <v>16737</v>
      </c>
      <c r="V51" s="94">
        <f>'[2]4.Služby občanov'!$I$18</f>
        <v>0</v>
      </c>
      <c r="W51" s="96">
        <f>'[2]4.Služby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'[2]4.Služby občanov'!#REF!</f>
        <v>#REF!</v>
      </c>
      <c r="G52" s="95" t="e">
        <f>'[2]4.Služby občanov'!#REF!</f>
        <v>#REF!</v>
      </c>
      <c r="H52" s="93" t="e">
        <f>SUM(I52:K52)</f>
        <v>#REF!</v>
      </c>
      <c r="I52" s="94" t="e">
        <f>'[2]4.Služby občanov'!#REF!</f>
        <v>#REF!</v>
      </c>
      <c r="J52" s="94">
        <v>0</v>
      </c>
      <c r="K52" s="96" t="e">
        <f>'[2]4.Služby občanov'!#REF!</f>
        <v>#REF!</v>
      </c>
      <c r="L52" s="97" t="e">
        <f>SUM(M52:O52)</f>
        <v>#REF!</v>
      </c>
      <c r="M52" s="94" t="e">
        <f>'[2]4.Služby občanov'!#REF!</f>
        <v>#REF!</v>
      </c>
      <c r="N52" s="94" t="e">
        <f>'[2]4.Služby občanov'!#REF!</f>
        <v>#REF!</v>
      </c>
      <c r="O52" s="96" t="e">
        <f>'[2]4.Služby občanov'!#REF!</f>
        <v>#REF!</v>
      </c>
      <c r="P52" s="253">
        <v>0</v>
      </c>
      <c r="Q52" s="267">
        <v>0</v>
      </c>
      <c r="R52" s="267">
        <v>0</v>
      </c>
      <c r="S52" s="268">
        <v>0</v>
      </c>
      <c r="T52" s="97" t="e">
        <f>SUM(U52:W52)</f>
        <v>#REF!</v>
      </c>
      <c r="U52" s="94">
        <f>'[2]4.Služby občanov'!$H$26</f>
        <v>200</v>
      </c>
      <c r="V52" s="94" t="e">
        <f>'[2]4.Služby občanov'!$I$26</f>
        <v>#REF!</v>
      </c>
      <c r="W52" s="96" t="e">
        <f>'[2]4.Služby občanov'!$J$26</f>
        <v>#REF!</v>
      </c>
    </row>
    <row r="53" spans="1:23" ht="16.5" thickBot="1" x14ac:dyDescent="0.3">
      <c r="A53" s="116"/>
      <c r="B53" s="227" t="s">
        <v>208</v>
      </c>
      <c r="C53" s="220" t="s">
        <v>209</v>
      </c>
      <c r="D53" s="213" t="e">
        <f>SUM(E53:G53)</f>
        <v>#REF!</v>
      </c>
      <c r="E53" s="214" t="e">
        <f>'[2]4.Služby občanov'!#REF!</f>
        <v>#REF!</v>
      </c>
      <c r="F53" s="214" t="e">
        <f>'[2]4.Služby občanov'!#REF!</f>
        <v>#REF!</v>
      </c>
      <c r="G53" s="215" t="e">
        <f>'[2]4.Služby občanov'!#REF!</f>
        <v>#REF!</v>
      </c>
      <c r="H53" s="221" t="e">
        <f>SUM(I53:K53)</f>
        <v>#REF!</v>
      </c>
      <c r="I53" s="216">
        <v>0</v>
      </c>
      <c r="J53" s="216">
        <v>0</v>
      </c>
      <c r="K53" s="217" t="e">
        <f>'[2]4.Služby občanov'!#REF!</f>
        <v>#REF!</v>
      </c>
      <c r="L53" s="222" t="e">
        <f>SUM(M53:O53)</f>
        <v>#REF!</v>
      </c>
      <c r="M53" s="214" t="e">
        <f>'[2]4.Služby občanov'!#REF!</f>
        <v>#REF!</v>
      </c>
      <c r="N53" s="214" t="e">
        <f>'[2]4.Služby občanov'!#REF!</f>
        <v>#REF!</v>
      </c>
      <c r="O53" s="223" t="e">
        <f>'[2]4.Služby občanov'!#REF!</f>
        <v>#REF!</v>
      </c>
      <c r="P53" s="263">
        <v>0</v>
      </c>
      <c r="Q53" s="269">
        <v>0</v>
      </c>
      <c r="R53" s="269">
        <v>0</v>
      </c>
      <c r="S53" s="270">
        <v>0</v>
      </c>
      <c r="T53" s="222" t="e">
        <f>SUM(U53:W53)</f>
        <v>#REF!</v>
      </c>
      <c r="U53" s="214">
        <f>'[2]4.Služby občanov'!$H$28</f>
        <v>10</v>
      </c>
      <c r="V53" s="214" t="e">
        <f>'[2]4.Služby občanov'!$I$28</f>
        <v>#REF!</v>
      </c>
      <c r="W53" s="223" t="e">
        <f>'[2]4.Služby občanov'!$J$28</f>
        <v>#REF!</v>
      </c>
    </row>
    <row r="54" spans="1:23" s="82" customFormat="1" ht="14.25" x14ac:dyDescent="0.2">
      <c r="A54" s="116"/>
      <c r="B54" s="187" t="s">
        <v>210</v>
      </c>
      <c r="C54" s="191"/>
      <c r="D54" s="182" t="e">
        <f t="shared" ref="D54:W54" si="23">D55+D60+D61+D62+D67</f>
        <v>#REF!</v>
      </c>
      <c r="E54" s="183" t="e">
        <f t="shared" si="23"/>
        <v>#REF!</v>
      </c>
      <c r="F54" s="183" t="e">
        <f t="shared" si="23"/>
        <v>#REF!</v>
      </c>
      <c r="G54" s="184" t="e">
        <f t="shared" si="23"/>
        <v>#REF!</v>
      </c>
      <c r="H54" s="182" t="e">
        <f t="shared" si="23"/>
        <v>#REF!</v>
      </c>
      <c r="I54" s="183" t="e">
        <f t="shared" si="23"/>
        <v>#REF!</v>
      </c>
      <c r="J54" s="183" t="e">
        <f t="shared" si="23"/>
        <v>#REF!</v>
      </c>
      <c r="K54" s="185" t="e">
        <f t="shared" si="23"/>
        <v>#REF!</v>
      </c>
      <c r="L54" s="186" t="e">
        <f t="shared" si="23"/>
        <v>#REF!</v>
      </c>
      <c r="M54" s="183" t="e">
        <f t="shared" si="23"/>
        <v>#REF!</v>
      </c>
      <c r="N54" s="183" t="e">
        <f t="shared" si="23"/>
        <v>#REF!</v>
      </c>
      <c r="O54" s="185" t="e">
        <f t="shared" si="23"/>
        <v>#REF!</v>
      </c>
      <c r="P54" s="261">
        <v>667835.55000000005</v>
      </c>
      <c r="Q54" s="262">
        <v>666135.55000000005</v>
      </c>
      <c r="R54" s="262">
        <v>1700</v>
      </c>
      <c r="S54" s="266">
        <v>0</v>
      </c>
      <c r="T54" s="186" t="e">
        <f t="shared" si="23"/>
        <v>#REF!</v>
      </c>
      <c r="U54" s="183" t="e">
        <f t="shared" si="23"/>
        <v>#REF!</v>
      </c>
      <c r="V54" s="183" t="e">
        <f t="shared" si="23"/>
        <v>#REF!</v>
      </c>
      <c r="W54" s="185" t="e">
        <f t="shared" si="23"/>
        <v>#REF!</v>
      </c>
    </row>
    <row r="55" spans="1:23" ht="15.75" x14ac:dyDescent="0.25">
      <c r="A55" s="116"/>
      <c r="B55" s="228" t="s">
        <v>211</v>
      </c>
      <c r="C55" s="229" t="s">
        <v>212</v>
      </c>
      <c r="D55" s="205" t="e">
        <f t="shared" ref="D55:W55" si="24">SUM(D56:D59)</f>
        <v>#REF!</v>
      </c>
      <c r="E55" s="206">
        <f t="shared" si="24"/>
        <v>496158.19</v>
      </c>
      <c r="F55" s="206" t="e">
        <f t="shared" si="24"/>
        <v>#REF!</v>
      </c>
      <c r="G55" s="207" t="e">
        <f t="shared" si="24"/>
        <v>#REF!</v>
      </c>
      <c r="H55" s="205" t="e">
        <f t="shared" si="24"/>
        <v>#REF!</v>
      </c>
      <c r="I55" s="206">
        <f t="shared" si="24"/>
        <v>480129.99</v>
      </c>
      <c r="J55" s="206" t="e">
        <f t="shared" si="24"/>
        <v>#REF!</v>
      </c>
      <c r="K55" s="208" t="e">
        <f t="shared" si="24"/>
        <v>#REF!</v>
      </c>
      <c r="L55" s="209" t="e">
        <f t="shared" si="24"/>
        <v>#REF!</v>
      </c>
      <c r="M55" s="206" t="e">
        <f t="shared" si="24"/>
        <v>#REF!</v>
      </c>
      <c r="N55" s="206" t="e">
        <f t="shared" si="24"/>
        <v>#REF!</v>
      </c>
      <c r="O55" s="208" t="e">
        <f t="shared" si="24"/>
        <v>#REF!</v>
      </c>
      <c r="P55" s="253">
        <v>463317.1</v>
      </c>
      <c r="Q55" s="254">
        <v>461617.1</v>
      </c>
      <c r="R55" s="254">
        <v>1700</v>
      </c>
      <c r="S55" s="255">
        <v>0</v>
      </c>
      <c r="T55" s="209" t="e">
        <f t="shared" si="24"/>
        <v>#REF!</v>
      </c>
      <c r="U55" s="206">
        <f t="shared" si="24"/>
        <v>468983</v>
      </c>
      <c r="V55" s="206">
        <f t="shared" si="24"/>
        <v>6100</v>
      </c>
      <c r="W55" s="208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'[2]5.Bezpečnosť,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'[2]5.Bezpečnosť, právo a por.'!#REF!</f>
        <v>#REF!</v>
      </c>
      <c r="L56" s="97" t="e">
        <f t="shared" ref="L56:L61" si="27">SUM(M56:O56)</f>
        <v>#REF!</v>
      </c>
      <c r="M56" s="94" t="e">
        <f>'[2]5.Bezpečnosť, právo a por.'!#REF!</f>
        <v>#REF!</v>
      </c>
      <c r="N56" s="94" t="e">
        <f>'[2]5.Bezpečnosť, právo a por.'!#REF!</f>
        <v>#REF!</v>
      </c>
      <c r="O56" s="96" t="e">
        <f>'[2]5.Bezpečnosť, právo a por.'!#REF!</f>
        <v>#REF!</v>
      </c>
      <c r="P56" s="253">
        <v>326420.21000000002</v>
      </c>
      <c r="Q56" s="256">
        <v>324720.21000000002</v>
      </c>
      <c r="R56" s="256">
        <v>1700</v>
      </c>
      <c r="S56" s="257">
        <v>0</v>
      </c>
      <c r="T56" s="97">
        <f t="shared" ref="T56:T61" si="28">SUM(U56:W56)</f>
        <v>326718</v>
      </c>
      <c r="U56" s="94">
        <f>'[2]5.Bezpečnosť, právo a por.'!$H$5</f>
        <v>326718</v>
      </c>
      <c r="V56" s="94">
        <f>'[2]5.Bezpečnosť, právo a por.'!$I$5</f>
        <v>0</v>
      </c>
      <c r="W56" s="96">
        <f>'[2]5.Bezpečnosť,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'[2]5.Bezpečnosť,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'[2]5.Bezpečnosť, právo a por.'!#REF!</f>
        <v>#REF!</v>
      </c>
      <c r="L57" s="97" t="e">
        <f t="shared" si="27"/>
        <v>#REF!</v>
      </c>
      <c r="M57" s="94" t="e">
        <f>'[2]5.Bezpečnosť, právo a por.'!#REF!</f>
        <v>#REF!</v>
      </c>
      <c r="N57" s="94" t="e">
        <f>'[2]5.Bezpečnosť, právo a por.'!#REF!</f>
        <v>#REF!</v>
      </c>
      <c r="O57" s="96" t="e">
        <f>'[2]5.Bezpečnosť, právo a por.'!#REF!</f>
        <v>#REF!</v>
      </c>
      <c r="P57" s="253">
        <v>63166.06</v>
      </c>
      <c r="Q57" s="256">
        <v>63166.06</v>
      </c>
      <c r="R57" s="256">
        <v>0</v>
      </c>
      <c r="S57" s="257">
        <v>0</v>
      </c>
      <c r="T57" s="97">
        <f t="shared" si="28"/>
        <v>70911</v>
      </c>
      <c r="U57" s="94">
        <f>'[2]5.Bezpečnosť, právo a por.'!$H$49</f>
        <v>67861</v>
      </c>
      <c r="V57" s="94">
        <f>'[2]5.Bezpečnosť, právo a por.'!$I$49</f>
        <v>3050</v>
      </c>
      <c r="W57" s="96">
        <f>'[2]5.Bezpečnosť,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'[2]5.Bezpečnosť,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'[2]5.Bezpečnosť, právo a por.'!#REF!</f>
        <v>#REF!</v>
      </c>
      <c r="L58" s="97" t="e">
        <f t="shared" si="27"/>
        <v>#REF!</v>
      </c>
      <c r="M58" s="94" t="e">
        <f>'[2]5.Bezpečnosť, právo a por.'!#REF!</f>
        <v>#REF!</v>
      </c>
      <c r="N58" s="94" t="e">
        <f>'[2]5.Bezpečnosť, právo a por.'!#REF!</f>
        <v>#REF!</v>
      </c>
      <c r="O58" s="96" t="e">
        <f>'[2]5.Bezpečnosť, právo a por.'!#REF!</f>
        <v>#REF!</v>
      </c>
      <c r="P58" s="253">
        <v>35909.43</v>
      </c>
      <c r="Q58" s="256">
        <v>35909.43</v>
      </c>
      <c r="R58" s="256">
        <v>0</v>
      </c>
      <c r="S58" s="257">
        <v>0</v>
      </c>
      <c r="T58" s="97" t="e">
        <f t="shared" si="28"/>
        <v>#REF!</v>
      </c>
      <c r="U58" s="94">
        <f>'[2]5.Bezpečnosť, právo a por.'!$H$66</f>
        <v>36887</v>
      </c>
      <c r="V58" s="94">
        <f>'[2]5.Bezpečnosť, právo a por.'!$I$65</f>
        <v>3050</v>
      </c>
      <c r="W58" s="96" t="e">
        <f>'[2]5.Bezpečnosť,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'[2]5.Bezpečnosť, právo a por.'!#REF!</f>
        <v>#REF!</v>
      </c>
      <c r="G59" s="95" t="e">
        <f>'[2]5.Bezpečnosť, právo a por.'!#REF!</f>
        <v>#REF!</v>
      </c>
      <c r="H59" s="93" t="e">
        <f t="shared" si="26"/>
        <v>#REF!</v>
      </c>
      <c r="I59" s="94">
        <v>40098.5</v>
      </c>
      <c r="J59" s="94" t="e">
        <f>'[2]5.Bezpečnosť, právo a por.'!#REF!</f>
        <v>#REF!</v>
      </c>
      <c r="K59" s="96" t="e">
        <f>'[2]5.Bezpečnosť, právo a por.'!#REF!</f>
        <v>#REF!</v>
      </c>
      <c r="L59" s="97" t="e">
        <f t="shared" si="27"/>
        <v>#REF!</v>
      </c>
      <c r="M59" s="94" t="e">
        <f>'[2]5.Bezpečnosť, právo a por.'!#REF!</f>
        <v>#REF!</v>
      </c>
      <c r="N59" s="94" t="e">
        <f>'[2]5.Bezpečnosť, právo a por.'!#REF!</f>
        <v>#REF!</v>
      </c>
      <c r="O59" s="96" t="e">
        <f>'[2]5.Bezpečnosť, právo a por.'!#REF!</f>
        <v>#REF!</v>
      </c>
      <c r="P59" s="253">
        <v>37821.4</v>
      </c>
      <c r="Q59" s="256">
        <v>37821.4</v>
      </c>
      <c r="R59" s="256">
        <v>0</v>
      </c>
      <c r="S59" s="257">
        <v>0</v>
      </c>
      <c r="T59" s="97" t="e">
        <f t="shared" si="28"/>
        <v>#REF!</v>
      </c>
      <c r="U59" s="94">
        <f>'[2]5.Bezpečnosť, právo a por.'!$H$69</f>
        <v>37517</v>
      </c>
      <c r="V59" s="94">
        <f>'[2]5.Bezpečnosť, právo a por.'!$I$69</f>
        <v>0</v>
      </c>
      <c r="W59" s="96" t="e">
        <f>'[2]5.Bezpečnosť, právo a por.'!$J$68</f>
        <v>#REF!</v>
      </c>
    </row>
    <row r="60" spans="1:23" ht="16.5" x14ac:dyDescent="0.3">
      <c r="A60" s="84"/>
      <c r="B60" s="228" t="s">
        <v>217</v>
      </c>
      <c r="C60" s="224" t="s">
        <v>218</v>
      </c>
      <c r="D60" s="205" t="e">
        <f t="shared" si="25"/>
        <v>#REF!</v>
      </c>
      <c r="E60" s="206" t="e">
        <f>'[2]5.Bezpečnosť, právo a por.'!#REF!</f>
        <v>#REF!</v>
      </c>
      <c r="F60" s="206" t="e">
        <f>'[2]5.Bezpečnosť, právo a por.'!#REF!</f>
        <v>#REF!</v>
      </c>
      <c r="G60" s="207" t="e">
        <f>'[2]5.Bezpečnosť, právo a por.'!#REF!</f>
        <v>#REF!</v>
      </c>
      <c r="H60" s="205" t="e">
        <f t="shared" si="26"/>
        <v>#REF!</v>
      </c>
      <c r="I60" s="206">
        <v>0</v>
      </c>
      <c r="J60" s="206">
        <v>0</v>
      </c>
      <c r="K60" s="208" t="e">
        <f>'[2]5.Bezpečnosť, právo a por.'!#REF!</f>
        <v>#REF!</v>
      </c>
      <c r="L60" s="209" t="e">
        <f t="shared" si="27"/>
        <v>#REF!</v>
      </c>
      <c r="M60" s="206" t="e">
        <f>'[2]5.Bezpečnosť, právo a por.'!#REF!</f>
        <v>#REF!</v>
      </c>
      <c r="N60" s="206" t="e">
        <f>'[2]5.Bezpečnosť, právo a por.'!#REF!</f>
        <v>#REF!</v>
      </c>
      <c r="O60" s="208" t="e">
        <f>'[2]5.Bezpečnosť, právo a por.'!#REF!</f>
        <v>#REF!</v>
      </c>
      <c r="P60" s="253">
        <v>0</v>
      </c>
      <c r="Q60" s="254">
        <v>0</v>
      </c>
      <c r="R60" s="254">
        <v>0</v>
      </c>
      <c r="S60" s="255">
        <v>0</v>
      </c>
      <c r="T60" s="209" t="e">
        <f t="shared" si="28"/>
        <v>#REF!</v>
      </c>
      <c r="U60" s="206">
        <f>'[2]5.Bezpečnosť, právo a por.'!$H$77</f>
        <v>0</v>
      </c>
      <c r="V60" s="206"/>
      <c r="W60" s="208" t="e">
        <f>'[2]5.Bezpečnosť, právo a por.'!$J$76</f>
        <v>#REF!</v>
      </c>
    </row>
    <row r="61" spans="1:23" ht="16.5" x14ac:dyDescent="0.3">
      <c r="A61" s="84"/>
      <c r="B61" s="228" t="s">
        <v>219</v>
      </c>
      <c r="C61" s="224" t="s">
        <v>220</v>
      </c>
      <c r="D61" s="205" t="e">
        <f t="shared" si="25"/>
        <v>#REF!</v>
      </c>
      <c r="E61" s="206">
        <v>1286</v>
      </c>
      <c r="F61" s="206" t="e">
        <f>'[2]5.Bezpečnosť, právo a por.'!#REF!</f>
        <v>#REF!</v>
      </c>
      <c r="G61" s="207" t="e">
        <f>'[2]5.Bezpečnosť, právo a por.'!#REF!</f>
        <v>#REF!</v>
      </c>
      <c r="H61" s="205" t="e">
        <f t="shared" si="26"/>
        <v>#REF!</v>
      </c>
      <c r="I61" s="206">
        <v>797</v>
      </c>
      <c r="J61" s="206">
        <v>0</v>
      </c>
      <c r="K61" s="208" t="e">
        <f>'[2]5.Bezpečnosť, právo a por.'!#REF!</f>
        <v>#REF!</v>
      </c>
      <c r="L61" s="209" t="e">
        <f t="shared" si="27"/>
        <v>#REF!</v>
      </c>
      <c r="M61" s="206" t="e">
        <f>'[2]5.Bezpečnosť, právo a por.'!#REF!</f>
        <v>#REF!</v>
      </c>
      <c r="N61" s="206" t="e">
        <f>'[2]5.Bezpečnosť, právo a por.'!#REF!</f>
        <v>#REF!</v>
      </c>
      <c r="O61" s="208" t="e">
        <f>'[2]5.Bezpečnosť, právo a por.'!#REF!</f>
        <v>#REF!</v>
      </c>
      <c r="P61" s="253">
        <v>914.32</v>
      </c>
      <c r="Q61" s="254">
        <v>914.32</v>
      </c>
      <c r="R61" s="254">
        <v>0</v>
      </c>
      <c r="S61" s="255">
        <v>0</v>
      </c>
      <c r="T61" s="209" t="e">
        <f t="shared" si="28"/>
        <v>#REF!</v>
      </c>
      <c r="U61" s="206">
        <f>'[2]5.Bezpečnosť, právo a por.'!$H$79</f>
        <v>1650</v>
      </c>
      <c r="V61" s="206" t="e">
        <f>'[2]5.Bezpečnosť, právo a por.'!$I$78</f>
        <v>#REF!</v>
      </c>
      <c r="W61" s="208" t="e">
        <f>'[2]5.Bezpečnosť, právo a por.'!$J$78</f>
        <v>#REF!</v>
      </c>
    </row>
    <row r="62" spans="1:23" ht="15.75" x14ac:dyDescent="0.25">
      <c r="A62" s="84"/>
      <c r="B62" s="228" t="s">
        <v>221</v>
      </c>
      <c r="C62" s="219" t="s">
        <v>222</v>
      </c>
      <c r="D62" s="205" t="e">
        <f>SUM(D63:D66)</f>
        <v>#REF!</v>
      </c>
      <c r="E62" s="206">
        <f>SUM(E63:E66)</f>
        <v>255279.5</v>
      </c>
      <c r="F62" s="206" t="e">
        <f>SUM(F63:F66)</f>
        <v>#REF!</v>
      </c>
      <c r="G62" s="207" t="e">
        <f>SUM(G63:G66)</f>
        <v>#REF!</v>
      </c>
      <c r="H62" s="205" t="e">
        <f t="shared" si="26"/>
        <v>#REF!</v>
      </c>
      <c r="I62" s="206">
        <f t="shared" ref="I62:W62" si="29">SUM(I63:I66)</f>
        <v>270995.5</v>
      </c>
      <c r="J62" s="206">
        <f t="shared" si="29"/>
        <v>0</v>
      </c>
      <c r="K62" s="208" t="e">
        <f t="shared" si="29"/>
        <v>#REF!</v>
      </c>
      <c r="L62" s="209" t="e">
        <f t="shared" si="29"/>
        <v>#REF!</v>
      </c>
      <c r="M62" s="206" t="e">
        <f t="shared" si="29"/>
        <v>#REF!</v>
      </c>
      <c r="N62" s="206" t="e">
        <f t="shared" si="29"/>
        <v>#REF!</v>
      </c>
      <c r="O62" s="208" t="e">
        <f t="shared" si="29"/>
        <v>#REF!</v>
      </c>
      <c r="P62" s="253">
        <v>203577.43</v>
      </c>
      <c r="Q62" s="254">
        <v>203577.43</v>
      </c>
      <c r="R62" s="254">
        <v>0</v>
      </c>
      <c r="S62" s="255">
        <v>0</v>
      </c>
      <c r="T62" s="209" t="e">
        <f t="shared" si="29"/>
        <v>#REF!</v>
      </c>
      <c r="U62" s="206" t="e">
        <f t="shared" si="29"/>
        <v>#REF!</v>
      </c>
      <c r="V62" s="206">
        <f t="shared" si="29"/>
        <v>64679</v>
      </c>
      <c r="W62" s="208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'[2]5.Bezpečnosť, právo a por.'!#REF!</f>
        <v>#REF!</v>
      </c>
      <c r="G63" s="95" t="e">
        <f>'[2]5.Bezpečnosť,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'[2]5.Bezpečnosť, právo a por.'!#REF!</f>
        <v>#REF!</v>
      </c>
      <c r="L63" s="97" t="e">
        <f>SUM(M63:O63)</f>
        <v>#REF!</v>
      </c>
      <c r="M63" s="94" t="e">
        <f>'[2]5.Bezpečnosť, právo a por.'!#REF!</f>
        <v>#REF!</v>
      </c>
      <c r="N63" s="94" t="e">
        <f>'[2]5.Bezpečnosť, právo a por.'!#REF!</f>
        <v>#REF!</v>
      </c>
      <c r="O63" s="96" t="e">
        <f>'[2]5.Bezpečnosť, právo a por.'!#REF!</f>
        <v>#REF!</v>
      </c>
      <c r="P63" s="253">
        <v>0</v>
      </c>
      <c r="Q63" s="256">
        <v>0</v>
      </c>
      <c r="R63" s="256">
        <v>0</v>
      </c>
      <c r="S63" s="257">
        <v>0</v>
      </c>
      <c r="T63" s="97">
        <f>SUM(U63:W63)</f>
        <v>251721</v>
      </c>
      <c r="U63" s="94">
        <f>'[2]5.Bezpečnosť, právo a por.'!$H$95</f>
        <v>187042</v>
      </c>
      <c r="V63" s="94">
        <f>'[2]5.Bezpečnosť, právo a por.'!$I$94</f>
        <v>64679</v>
      </c>
      <c r="W63" s="96">
        <f>'[2]5.Bezpečnosť,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'[2]5.Bezpečnosť, právo a por.'!#REF!</f>
        <v>#REF!</v>
      </c>
      <c r="G64" s="95" t="e">
        <f>'[2]5.Bezpečnosť,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'[2]5.Bezpečnosť, právo a por.'!#REF!</f>
        <v>#REF!</v>
      </c>
      <c r="L64" s="97" t="e">
        <f>SUM(M64:O64)</f>
        <v>#REF!</v>
      </c>
      <c r="M64" s="94">
        <v>42145</v>
      </c>
      <c r="N64" s="94" t="e">
        <f>'[2]5.Bezpečnosť, právo a por.'!#REF!</f>
        <v>#REF!</v>
      </c>
      <c r="O64" s="96" t="e">
        <f>'[2]5.Bezpečnosť, právo a por.'!#REF!</f>
        <v>#REF!</v>
      </c>
      <c r="P64" s="253">
        <v>32015.58</v>
      </c>
      <c r="Q64" s="256">
        <v>32015.58</v>
      </c>
      <c r="R64" s="256">
        <v>0</v>
      </c>
      <c r="S64" s="257">
        <v>0</v>
      </c>
      <c r="T64" s="97" t="e">
        <f>SUM(U64:W64)</f>
        <v>#REF!</v>
      </c>
      <c r="U64" s="94">
        <f>'[2]5.Bezpečnosť, právo a por.'!$H$101</f>
        <v>74900</v>
      </c>
      <c r="V64" s="94"/>
      <c r="W64" s="96" t="e">
        <f>'[2]5.Bezpečnosť,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'[2]5.Bezpečnosť, právo a por.'!#REF!</f>
        <v>#REF!</v>
      </c>
      <c r="G65" s="95" t="e">
        <f>'[2]5.Bezpečnosť,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'[2]5.Bezpečnosť, právo a por.'!#REF!</f>
        <v>#REF!</v>
      </c>
      <c r="L65" s="97" t="e">
        <f>SUM(M65:O65)</f>
        <v>#REF!</v>
      </c>
      <c r="M65" s="94" t="e">
        <f>'[2]5.Bezpečnosť, právo a por.'!#REF!</f>
        <v>#REF!</v>
      </c>
      <c r="N65" s="94" t="e">
        <f>'[2]5.Bezpečnosť, právo a por.'!#REF!</f>
        <v>#REF!</v>
      </c>
      <c r="O65" s="96" t="e">
        <f>'[2]5.Bezpečnosť, právo a por.'!#REF!</f>
        <v>#REF!</v>
      </c>
      <c r="P65" s="253">
        <v>171561.85</v>
      </c>
      <c r="Q65" s="256">
        <v>171561.85</v>
      </c>
      <c r="R65" s="256">
        <v>0</v>
      </c>
      <c r="S65" s="257">
        <v>0</v>
      </c>
      <c r="T65" s="97" t="e">
        <f>SUM(U65:W65)</f>
        <v>#REF!</v>
      </c>
      <c r="U65" s="94" t="e">
        <f>'[2]5.Bezpečnosť, právo a por.'!$H$103</f>
        <v>#REF!</v>
      </c>
      <c r="V65" s="94">
        <f>'[2]5.Bezpečnosť, právo a por.'!$I$102</f>
        <v>0</v>
      </c>
      <c r="W65" s="96">
        <f>'[2]5.Bezpečnosť,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'[2]5.Bezpečnosť, právo a por.'!#REF!</f>
        <v>#REF!</v>
      </c>
      <c r="G66" s="95" t="e">
        <f>'[2]5.Bezpečnosť,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'[2]5.Bezpečnosť, právo a por.'!#REF!</f>
        <v>#REF!</v>
      </c>
      <c r="L66" s="97" t="e">
        <f>SUM(M66:O66)</f>
        <v>#REF!</v>
      </c>
      <c r="M66" s="94">
        <v>0</v>
      </c>
      <c r="N66" s="94" t="e">
        <f>'[2]5.Bezpečnosť, právo a por.'!#REF!</f>
        <v>#REF!</v>
      </c>
      <c r="O66" s="96" t="e">
        <f>'[2]5.Bezpečnosť, právo a por.'!#REF!</f>
        <v>#REF!</v>
      </c>
      <c r="P66" s="253">
        <v>0</v>
      </c>
      <c r="Q66" s="256">
        <v>0</v>
      </c>
      <c r="R66" s="256">
        <v>0</v>
      </c>
      <c r="S66" s="257">
        <v>0</v>
      </c>
      <c r="T66" s="97" t="e">
        <f>SUM(U66:W66)</f>
        <v>#REF!</v>
      </c>
      <c r="U66" s="94" t="e">
        <f>'[2]5.Bezpečnosť, právo a por.'!$H$106</f>
        <v>#REF!</v>
      </c>
      <c r="V66" s="94">
        <f>'[2]5.Bezpečnosť, právo a por.'!$I$105</f>
        <v>0</v>
      </c>
      <c r="W66" s="96">
        <f>'[2]5.Bezpečnosť, právo a por.'!$J$105</f>
        <v>0</v>
      </c>
    </row>
    <row r="67" spans="1:23" ht="15.75" x14ac:dyDescent="0.25">
      <c r="A67" s="116"/>
      <c r="B67" s="228" t="s">
        <v>227</v>
      </c>
      <c r="C67" s="230" t="s">
        <v>228</v>
      </c>
      <c r="D67" s="205" t="e">
        <f t="shared" ref="D67:W67" si="30">SUM(D68:D69)</f>
        <v>#REF!</v>
      </c>
      <c r="E67" s="206">
        <f t="shared" si="30"/>
        <v>1324</v>
      </c>
      <c r="F67" s="206" t="e">
        <f t="shared" si="30"/>
        <v>#REF!</v>
      </c>
      <c r="G67" s="207" t="e">
        <f t="shared" si="30"/>
        <v>#REF!</v>
      </c>
      <c r="H67" s="205" t="e">
        <f t="shared" si="30"/>
        <v>#REF!</v>
      </c>
      <c r="I67" s="206" t="e">
        <f t="shared" si="30"/>
        <v>#REF!</v>
      </c>
      <c r="J67" s="206">
        <f t="shared" si="30"/>
        <v>0</v>
      </c>
      <c r="K67" s="208" t="e">
        <f t="shared" si="30"/>
        <v>#REF!</v>
      </c>
      <c r="L67" s="209" t="e">
        <f t="shared" si="30"/>
        <v>#REF!</v>
      </c>
      <c r="M67" s="206" t="e">
        <f t="shared" si="30"/>
        <v>#REF!</v>
      </c>
      <c r="N67" s="206" t="e">
        <f t="shared" si="30"/>
        <v>#REF!</v>
      </c>
      <c r="O67" s="208" t="e">
        <f t="shared" si="30"/>
        <v>#REF!</v>
      </c>
      <c r="P67" s="253">
        <v>26.7</v>
      </c>
      <c r="Q67" s="254">
        <v>26.7</v>
      </c>
      <c r="R67" s="254">
        <v>0</v>
      </c>
      <c r="S67" s="255">
        <v>0</v>
      </c>
      <c r="T67" s="209" t="e">
        <f t="shared" si="30"/>
        <v>#REF!</v>
      </c>
      <c r="U67" s="206" t="e">
        <f t="shared" si="30"/>
        <v>#REF!</v>
      </c>
      <c r="V67" s="206">
        <f t="shared" si="30"/>
        <v>0</v>
      </c>
      <c r="W67" s="208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'[2]5.Bezpečnosť, právo a por.'!#REF!</f>
        <v>#REF!</v>
      </c>
      <c r="G68" s="95" t="e">
        <f>'[2]5.Bezpečnosť, právo a por.'!#REF!</f>
        <v>#REF!</v>
      </c>
      <c r="H68" s="93" t="e">
        <f>SUM(I68:K68)</f>
        <v>#REF!</v>
      </c>
      <c r="I68" s="94" t="e">
        <f>'[2]5.Bezpečnosť, právo a por.'!#REF!</f>
        <v>#REF!</v>
      </c>
      <c r="J68" s="94">
        <v>0</v>
      </c>
      <c r="K68" s="96" t="e">
        <f>'[2]5.Bezpečnosť, právo a por.'!#REF!</f>
        <v>#REF!</v>
      </c>
      <c r="L68" s="97" t="e">
        <f>SUM(M68:O68)</f>
        <v>#REF!</v>
      </c>
      <c r="M68" s="94" t="e">
        <f>'[2]5.Bezpečnosť, právo a por.'!#REF!</f>
        <v>#REF!</v>
      </c>
      <c r="N68" s="94" t="e">
        <f>'[2]5.Bezpečnosť, právo a por.'!#REF!</f>
        <v>#REF!</v>
      </c>
      <c r="O68" s="96" t="e">
        <f>'[2]5.Bezpečnosť, právo a por.'!#REF!</f>
        <v>#REF!</v>
      </c>
      <c r="P68" s="253">
        <v>26.7</v>
      </c>
      <c r="Q68" s="256">
        <v>26.7</v>
      </c>
      <c r="R68" s="256">
        <v>0</v>
      </c>
      <c r="S68" s="257">
        <v>0</v>
      </c>
      <c r="T68" s="97">
        <f>SUM(U68:W68)</f>
        <v>1300</v>
      </c>
      <c r="U68" s="94">
        <f>'[2]5.Bezpečnosť, právo a por.'!$H$110</f>
        <v>1300</v>
      </c>
      <c r="V68" s="94">
        <f>'[2]5.Bezpečnosť, právo a por.'!$I$109</f>
        <v>0</v>
      </c>
      <c r="W68" s="96">
        <f>'[2]5.Bezpečnosť,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'[2]5.Bezpečnosť, právo a por.'!#REF!</f>
        <v>#REF!</v>
      </c>
      <c r="G69" s="104" t="e">
        <f>'[2]5.Bezpečnosť,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'[2]5.Bezpečnosť, právo a por.'!#REF!</f>
        <v>#REF!</v>
      </c>
      <c r="L69" s="112" t="e">
        <f>SUM(M69:O69)</f>
        <v>#REF!</v>
      </c>
      <c r="M69" s="103" t="e">
        <f>'[2]5.Bezpečnosť, právo a por.'!#REF!</f>
        <v>#REF!</v>
      </c>
      <c r="N69" s="103" t="e">
        <f>'[2]5.Bezpečnosť, právo a por.'!#REF!</f>
        <v>#REF!</v>
      </c>
      <c r="O69" s="113" t="e">
        <f>'[2]5.Bezpečnosť, právo a por.'!#REF!</f>
        <v>#REF!</v>
      </c>
      <c r="P69" s="263">
        <v>0</v>
      </c>
      <c r="Q69" s="271">
        <v>0</v>
      </c>
      <c r="R69" s="271">
        <v>0</v>
      </c>
      <c r="S69" s="272">
        <v>0</v>
      </c>
      <c r="T69" s="112" t="e">
        <f>SUM(U69:W69)</f>
        <v>#REF!</v>
      </c>
      <c r="U69" s="103" t="e">
        <f>'[2]5.Bezpečnosť, právo a por.'!$H$112</f>
        <v>#REF!</v>
      </c>
      <c r="V69" s="103">
        <f>'[2]5.Bezpečnosť, právo a por.'!$I$111</f>
        <v>0</v>
      </c>
      <c r="W69" s="113">
        <f>'[2]5.Bezpečnosť, právo a por.'!$J$111</f>
        <v>0</v>
      </c>
    </row>
    <row r="70" spans="1:23" s="82" customFormat="1" ht="14.25" x14ac:dyDescent="0.2">
      <c r="A70" s="116"/>
      <c r="B70" s="187" t="s">
        <v>231</v>
      </c>
      <c r="C70" s="188"/>
      <c r="D70" s="182" t="e">
        <f t="shared" ref="D70:W70" si="31">D71+D74+D77</f>
        <v>#REF!</v>
      </c>
      <c r="E70" s="183">
        <f t="shared" si="31"/>
        <v>702096</v>
      </c>
      <c r="F70" s="183" t="e">
        <f t="shared" si="31"/>
        <v>#REF!</v>
      </c>
      <c r="G70" s="184" t="e">
        <f t="shared" si="31"/>
        <v>#REF!</v>
      </c>
      <c r="H70" s="182" t="e">
        <f t="shared" si="31"/>
        <v>#REF!</v>
      </c>
      <c r="I70" s="183">
        <f t="shared" si="31"/>
        <v>666597</v>
      </c>
      <c r="J70" s="183" t="e">
        <f t="shared" si="31"/>
        <v>#REF!</v>
      </c>
      <c r="K70" s="185" t="e">
        <f t="shared" si="31"/>
        <v>#REF!</v>
      </c>
      <c r="L70" s="186" t="e">
        <f t="shared" si="31"/>
        <v>#REF!</v>
      </c>
      <c r="M70" s="183" t="e">
        <f t="shared" si="31"/>
        <v>#REF!</v>
      </c>
      <c r="N70" s="183" t="e">
        <f t="shared" si="31"/>
        <v>#REF!</v>
      </c>
      <c r="O70" s="185" t="e">
        <f t="shared" si="31"/>
        <v>#REF!</v>
      </c>
      <c r="P70" s="261">
        <v>698135.79</v>
      </c>
      <c r="Q70" s="262">
        <v>698135.79</v>
      </c>
      <c r="R70" s="262">
        <v>0</v>
      </c>
      <c r="S70" s="266">
        <v>0</v>
      </c>
      <c r="T70" s="186">
        <f t="shared" si="31"/>
        <v>749050</v>
      </c>
      <c r="U70" s="183">
        <f t="shared" si="31"/>
        <v>743850</v>
      </c>
      <c r="V70" s="183">
        <f t="shared" si="31"/>
        <v>5200</v>
      </c>
      <c r="W70" s="185">
        <f t="shared" si="31"/>
        <v>0</v>
      </c>
    </row>
    <row r="71" spans="1:23" ht="15.75" x14ac:dyDescent="0.25">
      <c r="A71" s="108"/>
      <c r="B71" s="228" t="s">
        <v>232</v>
      </c>
      <c r="C71" s="230" t="s">
        <v>233</v>
      </c>
      <c r="D71" s="205" t="e">
        <f t="shared" ref="D71:W71" si="32">SUM(D72:D73)</f>
        <v>#REF!</v>
      </c>
      <c r="E71" s="206">
        <f t="shared" si="32"/>
        <v>518307</v>
      </c>
      <c r="F71" s="206" t="e">
        <f t="shared" si="32"/>
        <v>#REF!</v>
      </c>
      <c r="G71" s="207" t="e">
        <f t="shared" si="32"/>
        <v>#REF!</v>
      </c>
      <c r="H71" s="205" t="e">
        <f t="shared" si="32"/>
        <v>#REF!</v>
      </c>
      <c r="I71" s="206">
        <f t="shared" si="32"/>
        <v>514507</v>
      </c>
      <c r="J71" s="206" t="e">
        <f t="shared" si="32"/>
        <v>#REF!</v>
      </c>
      <c r="K71" s="208" t="e">
        <f t="shared" si="32"/>
        <v>#REF!</v>
      </c>
      <c r="L71" s="209" t="e">
        <f t="shared" si="32"/>
        <v>#REF!</v>
      </c>
      <c r="M71" s="206" t="e">
        <f t="shared" si="32"/>
        <v>#REF!</v>
      </c>
      <c r="N71" s="206" t="e">
        <f t="shared" si="32"/>
        <v>#REF!</v>
      </c>
      <c r="O71" s="208" t="e">
        <f t="shared" si="32"/>
        <v>#REF!</v>
      </c>
      <c r="P71" s="253">
        <v>524715.03</v>
      </c>
      <c r="Q71" s="254">
        <v>524715.03</v>
      </c>
      <c r="R71" s="254">
        <v>0</v>
      </c>
      <c r="S71" s="255">
        <v>0</v>
      </c>
      <c r="T71" s="209">
        <f t="shared" si="32"/>
        <v>564050</v>
      </c>
      <c r="U71" s="206">
        <f t="shared" si="32"/>
        <v>558850</v>
      </c>
      <c r="V71" s="206">
        <f t="shared" si="32"/>
        <v>5200</v>
      </c>
      <c r="W71" s="208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'[2]6.Odpadové hospodárstvo'!#REF!</f>
        <v>#REF!</v>
      </c>
      <c r="G72" s="95" t="e">
        <f>'[2]6.Odpadové hospodárstvo'!#REF!</f>
        <v>#REF!</v>
      </c>
      <c r="H72" s="93" t="e">
        <f>SUM(I72:K72)</f>
        <v>#REF!</v>
      </c>
      <c r="I72" s="94">
        <v>265</v>
      </c>
      <c r="J72" s="94" t="e">
        <f>'[2]6.Odpadové hospodárstvo'!#REF!</f>
        <v>#REF!</v>
      </c>
      <c r="K72" s="96" t="e">
        <f>'[2]6.Odpadové hospodárstvo'!#REF!</f>
        <v>#REF!</v>
      </c>
      <c r="L72" s="97" t="e">
        <f>SUM(M72:O72)</f>
        <v>#REF!</v>
      </c>
      <c r="M72" s="94" t="e">
        <f>'[2]6.Odpadové hospodárstvo'!#REF!</f>
        <v>#REF!</v>
      </c>
      <c r="N72" s="94" t="e">
        <f>'[2]6.Odpadové hospodárstvo'!#REF!</f>
        <v>#REF!</v>
      </c>
      <c r="O72" s="96" t="e">
        <f>'[2]6.Odpadové hospodárstvo'!#REF!</f>
        <v>#REF!</v>
      </c>
      <c r="P72" s="253">
        <v>287.73</v>
      </c>
      <c r="Q72" s="256">
        <v>287.73</v>
      </c>
      <c r="R72" s="256">
        <v>0</v>
      </c>
      <c r="S72" s="257">
        <v>0</v>
      </c>
      <c r="T72" s="97">
        <f>SUM(U72:W72)</f>
        <v>6050</v>
      </c>
      <c r="U72" s="94">
        <f>'[2]6.Odpadové hospodárstvo'!$H$5</f>
        <v>850</v>
      </c>
      <c r="V72" s="94">
        <f>'[2]6.Odpadové hospodárstvo'!$I$5</f>
        <v>5200</v>
      </c>
      <c r="W72" s="96">
        <f>'[2]6.Odpadové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'[2]6.Odpadové hospodárstvo'!#REF!</f>
        <v>#REF!</v>
      </c>
      <c r="G73" s="95" t="e">
        <f>'[2]6.Odpadové hospodárstvo'!#REF!</f>
        <v>#REF!</v>
      </c>
      <c r="H73" s="93" t="e">
        <f>SUM(I73:K73)</f>
        <v>#REF!</v>
      </c>
      <c r="I73" s="94">
        <v>514242</v>
      </c>
      <c r="J73" s="94" t="e">
        <f>'[2]6.Odpadové hospodárstvo'!#REF!</f>
        <v>#REF!</v>
      </c>
      <c r="K73" s="96" t="e">
        <f>'[2]6.Odpadové hospodárstvo'!#REF!</f>
        <v>#REF!</v>
      </c>
      <c r="L73" s="97" t="e">
        <f>SUM(M73:O73)</f>
        <v>#REF!</v>
      </c>
      <c r="M73" s="94" t="e">
        <f>'[2]6.Odpadové hospodárstvo'!#REF!</f>
        <v>#REF!</v>
      </c>
      <c r="N73" s="94" t="e">
        <f>'[2]6.Odpadové hospodárstvo'!#REF!</f>
        <v>#REF!</v>
      </c>
      <c r="O73" s="96" t="e">
        <f>'[2]6.Odpadové hospodárstvo'!#REF!</f>
        <v>#REF!</v>
      </c>
      <c r="P73" s="253">
        <v>524427.30000000005</v>
      </c>
      <c r="Q73" s="256">
        <v>524427.30000000005</v>
      </c>
      <c r="R73" s="256">
        <v>0</v>
      </c>
      <c r="S73" s="257">
        <v>0</v>
      </c>
      <c r="T73" s="97">
        <f>SUM(U73:W73)</f>
        <v>558000</v>
      </c>
      <c r="U73" s="94">
        <f>'[2]6.Odpadové hospodárstvo'!$H$10</f>
        <v>558000</v>
      </c>
      <c r="V73" s="94">
        <f>'[2]6.Odpadové hospodárstvo'!$I$10</f>
        <v>0</v>
      </c>
      <c r="W73" s="96">
        <f>'[2]6.Odpadové hospodárstvo'!$J$10</f>
        <v>0</v>
      </c>
    </row>
    <row r="74" spans="1:23" ht="15.75" x14ac:dyDescent="0.25">
      <c r="A74" s="84"/>
      <c r="B74" s="228" t="s">
        <v>236</v>
      </c>
      <c r="C74" s="219" t="s">
        <v>237</v>
      </c>
      <c r="D74" s="205" t="e">
        <f t="shared" ref="D74:W74" si="33">SUM(D75:D76)</f>
        <v>#REF!</v>
      </c>
      <c r="E74" s="206">
        <f t="shared" si="33"/>
        <v>107980</v>
      </c>
      <c r="F74" s="206" t="e">
        <f t="shared" si="33"/>
        <v>#REF!</v>
      </c>
      <c r="G74" s="207" t="e">
        <f t="shared" si="33"/>
        <v>#REF!</v>
      </c>
      <c r="H74" s="205" t="e">
        <f t="shared" si="33"/>
        <v>#REF!</v>
      </c>
      <c r="I74" s="206">
        <f t="shared" si="33"/>
        <v>78763</v>
      </c>
      <c r="J74" s="206" t="e">
        <f t="shared" si="33"/>
        <v>#REF!</v>
      </c>
      <c r="K74" s="208" t="e">
        <f t="shared" si="33"/>
        <v>#REF!</v>
      </c>
      <c r="L74" s="209" t="e">
        <f t="shared" si="33"/>
        <v>#REF!</v>
      </c>
      <c r="M74" s="206" t="e">
        <f t="shared" si="33"/>
        <v>#REF!</v>
      </c>
      <c r="N74" s="206" t="e">
        <f t="shared" si="33"/>
        <v>#REF!</v>
      </c>
      <c r="O74" s="208" t="e">
        <f t="shared" si="33"/>
        <v>#REF!</v>
      </c>
      <c r="P74" s="253">
        <v>94003.83</v>
      </c>
      <c r="Q74" s="254">
        <v>94003.83</v>
      </c>
      <c r="R74" s="254">
        <v>0</v>
      </c>
      <c r="S74" s="255">
        <v>0</v>
      </c>
      <c r="T74" s="209">
        <f t="shared" si="33"/>
        <v>100650</v>
      </c>
      <c r="U74" s="206">
        <f t="shared" si="33"/>
        <v>100650</v>
      </c>
      <c r="V74" s="206">
        <f t="shared" si="33"/>
        <v>0</v>
      </c>
      <c r="W74" s="208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'[2]6.Odpadové hospodárstvo'!#REF!</f>
        <v>#REF!</v>
      </c>
      <c r="G75" s="95" t="e">
        <f>'[2]6.Odpadové hospodárstvo'!#REF!</f>
        <v>#REF!</v>
      </c>
      <c r="H75" s="93" t="e">
        <f>SUM(I75:K75)</f>
        <v>#REF!</v>
      </c>
      <c r="I75" s="94">
        <v>68842</v>
      </c>
      <c r="J75" s="94" t="e">
        <f>'[2]6.Odpadové hospodárstvo'!#REF!</f>
        <v>#REF!</v>
      </c>
      <c r="K75" s="96" t="e">
        <f>'[2]6.Odpadové hospodárstvo'!#REF!</f>
        <v>#REF!</v>
      </c>
      <c r="L75" s="97" t="e">
        <f>SUM(M75:O75)</f>
        <v>#REF!</v>
      </c>
      <c r="M75" s="94" t="e">
        <f>'[2]6.Odpadové hospodárstvo'!#REF!</f>
        <v>#REF!</v>
      </c>
      <c r="N75" s="94" t="e">
        <f>'[2]6.Odpadové hospodárstvo'!#REF!</f>
        <v>#REF!</v>
      </c>
      <c r="O75" s="96" t="e">
        <f>'[2]6.Odpadové hospodárstvo'!#REF!</f>
        <v>#REF!</v>
      </c>
      <c r="P75" s="253">
        <v>82086.899999999994</v>
      </c>
      <c r="Q75" s="256">
        <v>82086.899999999994</v>
      </c>
      <c r="R75" s="256">
        <v>0</v>
      </c>
      <c r="S75" s="257">
        <v>0</v>
      </c>
      <c r="T75" s="97">
        <f>SUM(U75:W75)</f>
        <v>86950</v>
      </c>
      <c r="U75" s="94">
        <f>'[2]6.Odpadové hospodárstvo'!$H$15</f>
        <v>86950</v>
      </c>
      <c r="V75" s="94">
        <f>'[2]6.Odpadové hospodárstvo'!$I$15</f>
        <v>0</v>
      </c>
      <c r="W75" s="96">
        <f>'[2]6.Odpadové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'[2]6.Odpadové hospodárstvo'!#REF!</f>
        <v>#REF!</v>
      </c>
      <c r="G76" s="95" t="e">
        <f>'[2]6.Odpadové hospodárstvo'!#REF!</f>
        <v>#REF!</v>
      </c>
      <c r="H76" s="93" t="e">
        <f>SUM(I76:K76)</f>
        <v>#REF!</v>
      </c>
      <c r="I76" s="94">
        <v>9921</v>
      </c>
      <c r="J76" s="94" t="e">
        <f>'[2]6.Odpadové hospodárstvo'!#REF!</f>
        <v>#REF!</v>
      </c>
      <c r="K76" s="96" t="e">
        <f>'[2]6.Odpadové hospodárstvo'!#REF!</f>
        <v>#REF!</v>
      </c>
      <c r="L76" s="97" t="e">
        <f>SUM(M76:O76)</f>
        <v>#REF!</v>
      </c>
      <c r="M76" s="94" t="e">
        <f>'[2]6.Odpadové hospodárstvo'!#REF!</f>
        <v>#REF!</v>
      </c>
      <c r="N76" s="98" t="e">
        <f>'[2]6.Odpadové hospodárstvo'!#REF!</f>
        <v>#REF!</v>
      </c>
      <c r="O76" s="96" t="e">
        <f>'[2]6.Odpadové hospodárstvo'!#REF!</f>
        <v>#REF!</v>
      </c>
      <c r="P76" s="253">
        <v>11916.93</v>
      </c>
      <c r="Q76" s="256">
        <v>11916.93</v>
      </c>
      <c r="R76" s="256">
        <v>0</v>
      </c>
      <c r="S76" s="257">
        <v>0</v>
      </c>
      <c r="T76" s="97">
        <f>SUM(U76:W76)</f>
        <v>13700</v>
      </c>
      <c r="U76" s="94">
        <f>'[2]6.Odpadové hospodárstvo'!$H$18</f>
        <v>13700</v>
      </c>
      <c r="V76" s="98">
        <f>'[2]6.Odpadové hospodárstvo'!$I$18</f>
        <v>0</v>
      </c>
      <c r="W76" s="96">
        <f>'[2]6.Odpadové hospodárstvo'!$J$18</f>
        <v>0</v>
      </c>
    </row>
    <row r="77" spans="1:23" ht="16.5" thickBot="1" x14ac:dyDescent="0.3">
      <c r="A77" s="84"/>
      <c r="B77" s="231" t="s">
        <v>240</v>
      </c>
      <c r="C77" s="232" t="s">
        <v>241</v>
      </c>
      <c r="D77" s="213" t="e">
        <f>SUM(E77:G77)</f>
        <v>#REF!</v>
      </c>
      <c r="E77" s="214">
        <v>75809</v>
      </c>
      <c r="F77" s="214">
        <v>52058</v>
      </c>
      <c r="G77" s="215" t="e">
        <f>'[2]6.Odpadové hospodárstvo'!#REF!</f>
        <v>#REF!</v>
      </c>
      <c r="H77" s="221" t="e">
        <f>SUM(I77:K77)</f>
        <v>#REF!</v>
      </c>
      <c r="I77" s="216">
        <v>73327</v>
      </c>
      <c r="J77" s="216" t="e">
        <f>'[2]6.Odpadové hospodárstvo'!#REF!</f>
        <v>#REF!</v>
      </c>
      <c r="K77" s="217" t="e">
        <f>'[2]6.Odpadové hospodárstvo'!#REF!</f>
        <v>#REF!</v>
      </c>
      <c r="L77" s="222" t="e">
        <f>SUM(M77:O77)</f>
        <v>#REF!</v>
      </c>
      <c r="M77" s="214" t="e">
        <f>'[2]6.Odpadové hospodárstvo'!#REF!</f>
        <v>#REF!</v>
      </c>
      <c r="N77" s="214" t="e">
        <f>'[2]6.Odpadové hospodárstvo'!#REF!</f>
        <v>#REF!</v>
      </c>
      <c r="O77" s="223" t="e">
        <f>'[2]6.Odpadové hospodárstvo'!#REF!</f>
        <v>#REF!</v>
      </c>
      <c r="P77" s="263">
        <v>79416.929999999993</v>
      </c>
      <c r="Q77" s="264">
        <v>79416.929999999993</v>
      </c>
      <c r="R77" s="264">
        <v>0</v>
      </c>
      <c r="S77" s="265">
        <v>0</v>
      </c>
      <c r="T77" s="222">
        <f>SUM(U77:W77)</f>
        <v>84350</v>
      </c>
      <c r="U77" s="214">
        <f>'[2]6.Odpadové hospodárstvo'!$H$20</f>
        <v>84350</v>
      </c>
      <c r="V77" s="214">
        <f>'[2]6.Odpadové hospodárstvo'!$I$20</f>
        <v>0</v>
      </c>
      <c r="W77" s="223">
        <f>'[2]6.Odpadové hospodárstvo'!$J$20</f>
        <v>0</v>
      </c>
    </row>
    <row r="78" spans="1:23" s="82" customFormat="1" ht="14.25" x14ac:dyDescent="0.2">
      <c r="B78" s="187" t="s">
        <v>242</v>
      </c>
      <c r="C78" s="188"/>
      <c r="D78" s="182" t="e">
        <f t="shared" ref="D78:W78" si="34">D79+D87+D90</f>
        <v>#REF!</v>
      </c>
      <c r="E78" s="183" t="e">
        <f t="shared" si="34"/>
        <v>#REF!</v>
      </c>
      <c r="F78" s="183" t="e">
        <f t="shared" si="34"/>
        <v>#REF!</v>
      </c>
      <c r="G78" s="184" t="e">
        <f t="shared" si="34"/>
        <v>#REF!</v>
      </c>
      <c r="H78" s="182" t="e">
        <f t="shared" si="34"/>
        <v>#REF!</v>
      </c>
      <c r="I78" s="183" t="e">
        <f t="shared" si="34"/>
        <v>#REF!</v>
      </c>
      <c r="J78" s="183" t="e">
        <f t="shared" si="34"/>
        <v>#REF!</v>
      </c>
      <c r="K78" s="185" t="e">
        <f t="shared" si="34"/>
        <v>#REF!</v>
      </c>
      <c r="L78" s="186" t="e">
        <f t="shared" si="34"/>
        <v>#REF!</v>
      </c>
      <c r="M78" s="183" t="e">
        <f t="shared" si="34"/>
        <v>#REF!</v>
      </c>
      <c r="N78" s="183" t="e">
        <f t="shared" si="34"/>
        <v>#REF!</v>
      </c>
      <c r="O78" s="185" t="e">
        <f t="shared" si="34"/>
        <v>#REF!</v>
      </c>
      <c r="P78" s="261">
        <v>948075.11</v>
      </c>
      <c r="Q78" s="262">
        <v>274180.21999999997</v>
      </c>
      <c r="R78" s="262">
        <v>368710.89</v>
      </c>
      <c r="S78" s="266">
        <v>305184</v>
      </c>
      <c r="T78" s="186">
        <f t="shared" si="34"/>
        <v>899603</v>
      </c>
      <c r="U78" s="183">
        <f t="shared" si="34"/>
        <v>377705</v>
      </c>
      <c r="V78" s="183">
        <f t="shared" si="34"/>
        <v>128850</v>
      </c>
      <c r="W78" s="185">
        <f t="shared" si="34"/>
        <v>393048</v>
      </c>
    </row>
    <row r="79" spans="1:23" ht="15.75" x14ac:dyDescent="0.25">
      <c r="A79" s="84"/>
      <c r="B79" s="228" t="s">
        <v>243</v>
      </c>
      <c r="C79" s="219" t="s">
        <v>244</v>
      </c>
      <c r="D79" s="205" t="e">
        <f t="shared" ref="D79:W79" si="35">SUM(D80:D86)</f>
        <v>#REF!</v>
      </c>
      <c r="E79" s="206" t="e">
        <f t="shared" si="35"/>
        <v>#REF!</v>
      </c>
      <c r="F79" s="206" t="e">
        <f t="shared" si="35"/>
        <v>#REF!</v>
      </c>
      <c r="G79" s="207" t="e">
        <f t="shared" si="35"/>
        <v>#REF!</v>
      </c>
      <c r="H79" s="205">
        <f t="shared" si="35"/>
        <v>716581.5</v>
      </c>
      <c r="I79" s="206">
        <f t="shared" si="35"/>
        <v>248438.5</v>
      </c>
      <c r="J79" s="206">
        <f t="shared" si="35"/>
        <v>162959</v>
      </c>
      <c r="K79" s="208">
        <f t="shared" si="35"/>
        <v>305184</v>
      </c>
      <c r="L79" s="209" t="e">
        <f t="shared" si="35"/>
        <v>#REF!</v>
      </c>
      <c r="M79" s="206" t="e">
        <f t="shared" si="35"/>
        <v>#REF!</v>
      </c>
      <c r="N79" s="206" t="e">
        <f t="shared" si="35"/>
        <v>#REF!</v>
      </c>
      <c r="O79" s="208" t="e">
        <f t="shared" si="35"/>
        <v>#REF!</v>
      </c>
      <c r="P79" s="253">
        <v>948075.11</v>
      </c>
      <c r="Q79" s="254">
        <v>274180.21999999997</v>
      </c>
      <c r="R79" s="254">
        <v>368710.89</v>
      </c>
      <c r="S79" s="255">
        <v>305184</v>
      </c>
      <c r="T79" s="209">
        <f t="shared" si="35"/>
        <v>770603</v>
      </c>
      <c r="U79" s="206">
        <f t="shared" si="35"/>
        <v>368705</v>
      </c>
      <c r="V79" s="206">
        <f t="shared" si="35"/>
        <v>8850</v>
      </c>
      <c r="W79" s="208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'[2]7.Komunikácie'!#REF!</f>
        <v>#REF!</v>
      </c>
      <c r="F80" s="94" t="e">
        <f>'[2]7.Komunikácie'!#REF!</f>
        <v>#REF!</v>
      </c>
      <c r="G80" s="95" t="e">
        <f>'[2]7.Komunikácie'!#REF!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'[2]7.Komunikácie'!#REF!</f>
        <v>#REF!</v>
      </c>
      <c r="N80" s="94" t="e">
        <f>'[2]7.Komunikácie'!#REF!</f>
        <v>#REF!</v>
      </c>
      <c r="O80" s="96" t="e">
        <f>'[2]7.Komunikácie'!#REF!</f>
        <v>#REF!</v>
      </c>
      <c r="P80" s="253">
        <v>0</v>
      </c>
      <c r="Q80" s="256">
        <v>0</v>
      </c>
      <c r="R80" s="256">
        <v>0</v>
      </c>
      <c r="S80" s="257">
        <v>0</v>
      </c>
      <c r="T80" s="97">
        <f t="shared" ref="T80:T86" si="39">SUM(U80:W80)</f>
        <v>0</v>
      </c>
      <c r="U80" s="94">
        <f>'[2]7.Komunikácie'!$H$5</f>
        <v>0</v>
      </c>
      <c r="V80" s="94">
        <f>'[2]7.Komunikácie'!$I$5</f>
        <v>0</v>
      </c>
      <c r="W80" s="96">
        <f>'[2]7.Komunikácie'!$J$5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'[2]7.Komunikácie'!#REF!</f>
        <v>#REF!</v>
      </c>
      <c r="N81" s="94" t="e">
        <f>'[2]7.Komunikácie'!#REF!</f>
        <v>#REF!</v>
      </c>
      <c r="O81" s="96" t="e">
        <f>'[2]7.Komunikácie'!#REF!</f>
        <v>#REF!</v>
      </c>
      <c r="P81" s="253">
        <v>785677.72</v>
      </c>
      <c r="Q81" s="256">
        <v>111782.83</v>
      </c>
      <c r="R81" s="256">
        <v>368710.89</v>
      </c>
      <c r="S81" s="257">
        <v>305184</v>
      </c>
      <c r="T81" s="97">
        <f t="shared" si="39"/>
        <v>493103</v>
      </c>
      <c r="U81" s="94">
        <f>'[2]7.Komunikácie'!$H$7</f>
        <v>91205</v>
      </c>
      <c r="V81" s="94">
        <f>'[2]7.Komunikácie'!$I$7</f>
        <v>8850</v>
      </c>
      <c r="W81" s="96">
        <f>'[2]7.Komunikácie'!$J$7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'[2]7.Komunikácie'!#REF!</f>
        <v>#REF!</v>
      </c>
      <c r="G82" s="95" t="e">
        <f>'[2]7.Komunikácie'!#REF!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'[2]7.Komunikácie'!#REF!</f>
        <v>#REF!</v>
      </c>
      <c r="N82" s="94" t="e">
        <f>'[2]7.Komunikácie'!#REF!</f>
        <v>#REF!</v>
      </c>
      <c r="O82" s="96" t="e">
        <f>'[2]7.Komunikácie'!#REF!</f>
        <v>#REF!</v>
      </c>
      <c r="P82" s="253">
        <v>39318.660000000003</v>
      </c>
      <c r="Q82" s="256">
        <v>39318.660000000003</v>
      </c>
      <c r="R82" s="256">
        <v>0</v>
      </c>
      <c r="S82" s="257">
        <v>0</v>
      </c>
      <c r="T82" s="97">
        <f t="shared" si="39"/>
        <v>79000</v>
      </c>
      <c r="U82" s="94">
        <f>'[2]7.Komunikácie'!$H$21</f>
        <v>79000</v>
      </c>
      <c r="V82" s="94">
        <f>'[2]7.Komunikácie'!$I$21</f>
        <v>0</v>
      </c>
      <c r="W82" s="96">
        <f>'[2]7.Komunikácie'!$J$21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'[2]7.Komunikácie'!#REF!</f>
        <v>#REF!</v>
      </c>
      <c r="G83" s="95" t="e">
        <f>'[2]7.Komunikácie'!#REF!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'[2]7.Komunikácie'!#REF!</f>
        <v>#REF!</v>
      </c>
      <c r="N83" s="94" t="e">
        <f>'[2]7.Komunikácie'!#REF!</f>
        <v>#REF!</v>
      </c>
      <c r="O83" s="96" t="e">
        <f>'[2]7.Komunikácie'!#REF!</f>
        <v>#REF!</v>
      </c>
      <c r="P83" s="253">
        <v>22614.04</v>
      </c>
      <c r="Q83" s="256">
        <v>22614.04</v>
      </c>
      <c r="R83" s="256">
        <v>0</v>
      </c>
      <c r="S83" s="257">
        <v>0</v>
      </c>
      <c r="T83" s="97">
        <f t="shared" si="39"/>
        <v>82000</v>
      </c>
      <c r="U83" s="94">
        <f>'[2]7.Komunikácie'!$H$24</f>
        <v>82000</v>
      </c>
      <c r="V83" s="94">
        <f>'[2]7.Komunikácie'!$I$24</f>
        <v>0</v>
      </c>
      <c r="W83" s="96">
        <f>'[2]7.Komunikácie'!$J$24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'[2]7.Komunikácie'!#REF!</f>
        <v>#REF!</v>
      </c>
      <c r="G84" s="95" t="e">
        <f>'[2]7.Komunikácie'!#REF!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'[2]7.Komunikácie'!#REF!</f>
        <v>#REF!</v>
      </c>
      <c r="N84" s="94" t="e">
        <f>'[2]7.Komunikácie'!#REF!</f>
        <v>#REF!</v>
      </c>
      <c r="O84" s="96" t="e">
        <f>'[2]7.Komunikácie'!#REF!</f>
        <v>#REF!</v>
      </c>
      <c r="P84" s="253">
        <v>83569.850000000006</v>
      </c>
      <c r="Q84" s="256">
        <v>83569.850000000006</v>
      </c>
      <c r="R84" s="256">
        <v>0</v>
      </c>
      <c r="S84" s="257">
        <v>0</v>
      </c>
      <c r="T84" s="97">
        <f t="shared" si="39"/>
        <v>96150</v>
      </c>
      <c r="U84" s="94">
        <f>'[2]7.Komunikácie'!$H$27</f>
        <v>96150</v>
      </c>
      <c r="V84" s="94">
        <f>'[2]7.Komunikácie'!$I$27</f>
        <v>0</v>
      </c>
      <c r="W84" s="96">
        <f>'[2]7.Komunikácie'!$J$27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'[2]7.Komunikácie'!#REF!</f>
        <v>#REF!</v>
      </c>
      <c r="G85" s="95" t="e">
        <f>'[2]7.Komunikácie'!#REF!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'[2]7.Komunikácie'!#REF!</f>
        <v>#REF!</v>
      </c>
      <c r="O85" s="96" t="e">
        <f>'[2]7.Komunikácie'!#REF!</f>
        <v>#REF!</v>
      </c>
      <c r="P85" s="253">
        <v>6134.4</v>
      </c>
      <c r="Q85" s="256">
        <v>6134.4</v>
      </c>
      <c r="R85" s="256">
        <v>0</v>
      </c>
      <c r="S85" s="257">
        <v>0</v>
      </c>
      <c r="T85" s="97">
        <f t="shared" si="39"/>
        <v>10350</v>
      </c>
      <c r="U85" s="94">
        <f>'[2]7.Komunikácie'!$H$31</f>
        <v>10350</v>
      </c>
      <c r="V85" s="94">
        <f>'[2]7.Komunikácie'!$I$31</f>
        <v>0</v>
      </c>
      <c r="W85" s="96">
        <f>'[2]7.Komunikácie'!$J$31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'[2]7.Komunikácie'!#REF!</f>
        <v>#REF!</v>
      </c>
      <c r="G86" s="95" t="e">
        <f>'[2]7.Komunikácie'!#REF!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'[2]7.Komunikácie'!#REF!</f>
        <v>#REF!</v>
      </c>
      <c r="O86" s="96" t="e">
        <f>'[2]7.Komunikácie'!#REF!</f>
        <v>#REF!</v>
      </c>
      <c r="P86" s="253">
        <v>10760.44</v>
      </c>
      <c r="Q86" s="256">
        <v>10760.44</v>
      </c>
      <c r="R86" s="256">
        <v>0</v>
      </c>
      <c r="S86" s="257">
        <v>0</v>
      </c>
      <c r="T86" s="97">
        <f t="shared" si="39"/>
        <v>10000</v>
      </c>
      <c r="U86" s="94">
        <f>'[2]7.Komunikácie'!$H$35</f>
        <v>10000</v>
      </c>
      <c r="V86" s="94">
        <f>'[2]7.Komunikácie'!$I$35</f>
        <v>0</v>
      </c>
      <c r="W86" s="96">
        <f>'[2]7.Komunikácie'!$J$35</f>
        <v>0</v>
      </c>
    </row>
    <row r="87" spans="1:23" ht="15.75" x14ac:dyDescent="0.25">
      <c r="A87" s="84"/>
      <c r="B87" s="228" t="s">
        <v>252</v>
      </c>
      <c r="C87" s="219" t="s">
        <v>253</v>
      </c>
      <c r="D87" s="205" t="e">
        <f t="shared" ref="D87:W87" si="40">SUM(D88:D89)</f>
        <v>#REF!</v>
      </c>
      <c r="E87" s="206" t="e">
        <f t="shared" si="40"/>
        <v>#REF!</v>
      </c>
      <c r="F87" s="206" t="e">
        <f t="shared" si="40"/>
        <v>#REF!</v>
      </c>
      <c r="G87" s="207" t="e">
        <f t="shared" si="40"/>
        <v>#REF!</v>
      </c>
      <c r="H87" s="205" t="e">
        <f t="shared" si="40"/>
        <v>#REF!</v>
      </c>
      <c r="I87" s="206" t="e">
        <f t="shared" si="40"/>
        <v>#REF!</v>
      </c>
      <c r="J87" s="206" t="e">
        <f t="shared" si="40"/>
        <v>#REF!</v>
      </c>
      <c r="K87" s="208" t="e">
        <f t="shared" si="40"/>
        <v>#REF!</v>
      </c>
      <c r="L87" s="209" t="e">
        <f t="shared" si="40"/>
        <v>#REF!</v>
      </c>
      <c r="M87" s="206" t="e">
        <f t="shared" si="40"/>
        <v>#REF!</v>
      </c>
      <c r="N87" s="206" t="e">
        <f t="shared" si="40"/>
        <v>#REF!</v>
      </c>
      <c r="O87" s="208" t="e">
        <f t="shared" si="40"/>
        <v>#REF!</v>
      </c>
      <c r="P87" s="253">
        <v>0</v>
      </c>
      <c r="Q87" s="254">
        <v>0</v>
      </c>
      <c r="R87" s="254">
        <v>0</v>
      </c>
      <c r="S87" s="255">
        <v>0</v>
      </c>
      <c r="T87" s="209">
        <f t="shared" si="40"/>
        <v>129000</v>
      </c>
      <c r="U87" s="206">
        <f t="shared" si="40"/>
        <v>9000</v>
      </c>
      <c r="V87" s="206">
        <f t="shared" si="40"/>
        <v>120000</v>
      </c>
      <c r="W87" s="208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'[2]7.Komunikácie'!#REF!</f>
        <v>#REF!</v>
      </c>
      <c r="F88" s="94">
        <v>68101</v>
      </c>
      <c r="G88" s="95" t="e">
        <f>'[2]7.Komunikácie'!#REF!</f>
        <v>#REF!</v>
      </c>
      <c r="H88" s="93" t="e">
        <f>SUM(I88:K88)</f>
        <v>#REF!</v>
      </c>
      <c r="I88" s="94" t="e">
        <f>'[2]7.Komunikácie'!#REF!</f>
        <v>#REF!</v>
      </c>
      <c r="J88" s="94" t="e">
        <f>'[2]7.Komunikácie'!#REF!</f>
        <v>#REF!</v>
      </c>
      <c r="K88" s="96" t="e">
        <f>'[2]7.Komunikácie'!#REF!</f>
        <v>#REF!</v>
      </c>
      <c r="L88" s="97" t="e">
        <f>SUM(M88:O88)</f>
        <v>#REF!</v>
      </c>
      <c r="M88" s="94" t="e">
        <f>'[2]7.Komunikácie'!#REF!</f>
        <v>#REF!</v>
      </c>
      <c r="N88" s="94" t="e">
        <f>'[2]7.Komunikácie'!#REF!</f>
        <v>#REF!</v>
      </c>
      <c r="O88" s="96" t="e">
        <f>'[2]7.Komunikácie'!#REF!</f>
        <v>#REF!</v>
      </c>
      <c r="P88" s="253">
        <v>0</v>
      </c>
      <c r="Q88" s="273">
        <v>0</v>
      </c>
      <c r="R88" s="273">
        <v>0</v>
      </c>
      <c r="S88" s="274">
        <v>0</v>
      </c>
      <c r="T88" s="97">
        <f>SUM(U88:W88)</f>
        <v>120000</v>
      </c>
      <c r="U88" s="94">
        <f>'[2]7.Komunikácie'!$H$39</f>
        <v>0</v>
      </c>
      <c r="V88" s="94">
        <f>'[2]7.Komunikácie'!$I$39</f>
        <v>120000</v>
      </c>
      <c r="W88" s="96">
        <f>'[2]7.Komunikácie'!$J$39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'[2]7.Komunikácie'!#REF!</f>
        <v>#REF!</v>
      </c>
      <c r="G89" s="95" t="e">
        <f>'[2]7.Komunikácie'!#REF!</f>
        <v>#REF!</v>
      </c>
      <c r="H89" s="93" t="e">
        <f>SUM(I89:K89)</f>
        <v>#REF!</v>
      </c>
      <c r="I89" s="94" t="e">
        <f>'[2]7.Komunikácie'!#REF!</f>
        <v>#REF!</v>
      </c>
      <c r="J89" s="94" t="e">
        <f>'[2]7.Komunikácie'!#REF!</f>
        <v>#REF!</v>
      </c>
      <c r="K89" s="96" t="e">
        <f>'[2]7.Komunikácie'!#REF!</f>
        <v>#REF!</v>
      </c>
      <c r="L89" s="97" t="e">
        <f>SUM(M89:O89)</f>
        <v>#REF!</v>
      </c>
      <c r="M89" s="94">
        <v>8150</v>
      </c>
      <c r="N89" s="94" t="e">
        <f>'[2]7.Komunikácie'!#REF!</f>
        <v>#REF!</v>
      </c>
      <c r="O89" s="96" t="e">
        <f>'[2]7.Komunikácie'!#REF!</f>
        <v>#REF!</v>
      </c>
      <c r="P89" s="253">
        <v>0</v>
      </c>
      <c r="Q89" s="273">
        <v>0</v>
      </c>
      <c r="R89" s="273">
        <v>0</v>
      </c>
      <c r="S89" s="274">
        <v>0</v>
      </c>
      <c r="T89" s="97">
        <f>SUM(U89:W89)</f>
        <v>9000</v>
      </c>
      <c r="U89" s="94">
        <f>'[2]7.Komunikácie'!$H$41</f>
        <v>9000</v>
      </c>
      <c r="V89" s="94">
        <f>'[2]7.Komunikácie'!$I$41</f>
        <v>0</v>
      </c>
      <c r="W89" s="96">
        <f>'[2]7.Komunikácie'!$J$41</f>
        <v>0</v>
      </c>
    </row>
    <row r="90" spans="1:23" ht="15.75" x14ac:dyDescent="0.25">
      <c r="A90" s="84"/>
      <c r="B90" s="228" t="s">
        <v>256</v>
      </c>
      <c r="C90" s="219" t="s">
        <v>257</v>
      </c>
      <c r="D90" s="205" t="e">
        <f t="shared" ref="D90:W90" si="41">SUM(D91:D92)</f>
        <v>#REF!</v>
      </c>
      <c r="E90" s="206" t="e">
        <f t="shared" si="41"/>
        <v>#REF!</v>
      </c>
      <c r="F90" s="206" t="e">
        <f t="shared" si="41"/>
        <v>#REF!</v>
      </c>
      <c r="G90" s="207" t="e">
        <f t="shared" si="41"/>
        <v>#REF!</v>
      </c>
      <c r="H90" s="205" t="e">
        <f t="shared" si="41"/>
        <v>#REF!</v>
      </c>
      <c r="I90" s="206" t="e">
        <f t="shared" si="41"/>
        <v>#REF!</v>
      </c>
      <c r="J90" s="206" t="e">
        <f t="shared" si="41"/>
        <v>#REF!</v>
      </c>
      <c r="K90" s="208" t="e">
        <f t="shared" si="41"/>
        <v>#REF!</v>
      </c>
      <c r="L90" s="209" t="e">
        <f t="shared" si="41"/>
        <v>#REF!</v>
      </c>
      <c r="M90" s="206" t="e">
        <f t="shared" si="41"/>
        <v>#REF!</v>
      </c>
      <c r="N90" s="206" t="e">
        <f t="shared" si="41"/>
        <v>#REF!</v>
      </c>
      <c r="O90" s="208" t="e">
        <f t="shared" si="41"/>
        <v>#REF!</v>
      </c>
      <c r="P90" s="253">
        <v>0</v>
      </c>
      <c r="Q90" s="254">
        <v>0</v>
      </c>
      <c r="R90" s="254">
        <v>0</v>
      </c>
      <c r="S90" s="255">
        <v>0</v>
      </c>
      <c r="T90" s="209">
        <f t="shared" si="41"/>
        <v>0</v>
      </c>
      <c r="U90" s="206">
        <f t="shared" si="41"/>
        <v>0</v>
      </c>
      <c r="V90" s="206">
        <f t="shared" si="41"/>
        <v>0</v>
      </c>
      <c r="W90" s="208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'[2]7.Komunikácie'!#REF!</f>
        <v>#REF!</v>
      </c>
      <c r="F91" s="94" t="e">
        <f>'[2]7.Komunikácie'!#REF!</f>
        <v>#REF!</v>
      </c>
      <c r="G91" s="95" t="e">
        <f>'[2]7.Komunikácie'!#REF!</f>
        <v>#REF!</v>
      </c>
      <c r="H91" s="93" t="e">
        <f>SUM(I91:K91)</f>
        <v>#REF!</v>
      </c>
      <c r="I91" s="94" t="e">
        <f>'[2]7.Komunikácie'!#REF!</f>
        <v>#REF!</v>
      </c>
      <c r="J91" s="94" t="e">
        <f>'[2]7.Komunikácie'!#REF!</f>
        <v>#REF!</v>
      </c>
      <c r="K91" s="96" t="e">
        <f>'[2]7.Komunikácie'!#REF!</f>
        <v>#REF!</v>
      </c>
      <c r="L91" s="97" t="e">
        <f>SUM(M91:O91)</f>
        <v>#REF!</v>
      </c>
      <c r="M91" s="94" t="e">
        <f>'[2]7.Komunikácie'!#REF!</f>
        <v>#REF!</v>
      </c>
      <c r="N91" s="94" t="e">
        <f>'[2]7.Komunikácie'!#REF!</f>
        <v>#REF!</v>
      </c>
      <c r="O91" s="96" t="e">
        <f>'[2]7.Komunikácie'!#REF!</f>
        <v>#REF!</v>
      </c>
      <c r="P91" s="253">
        <v>0</v>
      </c>
      <c r="Q91" s="256">
        <v>0</v>
      </c>
      <c r="R91" s="256">
        <v>0</v>
      </c>
      <c r="S91" s="257">
        <v>0</v>
      </c>
      <c r="T91" s="97">
        <f>SUM(U91:W91)</f>
        <v>0</v>
      </c>
      <c r="U91" s="94">
        <f>'[2]7.Komunikácie'!$H$44</f>
        <v>0</v>
      </c>
      <c r="V91" s="94">
        <f>'[2]7.Komunikácie'!$I$44</f>
        <v>0</v>
      </c>
      <c r="W91" s="96">
        <f>'[2]7.Komunikácie'!$J$44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'[2]7.Komunikácie'!#REF!</f>
        <v>#REF!</v>
      </c>
      <c r="G92" s="104" t="e">
        <f>'[2]7.Komunikácie'!#REF!</f>
        <v>#REF!</v>
      </c>
      <c r="H92" s="111" t="e">
        <f>SUM(I92:K92)</f>
        <v>#REF!</v>
      </c>
      <c r="I92" s="105" t="e">
        <f>'[2]7.Komunikácie'!#REF!</f>
        <v>#REF!</v>
      </c>
      <c r="J92" s="105" t="e">
        <f>'[2]7.Komunikácie'!#REF!</f>
        <v>#REF!</v>
      </c>
      <c r="K92" s="106" t="e">
        <f>'[2]7.Komunikácie'!#REF!</f>
        <v>#REF!</v>
      </c>
      <c r="L92" s="112" t="e">
        <f>SUM(M92:O92)</f>
        <v>#REF!</v>
      </c>
      <c r="M92" s="103" t="e">
        <f>'[2]7.Komunikácie'!#REF!</f>
        <v>#REF!</v>
      </c>
      <c r="N92" s="103" t="e">
        <f>'[2]7.Komunikácie'!#REF!</f>
        <v>#REF!</v>
      </c>
      <c r="O92" s="113" t="e">
        <f>'[2]7.Komunikácie'!#REF!</f>
        <v>#REF!</v>
      </c>
      <c r="P92" s="263">
        <v>0</v>
      </c>
      <c r="Q92" s="271">
        <v>0</v>
      </c>
      <c r="R92" s="271">
        <v>0</v>
      </c>
      <c r="S92" s="272">
        <v>0</v>
      </c>
      <c r="T92" s="112">
        <f>SUM(U92:W92)</f>
        <v>0</v>
      </c>
      <c r="U92" s="103">
        <f>'[2]7.Komunikácie'!$H$47</f>
        <v>0</v>
      </c>
      <c r="V92" s="103">
        <f>'[2]7.Komunikácie'!$I$47</f>
        <v>0</v>
      </c>
      <c r="W92" s="113">
        <f>'[2]7.Komunikácie'!$J$47</f>
        <v>0</v>
      </c>
    </row>
    <row r="93" spans="1:23" s="82" customFormat="1" ht="14.25" x14ac:dyDescent="0.2">
      <c r="B93" s="187" t="s">
        <v>260</v>
      </c>
      <c r="C93" s="188"/>
      <c r="D93" s="182" t="e">
        <f t="shared" ref="D93:W93" si="42">D94+D95</f>
        <v>#REF!</v>
      </c>
      <c r="E93" s="183">
        <f t="shared" si="42"/>
        <v>47735</v>
      </c>
      <c r="F93" s="183" t="e">
        <f t="shared" si="42"/>
        <v>#REF!</v>
      </c>
      <c r="G93" s="184" t="e">
        <f t="shared" si="42"/>
        <v>#REF!</v>
      </c>
      <c r="H93" s="182">
        <f t="shared" si="42"/>
        <v>69510</v>
      </c>
      <c r="I93" s="183">
        <f t="shared" si="42"/>
        <v>69510</v>
      </c>
      <c r="J93" s="183">
        <f t="shared" si="42"/>
        <v>0</v>
      </c>
      <c r="K93" s="185">
        <f t="shared" si="42"/>
        <v>0</v>
      </c>
      <c r="L93" s="186" t="e">
        <f t="shared" si="42"/>
        <v>#REF!</v>
      </c>
      <c r="M93" s="183" t="e">
        <f t="shared" si="42"/>
        <v>#REF!</v>
      </c>
      <c r="N93" s="183" t="e">
        <f t="shared" si="42"/>
        <v>#REF!</v>
      </c>
      <c r="O93" s="185" t="e">
        <f t="shared" si="42"/>
        <v>#REF!</v>
      </c>
      <c r="P93" s="261">
        <v>65435.19</v>
      </c>
      <c r="Q93" s="262">
        <v>65435.19</v>
      </c>
      <c r="R93" s="262">
        <v>0</v>
      </c>
      <c r="S93" s="266">
        <v>0</v>
      </c>
      <c r="T93" s="186">
        <f t="shared" si="42"/>
        <v>73850</v>
      </c>
      <c r="U93" s="183">
        <f t="shared" si="42"/>
        <v>73850</v>
      </c>
      <c r="V93" s="183">
        <f t="shared" si="42"/>
        <v>0</v>
      </c>
      <c r="W93" s="185">
        <f t="shared" si="42"/>
        <v>0</v>
      </c>
    </row>
    <row r="94" spans="1:23" ht="16.5" x14ac:dyDescent="0.3">
      <c r="A94" s="84"/>
      <c r="B94" s="228" t="s">
        <v>261</v>
      </c>
      <c r="C94" s="224" t="s">
        <v>262</v>
      </c>
      <c r="D94" s="205" t="e">
        <f>SUM(E94:G94)</f>
        <v>#REF!</v>
      </c>
      <c r="E94" s="206">
        <v>47475</v>
      </c>
      <c r="F94" s="233" t="e">
        <f>'[2]8.Doprava'!#REF!</f>
        <v>#REF!</v>
      </c>
      <c r="G94" s="207" t="e">
        <f>'[2]8.Doprava'!#REF!</f>
        <v>#REF!</v>
      </c>
      <c r="H94" s="205">
        <f>SUM(I94:K94)</f>
        <v>69510</v>
      </c>
      <c r="I94" s="206">
        <v>69510</v>
      </c>
      <c r="J94" s="206">
        <v>0</v>
      </c>
      <c r="K94" s="208">
        <v>0</v>
      </c>
      <c r="L94" s="209" t="e">
        <f>SUM(M94:O94)</f>
        <v>#REF!</v>
      </c>
      <c r="M94" s="206" t="e">
        <f>'[2]8.Doprava'!#REF!</f>
        <v>#REF!</v>
      </c>
      <c r="N94" s="233" t="e">
        <f>'[2]8.Doprava'!#REF!</f>
        <v>#REF!</v>
      </c>
      <c r="O94" s="208" t="e">
        <f>'[2]8.Doprava'!#REF!</f>
        <v>#REF!</v>
      </c>
      <c r="P94" s="253">
        <v>65435.19</v>
      </c>
      <c r="Q94" s="254">
        <v>65435.19</v>
      </c>
      <c r="R94" s="254">
        <v>0</v>
      </c>
      <c r="S94" s="255">
        <v>0</v>
      </c>
      <c r="T94" s="209">
        <f>SUM(U94:W94)</f>
        <v>71000</v>
      </c>
      <c r="U94" s="206">
        <f>'[2]8.Doprava'!$H$4</f>
        <v>71000</v>
      </c>
      <c r="V94" s="233">
        <f>'[2]8.Doprava'!$I$4</f>
        <v>0</v>
      </c>
      <c r="W94" s="208">
        <f>'[2]8.Doprava'!$J$4</f>
        <v>0</v>
      </c>
    </row>
    <row r="95" spans="1:23" ht="15.75" x14ac:dyDescent="0.25">
      <c r="A95" s="84"/>
      <c r="B95" s="228" t="s">
        <v>263</v>
      </c>
      <c r="C95" s="219" t="s">
        <v>264</v>
      </c>
      <c r="D95" s="205" t="e">
        <f>SUM(D96:D96)</f>
        <v>#REF!</v>
      </c>
      <c r="E95" s="206">
        <f>SUM(E96:E96)</f>
        <v>260</v>
      </c>
      <c r="F95" s="206" t="e">
        <f>SUM(F96:F96)</f>
        <v>#REF!</v>
      </c>
      <c r="G95" s="207" t="e">
        <f>SUM(G96:G96)</f>
        <v>#REF!</v>
      </c>
      <c r="H95" s="205">
        <f t="shared" ref="H95:W95" si="43">SUM(H96)</f>
        <v>0</v>
      </c>
      <c r="I95" s="206">
        <f t="shared" si="43"/>
        <v>0</v>
      </c>
      <c r="J95" s="206">
        <f t="shared" si="43"/>
        <v>0</v>
      </c>
      <c r="K95" s="208">
        <f t="shared" si="43"/>
        <v>0</v>
      </c>
      <c r="L95" s="209" t="e">
        <f>SUM(M95:O95)</f>
        <v>#REF!</v>
      </c>
      <c r="M95" s="206" t="e">
        <f t="shared" si="43"/>
        <v>#REF!</v>
      </c>
      <c r="N95" s="206" t="e">
        <f t="shared" si="43"/>
        <v>#REF!</v>
      </c>
      <c r="O95" s="208" t="e">
        <f t="shared" si="43"/>
        <v>#REF!</v>
      </c>
      <c r="P95" s="253">
        <v>0</v>
      </c>
      <c r="Q95" s="254">
        <v>0</v>
      </c>
      <c r="R95" s="254">
        <v>0</v>
      </c>
      <c r="S95" s="255">
        <v>0</v>
      </c>
      <c r="T95" s="209">
        <f t="shared" si="43"/>
        <v>2850</v>
      </c>
      <c r="U95" s="206">
        <f t="shared" si="43"/>
        <v>2850</v>
      </c>
      <c r="V95" s="206">
        <f t="shared" si="43"/>
        <v>0</v>
      </c>
      <c r="W95" s="208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'[2]8.Doprava'!#REF!</f>
        <v>#REF!</v>
      </c>
      <c r="G96" s="104" t="e">
        <f>'[2]8.Doprava'!#REF!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'[2]8.Doprava'!#REF!</f>
        <v>#REF!</v>
      </c>
      <c r="N96" s="103" t="e">
        <f>'[2]8.Doprava'!#REF!</f>
        <v>#REF!</v>
      </c>
      <c r="O96" s="113" t="e">
        <f>'[2]8.Doprava'!#REF!</f>
        <v>#REF!</v>
      </c>
      <c r="P96" s="263">
        <v>0</v>
      </c>
      <c r="Q96" s="271">
        <v>0</v>
      </c>
      <c r="R96" s="271">
        <v>0</v>
      </c>
      <c r="S96" s="272">
        <v>0</v>
      </c>
      <c r="T96" s="112">
        <f>SUM(U96:W96)</f>
        <v>2850</v>
      </c>
      <c r="U96" s="103">
        <f>'[2]8.Doprava'!$H$7</f>
        <v>2850</v>
      </c>
      <c r="V96" s="103">
        <f>'[2]8.Doprava'!$I$7</f>
        <v>0</v>
      </c>
      <c r="W96" s="113">
        <f>'[2]8.Doprava'!$J$7</f>
        <v>0</v>
      </c>
    </row>
    <row r="97" spans="1:23" s="82" customFormat="1" ht="14.25" x14ac:dyDescent="0.2">
      <c r="B97" s="187" t="s">
        <v>266</v>
      </c>
      <c r="C97" s="188"/>
      <c r="D97" s="182" t="e">
        <f t="shared" ref="D97:W97" si="44">D98+D99+D107+D114+D117+D118+D119</f>
        <v>#REF!</v>
      </c>
      <c r="E97" s="183" t="e">
        <f t="shared" si="44"/>
        <v>#REF!</v>
      </c>
      <c r="F97" s="183" t="e">
        <f t="shared" si="44"/>
        <v>#REF!</v>
      </c>
      <c r="G97" s="184" t="e">
        <f t="shared" si="44"/>
        <v>#REF!</v>
      </c>
      <c r="H97" s="182">
        <f t="shared" si="44"/>
        <v>5702025.9800000004</v>
      </c>
      <c r="I97" s="183">
        <f t="shared" si="44"/>
        <v>5290112.9800000004</v>
      </c>
      <c r="J97" s="183">
        <f t="shared" si="44"/>
        <v>411913</v>
      </c>
      <c r="K97" s="185">
        <f t="shared" si="44"/>
        <v>0</v>
      </c>
      <c r="L97" s="186" t="e">
        <f t="shared" si="44"/>
        <v>#REF!</v>
      </c>
      <c r="M97" s="183" t="e">
        <f t="shared" si="44"/>
        <v>#REF!</v>
      </c>
      <c r="N97" s="183" t="e">
        <f t="shared" si="44"/>
        <v>#REF!</v>
      </c>
      <c r="O97" s="185" t="e">
        <f t="shared" si="44"/>
        <v>#REF!</v>
      </c>
      <c r="P97" s="261">
        <v>5603561.3399999999</v>
      </c>
      <c r="Q97" s="262">
        <v>5352051.54</v>
      </c>
      <c r="R97" s="262">
        <v>19924.32</v>
      </c>
      <c r="S97" s="266">
        <v>231585.48</v>
      </c>
      <c r="T97" s="186" t="e">
        <f t="shared" si="44"/>
        <v>#REF!</v>
      </c>
      <c r="U97" s="183" t="e">
        <f t="shared" si="44"/>
        <v>#REF!</v>
      </c>
      <c r="V97" s="183" t="e">
        <f t="shared" si="44"/>
        <v>#REF!</v>
      </c>
      <c r="W97" s="185" t="e">
        <f t="shared" si="44"/>
        <v>#REF!</v>
      </c>
    </row>
    <row r="98" spans="1:23" ht="16.5" x14ac:dyDescent="0.3">
      <c r="A98" s="84"/>
      <c r="B98" s="228" t="s">
        <v>267</v>
      </c>
      <c r="C98" s="224" t="s">
        <v>268</v>
      </c>
      <c r="D98" s="205" t="e">
        <f>SUM(E98:G98)</f>
        <v>#REF!</v>
      </c>
      <c r="E98" s="206">
        <v>38985</v>
      </c>
      <c r="F98" s="206" t="e">
        <f>'[2]9. Vzdelávanie'!#REF!</f>
        <v>#REF!</v>
      </c>
      <c r="G98" s="207" t="e">
        <f>'[2]9. Vzdelávanie'!#REF!</f>
        <v>#REF!</v>
      </c>
      <c r="H98" s="205">
        <f>SUM(I98:K98)</f>
        <v>63657</v>
      </c>
      <c r="I98" s="206">
        <v>63657</v>
      </c>
      <c r="J98" s="206">
        <v>0</v>
      </c>
      <c r="K98" s="208">
        <v>0</v>
      </c>
      <c r="L98" s="209" t="e">
        <f>SUM(M98:O98)</f>
        <v>#REF!</v>
      </c>
      <c r="M98" s="206" t="e">
        <f>'[2]9. Vzdelávanie'!#REF!</f>
        <v>#REF!</v>
      </c>
      <c r="N98" s="206" t="e">
        <f>'[2]9. Vzdelávanie'!#REF!</f>
        <v>#REF!</v>
      </c>
      <c r="O98" s="208" t="e">
        <f>'[2]9. Vzdelávanie'!#REF!</f>
        <v>#REF!</v>
      </c>
      <c r="P98" s="253">
        <v>2198.3000000000002</v>
      </c>
      <c r="Q98" s="254">
        <v>2198.3000000000002</v>
      </c>
      <c r="R98" s="254">
        <v>0</v>
      </c>
      <c r="S98" s="255">
        <v>0</v>
      </c>
      <c r="T98" s="209">
        <f>SUM(U98:W98)</f>
        <v>4292</v>
      </c>
      <c r="U98" s="206">
        <f>'[2]9. Vzdelávanie'!$H$4</f>
        <v>4292</v>
      </c>
      <c r="V98" s="206">
        <f>'[2]9. Vzdelávanie'!$I$4</f>
        <v>0</v>
      </c>
      <c r="W98" s="208">
        <f>'[2]9. Vzdelávanie'!$J$4</f>
        <v>0</v>
      </c>
    </row>
    <row r="99" spans="1:23" ht="15.75" x14ac:dyDescent="0.25">
      <c r="A99" s="84"/>
      <c r="B99" s="228" t="s">
        <v>269</v>
      </c>
      <c r="C99" s="219" t="s">
        <v>270</v>
      </c>
      <c r="D99" s="205" t="e">
        <f t="shared" ref="D99:W99" si="45">SUM(D100:D106)</f>
        <v>#REF!</v>
      </c>
      <c r="E99" s="206" t="e">
        <f t="shared" si="45"/>
        <v>#REF!</v>
      </c>
      <c r="F99" s="206" t="e">
        <f t="shared" si="45"/>
        <v>#REF!</v>
      </c>
      <c r="G99" s="207" t="e">
        <f t="shared" si="45"/>
        <v>#REF!</v>
      </c>
      <c r="H99" s="205">
        <f t="shared" si="45"/>
        <v>1549169</v>
      </c>
      <c r="I99" s="206">
        <f t="shared" si="45"/>
        <v>1139518</v>
      </c>
      <c r="J99" s="206">
        <f t="shared" si="45"/>
        <v>409651</v>
      </c>
      <c r="K99" s="208">
        <f t="shared" si="45"/>
        <v>0</v>
      </c>
      <c r="L99" s="209" t="e">
        <f t="shared" si="45"/>
        <v>#REF!</v>
      </c>
      <c r="M99" s="206" t="e">
        <f t="shared" si="45"/>
        <v>#REF!</v>
      </c>
      <c r="N99" s="206" t="e">
        <f t="shared" si="45"/>
        <v>#REF!</v>
      </c>
      <c r="O99" s="208" t="e">
        <f t="shared" si="45"/>
        <v>#REF!</v>
      </c>
      <c r="P99" s="253">
        <v>1169183</v>
      </c>
      <c r="Q99" s="254">
        <v>1169183</v>
      </c>
      <c r="R99" s="254">
        <v>0</v>
      </c>
      <c r="S99" s="255">
        <v>0</v>
      </c>
      <c r="T99" s="209" t="e">
        <f t="shared" si="45"/>
        <v>#REF!</v>
      </c>
      <c r="U99" s="206" t="e">
        <f t="shared" si="45"/>
        <v>#REF!</v>
      </c>
      <c r="V99" s="206" t="e">
        <f t="shared" si="45"/>
        <v>#REF!</v>
      </c>
      <c r="W99" s="208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'[2]9. Vzdelávanie'!#REF!</f>
        <v>#REF!</v>
      </c>
      <c r="G100" s="95" t="e">
        <f>'[2]9.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'[2]9. Vzdelávanie'!#REF!</f>
        <v>#REF!</v>
      </c>
      <c r="N100" s="94" t="e">
        <f>'[2]9. Vzdelávanie'!#REF!</f>
        <v>#REF!</v>
      </c>
      <c r="O100" s="96" t="e">
        <f>'[2]9. Vzdelávanie'!#REF!</f>
        <v>#REF!</v>
      </c>
      <c r="P100" s="253">
        <v>135961</v>
      </c>
      <c r="Q100" s="256">
        <v>135961</v>
      </c>
      <c r="R100" s="256">
        <v>0</v>
      </c>
      <c r="S100" s="257">
        <v>0</v>
      </c>
      <c r="T100" s="97" t="e">
        <f t="shared" ref="T100:T106" si="49">SUM(U100:W100)</f>
        <v>#REF!</v>
      </c>
      <c r="U100" s="94">
        <f>'[1]9. Vzdelávanie'!$Q$9</f>
        <v>0</v>
      </c>
      <c r="V100" s="94" t="e">
        <f>'[2]9. Vzdelávanie'!$I$33</f>
        <v>#REF!</v>
      </c>
      <c r="W100" s="96" t="e">
        <f>'[2]9.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'[2]9. Vzdelávanie'!#REF!</f>
        <v>#REF!</v>
      </c>
      <c r="G101" s="95" t="e">
        <f>'[2]9.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'[2]9. Vzdelávanie'!#REF!</f>
        <v>#REF!</v>
      </c>
      <c r="N101" s="94" t="e">
        <f>'[2]9. Vzdelávanie'!#REF!</f>
        <v>#REF!</v>
      </c>
      <c r="O101" s="96" t="e">
        <f>'[2]9. Vzdelávanie'!#REF!</f>
        <v>#REF!</v>
      </c>
      <c r="P101" s="253">
        <v>272978</v>
      </c>
      <c r="Q101" s="256">
        <v>272978</v>
      </c>
      <c r="R101" s="256">
        <v>0</v>
      </c>
      <c r="S101" s="257">
        <v>0</v>
      </c>
      <c r="T101" s="97" t="e">
        <f t="shared" si="49"/>
        <v>#REF!</v>
      </c>
      <c r="U101" s="94">
        <f>'[1]9. Vzdelávanie'!$Q$18</f>
        <v>975</v>
      </c>
      <c r="V101" s="94" t="e">
        <f>'[2]9. Vzdelávanie'!$I$34</f>
        <v>#REF!</v>
      </c>
      <c r="W101" s="96" t="e">
        <f>'[2]9.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'[2]9.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'[2]9. Vzdelávanie'!#REF!</f>
        <v>#REF!</v>
      </c>
      <c r="N102" s="94" t="e">
        <f>'[2]9. Vzdelávanie'!#REF!</f>
        <v>#REF!</v>
      </c>
      <c r="O102" s="96" t="e">
        <f>'[2]9. Vzdelávanie'!#REF!</f>
        <v>#REF!</v>
      </c>
      <c r="P102" s="253">
        <v>284315</v>
      </c>
      <c r="Q102" s="256">
        <v>284315</v>
      </c>
      <c r="R102" s="256">
        <v>0</v>
      </c>
      <c r="S102" s="257">
        <v>0</v>
      </c>
      <c r="T102" s="97">
        <f t="shared" si="49"/>
        <v>0</v>
      </c>
      <c r="U102" s="94">
        <f>'[1]9. Vzdelávanie'!$Q$19</f>
        <v>0</v>
      </c>
      <c r="V102" s="94">
        <f>'[2]9. Vzdelávanie'!$I$35</f>
        <v>0</v>
      </c>
      <c r="W102" s="96">
        <f>'[2]9.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'[2]9. Vzdelávanie'!#REF!</f>
        <v>#REF!</v>
      </c>
      <c r="F103" s="94" t="e">
        <f>'[2]9. Vzdelávanie'!#REF!</f>
        <v>#REF!</v>
      </c>
      <c r="G103" s="95" t="e">
        <f>'[2]9.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'[2]9. Vzdelávanie'!#REF!</f>
        <v>#REF!</v>
      </c>
      <c r="N103" s="94" t="e">
        <f>'[2]9. Vzdelávanie'!#REF!</f>
        <v>#REF!</v>
      </c>
      <c r="O103" s="96" t="e">
        <f>'[2]9. Vzdelávanie'!#REF!</f>
        <v>#REF!</v>
      </c>
      <c r="P103" s="253">
        <v>0</v>
      </c>
      <c r="Q103" s="256">
        <v>0</v>
      </c>
      <c r="R103" s="256">
        <v>0</v>
      </c>
      <c r="S103" s="257">
        <v>0</v>
      </c>
      <c r="T103" s="97" t="e">
        <f t="shared" si="49"/>
        <v>#REF!</v>
      </c>
      <c r="U103" s="94">
        <f>'[2]9. Vzdelávanie'!$H$38</f>
        <v>0</v>
      </c>
      <c r="V103" s="94">
        <f>'[2]9. Vzdelávanie'!$I$38</f>
        <v>0</v>
      </c>
      <c r="W103" s="96" t="e">
        <f>'[2]9.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'[2]9. Vzdelávanie'!#REF!</f>
        <v>#REF!</v>
      </c>
      <c r="G104" s="95" t="e">
        <f>'[2]9.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'[2]9. Vzdelávanie'!#REF!</f>
        <v>#REF!</v>
      </c>
      <c r="N104" s="94" t="e">
        <f>'[2]9. Vzdelávanie'!#REF!</f>
        <v>#REF!</v>
      </c>
      <c r="O104" s="96" t="e">
        <f>'[2]9. Vzdelávanie'!#REF!</f>
        <v>#REF!</v>
      </c>
      <c r="P104" s="253">
        <v>179348</v>
      </c>
      <c r="Q104" s="256">
        <v>179348</v>
      </c>
      <c r="R104" s="256">
        <v>0</v>
      </c>
      <c r="S104" s="257">
        <v>0</v>
      </c>
      <c r="T104" s="97" t="e">
        <f t="shared" si="49"/>
        <v>#REF!</v>
      </c>
      <c r="U104" s="94" t="e">
        <f>'[1]9. Vzdelávanie'!#REF!</f>
        <v>#REF!</v>
      </c>
      <c r="V104" s="94" t="e">
        <f>'[2]9. Vzdelávanie'!$I$39</f>
        <v>#REF!</v>
      </c>
      <c r="W104" s="96" t="e">
        <f>'[2]9.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'[2]9.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'[2]9. Vzdelávanie'!#REF!</f>
        <v>#REF!</v>
      </c>
      <c r="N105" s="94" t="e">
        <f>'[2]9. Vzdelávanie'!#REF!</f>
        <v>#REF!</v>
      </c>
      <c r="O105" s="96" t="e">
        <f>'[2]9. Vzdelávanie'!#REF!</f>
        <v>#REF!</v>
      </c>
      <c r="P105" s="253">
        <v>169555</v>
      </c>
      <c r="Q105" s="256">
        <v>169555</v>
      </c>
      <c r="R105" s="256">
        <v>0</v>
      </c>
      <c r="S105" s="257">
        <v>0</v>
      </c>
      <c r="T105" s="97">
        <f t="shared" si="49"/>
        <v>0</v>
      </c>
      <c r="U105" s="94">
        <f>'[1]9. Vzdelávanie'!$Q$22</f>
        <v>0</v>
      </c>
      <c r="V105" s="94">
        <f>'[2]9. Vzdelávanie'!$I$40</f>
        <v>0</v>
      </c>
      <c r="W105" s="96">
        <f>'[2]9.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'[2]9.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'[2]9. Vzdelávanie'!#REF!</f>
        <v>#REF!</v>
      </c>
      <c r="N106" s="94" t="e">
        <f>'[2]9. Vzdelávanie'!#REF!</f>
        <v>#REF!</v>
      </c>
      <c r="O106" s="96" t="e">
        <f>'[2]9. Vzdelávanie'!#REF!</f>
        <v>#REF!</v>
      </c>
      <c r="P106" s="253">
        <v>127026</v>
      </c>
      <c r="Q106" s="256">
        <v>127026</v>
      </c>
      <c r="R106" s="256">
        <v>0</v>
      </c>
      <c r="S106" s="257">
        <v>0</v>
      </c>
      <c r="T106" s="97" t="e">
        <f t="shared" si="49"/>
        <v>#REF!</v>
      </c>
      <c r="U106" s="94" t="e">
        <f>'[1]9. Vzdelávanie'!#REF!</f>
        <v>#REF!</v>
      </c>
      <c r="V106" s="94" t="e">
        <f>'[2]9. Vzdelávanie'!$I$43</f>
        <v>#REF!</v>
      </c>
      <c r="W106" s="96" t="e">
        <f>'[2]9. Vzdelávanie'!$J$43</f>
        <v>#REF!</v>
      </c>
    </row>
    <row r="107" spans="1:23" ht="15.75" x14ac:dyDescent="0.25">
      <c r="A107" s="84"/>
      <c r="B107" s="228" t="s">
        <v>278</v>
      </c>
      <c r="C107" s="219" t="s">
        <v>279</v>
      </c>
      <c r="D107" s="205" t="e">
        <f t="shared" ref="D107:W107" si="50">SUM(D108:D113)</f>
        <v>#REF!</v>
      </c>
      <c r="E107" s="206">
        <f t="shared" si="50"/>
        <v>3234702</v>
      </c>
      <c r="F107" s="206" t="e">
        <f t="shared" si="50"/>
        <v>#REF!</v>
      </c>
      <c r="G107" s="207" t="e">
        <f t="shared" si="50"/>
        <v>#REF!</v>
      </c>
      <c r="H107" s="205">
        <f t="shared" si="50"/>
        <v>3200175</v>
      </c>
      <c r="I107" s="206">
        <f t="shared" si="50"/>
        <v>3198395</v>
      </c>
      <c r="J107" s="206">
        <f t="shared" si="50"/>
        <v>1780</v>
      </c>
      <c r="K107" s="208">
        <f t="shared" si="50"/>
        <v>0</v>
      </c>
      <c r="L107" s="209" t="e">
        <f t="shared" si="50"/>
        <v>#REF!</v>
      </c>
      <c r="M107" s="206" t="e">
        <f t="shared" si="50"/>
        <v>#REF!</v>
      </c>
      <c r="N107" s="206" t="e">
        <f t="shared" si="50"/>
        <v>#REF!</v>
      </c>
      <c r="O107" s="208" t="e">
        <f t="shared" si="50"/>
        <v>#REF!</v>
      </c>
      <c r="P107" s="253">
        <v>3506810.61</v>
      </c>
      <c r="Q107" s="254">
        <v>3255300.81</v>
      </c>
      <c r="R107" s="254">
        <v>19924.32</v>
      </c>
      <c r="S107" s="255">
        <v>231585.48</v>
      </c>
      <c r="T107" s="209" t="e">
        <f t="shared" si="50"/>
        <v>#REF!</v>
      </c>
      <c r="U107" s="206" t="e">
        <f t="shared" si="50"/>
        <v>#REF!</v>
      </c>
      <c r="V107" s="206" t="e">
        <f t="shared" si="50"/>
        <v>#REF!</v>
      </c>
      <c r="W107" s="208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'[2]9. Vzdelávanie'!#REF!</f>
        <v>#REF!</v>
      </c>
      <c r="G108" s="95" t="e">
        <f>'[2]9.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'[2]9. Vzdelávanie'!#REF!</f>
        <v>#REF!</v>
      </c>
      <c r="N108" s="94" t="e">
        <f>'[2]9. Vzdelávanie'!#REF!</f>
        <v>#REF!</v>
      </c>
      <c r="O108" s="96" t="e">
        <f>'[2]9. Vzdelávanie'!#REF!</f>
        <v>#REF!</v>
      </c>
      <c r="P108" s="253">
        <v>282259</v>
      </c>
      <c r="Q108" s="256">
        <v>282259</v>
      </c>
      <c r="R108" s="256">
        <v>0</v>
      </c>
      <c r="S108" s="257">
        <v>0</v>
      </c>
      <c r="T108" s="97" t="e">
        <f t="shared" ref="T108:T113" si="54">SUM(U108:W108)</f>
        <v>#REF!</v>
      </c>
      <c r="U108" s="94">
        <f>'[1]9. Vzdelávanie'!$Q$25</f>
        <v>0</v>
      </c>
      <c r="V108" s="94" t="e">
        <f>'[2]9. Vzdelávanie'!$I$46</f>
        <v>#REF!</v>
      </c>
      <c r="W108" s="96" t="e">
        <f>'[2]9.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'[2]9.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'[2]9. Vzdelávanie'!#REF!</f>
        <v>#REF!</v>
      </c>
      <c r="N109" s="94" t="e">
        <f>'[2]9. Vzdelávanie'!#REF!</f>
        <v>#REF!</v>
      </c>
      <c r="O109" s="96" t="e">
        <f>'[2]9. Vzdelávanie'!#REF!</f>
        <v>#REF!</v>
      </c>
      <c r="P109" s="253">
        <v>546122</v>
      </c>
      <c r="Q109" s="256">
        <v>546122</v>
      </c>
      <c r="R109" s="256">
        <v>0</v>
      </c>
      <c r="S109" s="257">
        <v>0</v>
      </c>
      <c r="T109" s="97" t="e">
        <f t="shared" si="54"/>
        <v>#REF!</v>
      </c>
      <c r="U109" s="94">
        <f>'[1]9. Vzdelávanie'!$Q$26</f>
        <v>0</v>
      </c>
      <c r="V109" s="94" t="e">
        <f>'[2]9. Vzdelávanie'!$I$47</f>
        <v>#REF!</v>
      </c>
      <c r="W109" s="96" t="e">
        <f>'[2]9.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'[2]9. Vzdelávanie'!#REF!</f>
        <v>#REF!</v>
      </c>
      <c r="G110" s="95" t="e">
        <f>'[2]9.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'[2]9. Vzdelávanie'!#REF!</f>
        <v>#REF!</v>
      </c>
      <c r="N110" s="94" t="e">
        <f>'[2]9. Vzdelávanie'!#REF!</f>
        <v>#REF!</v>
      </c>
      <c r="O110" s="96" t="e">
        <f>'[2]9. Vzdelávanie'!#REF!</f>
        <v>#REF!</v>
      </c>
      <c r="P110" s="253">
        <v>1151774.29</v>
      </c>
      <c r="Q110" s="256">
        <v>920188.81</v>
      </c>
      <c r="R110" s="256">
        <v>0</v>
      </c>
      <c r="S110" s="275">
        <v>231585.48</v>
      </c>
      <c r="T110" s="97">
        <f t="shared" si="54"/>
        <v>257743</v>
      </c>
      <c r="U110" s="94">
        <f>'[1]9. Vzdelávanie'!$Q$27</f>
        <v>26157</v>
      </c>
      <c r="V110" s="94">
        <f>'[2]9. Vzdelávanie'!$I$48</f>
        <v>0</v>
      </c>
      <c r="W110" s="96">
        <f>'[2]9.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'[2]9.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'[2]9. Vzdelávanie'!#REF!</f>
        <v>#REF!</v>
      </c>
      <c r="N111" s="94" t="e">
        <f>'[2]9. Vzdelávanie'!#REF!</f>
        <v>#REF!</v>
      </c>
      <c r="O111" s="96" t="e">
        <f>'[2]9. Vzdelávanie'!#REF!</f>
        <v>#REF!</v>
      </c>
      <c r="P111" s="253">
        <v>606541</v>
      </c>
      <c r="Q111" s="256">
        <v>606541</v>
      </c>
      <c r="R111" s="256">
        <v>0</v>
      </c>
      <c r="S111" s="257">
        <v>0</v>
      </c>
      <c r="T111" s="97" t="e">
        <f t="shared" si="54"/>
        <v>#REF!</v>
      </c>
      <c r="U111" s="94" t="e">
        <f>'[1]9. Vzdelávanie'!#REF!</f>
        <v>#REF!</v>
      </c>
      <c r="V111" s="94" t="e">
        <f>'[2]9. Vzdelávanie'!$I$53</f>
        <v>#REF!</v>
      </c>
      <c r="W111" s="96" t="e">
        <f>'[2]9.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'[2]9. Vzdelávanie'!#REF!</f>
        <v>#REF!</v>
      </c>
      <c r="G112" s="95" t="e">
        <f>'[2]9.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'[2]9. Vzdelávanie'!#REF!</f>
        <v>#REF!</v>
      </c>
      <c r="N112" s="94" t="e">
        <f>'[2]9. Vzdelávanie'!#REF!</f>
        <v>#REF!</v>
      </c>
      <c r="O112" s="96" t="e">
        <f>'[2]9. Vzdelávanie'!#REF!</f>
        <v>#REF!</v>
      </c>
      <c r="P112" s="253">
        <v>576050</v>
      </c>
      <c r="Q112" s="256">
        <v>576050</v>
      </c>
      <c r="R112" s="256">
        <v>0</v>
      </c>
      <c r="S112" s="257">
        <v>0</v>
      </c>
      <c r="T112" s="97" t="e">
        <f t="shared" si="54"/>
        <v>#REF!</v>
      </c>
      <c r="U112" s="94" t="e">
        <f>'[1]9. Vzdelávanie'!#REF!</f>
        <v>#REF!</v>
      </c>
      <c r="V112" s="94">
        <f>'[2]9. Vzdelávanie'!$I$54</f>
        <v>4320</v>
      </c>
      <c r="W112" s="96" t="e">
        <f>'[2]9.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'[2]9. Vzdelávanie'!#REF!</f>
        <v>#REF!</v>
      </c>
      <c r="G113" s="95" t="e">
        <f>'[2]9.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'[2]9. Vzdelávanie'!#REF!</f>
        <v>#REF!</v>
      </c>
      <c r="N113" s="94" t="e">
        <f>'[2]9. Vzdelávanie'!#REF!</f>
        <v>#REF!</v>
      </c>
      <c r="O113" s="96" t="e">
        <f>'[2]9. Vzdelávanie'!#REF!</f>
        <v>#REF!</v>
      </c>
      <c r="P113" s="253">
        <v>344064.32</v>
      </c>
      <c r="Q113" s="256">
        <v>324140</v>
      </c>
      <c r="R113" s="276">
        <v>19924.32</v>
      </c>
      <c r="S113" s="257">
        <v>0</v>
      </c>
      <c r="T113" s="97" t="e">
        <f t="shared" si="54"/>
        <v>#REF!</v>
      </c>
      <c r="U113" s="94" t="e">
        <f>'[1]9. Vzdelávanie'!#REF!</f>
        <v>#REF!</v>
      </c>
      <c r="V113" s="94" t="e">
        <f>'[1]9. Vzdelávanie'!#REF!</f>
        <v>#REF!</v>
      </c>
      <c r="W113" s="96">
        <f>'[2]9. Vzdelávanie'!$J$55</f>
        <v>0</v>
      </c>
    </row>
    <row r="114" spans="1:23" ht="15.75" x14ac:dyDescent="0.25">
      <c r="A114" s="108"/>
      <c r="B114" s="228" t="s">
        <v>286</v>
      </c>
      <c r="C114" s="219" t="s">
        <v>287</v>
      </c>
      <c r="D114" s="205" t="e">
        <f t="shared" ref="D114:W114" si="55">SUM(D115:D116)</f>
        <v>#REF!</v>
      </c>
      <c r="E114" s="206">
        <f t="shared" si="55"/>
        <v>546333</v>
      </c>
      <c r="F114" s="206" t="e">
        <f t="shared" si="55"/>
        <v>#REF!</v>
      </c>
      <c r="G114" s="207" t="e">
        <f t="shared" si="55"/>
        <v>#REF!</v>
      </c>
      <c r="H114" s="205">
        <f t="shared" si="55"/>
        <v>538949</v>
      </c>
      <c r="I114" s="206">
        <f t="shared" si="55"/>
        <v>538949</v>
      </c>
      <c r="J114" s="206">
        <f t="shared" si="55"/>
        <v>0</v>
      </c>
      <c r="K114" s="208">
        <f t="shared" si="55"/>
        <v>0</v>
      </c>
      <c r="L114" s="209" t="e">
        <f t="shared" si="55"/>
        <v>#REF!</v>
      </c>
      <c r="M114" s="206" t="e">
        <f t="shared" si="55"/>
        <v>#REF!</v>
      </c>
      <c r="N114" s="206" t="e">
        <f t="shared" si="55"/>
        <v>#REF!</v>
      </c>
      <c r="O114" s="208" t="e">
        <f t="shared" si="55"/>
        <v>#REF!</v>
      </c>
      <c r="P114" s="253">
        <v>566109</v>
      </c>
      <c r="Q114" s="254">
        <v>566109</v>
      </c>
      <c r="R114" s="254">
        <v>0</v>
      </c>
      <c r="S114" s="255">
        <v>0</v>
      </c>
      <c r="T114" s="209" t="e">
        <f t="shared" si="55"/>
        <v>#REF!</v>
      </c>
      <c r="U114" s="206" t="e">
        <f t="shared" si="55"/>
        <v>#REF!</v>
      </c>
      <c r="V114" s="206" t="e">
        <f t="shared" si="55"/>
        <v>#REF!</v>
      </c>
      <c r="W114" s="208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'[2]9. Vzdelávanie'!#REF!</f>
        <v>#REF!</v>
      </c>
      <c r="G115" s="95" t="e">
        <f>'[2]9.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'[2]9. Vzdelávanie'!#REF!</f>
        <v>#REF!</v>
      </c>
      <c r="N115" s="94" t="e">
        <f>'[2]9. Vzdelávanie'!#REF!</f>
        <v>#REF!</v>
      </c>
      <c r="O115" s="96" t="e">
        <f>'[2]9. Vzdelávanie'!#REF!</f>
        <v>#REF!</v>
      </c>
      <c r="P115" s="253">
        <v>318002</v>
      </c>
      <c r="Q115" s="256">
        <v>318002</v>
      </c>
      <c r="R115" s="256">
        <v>0</v>
      </c>
      <c r="S115" s="257">
        <v>0</v>
      </c>
      <c r="T115" s="97" t="e">
        <f>SUM(U115:W115)</f>
        <v>#REF!</v>
      </c>
      <c r="U115" s="94">
        <f>'[1]9. Vzdelávanie'!$Q$42</f>
        <v>8205</v>
      </c>
      <c r="V115" s="94" t="e">
        <f>'[2]9. Vzdelávanie'!$I$59</f>
        <v>#REF!</v>
      </c>
      <c r="W115" s="96" t="e">
        <f>'[2]9.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'[2]9. Vzdelávanie'!#REF!</f>
        <v>#REF!</v>
      </c>
      <c r="G116" s="95" t="e">
        <f>'[2]9.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'[2]9. Vzdelávanie'!#REF!</f>
        <v>#REF!</v>
      </c>
      <c r="N116" s="94" t="e">
        <f>'[2]9. Vzdelávanie'!#REF!</f>
        <v>#REF!</v>
      </c>
      <c r="O116" s="96" t="e">
        <f>'[2]9. Vzdelávanie'!#REF!</f>
        <v>#REF!</v>
      </c>
      <c r="P116" s="253">
        <v>248107</v>
      </c>
      <c r="Q116" s="256">
        <v>248107</v>
      </c>
      <c r="R116" s="256">
        <v>0</v>
      </c>
      <c r="S116" s="257">
        <v>0</v>
      </c>
      <c r="T116" s="97" t="e">
        <f>SUM(U116:W116)</f>
        <v>#REF!</v>
      </c>
      <c r="U116" s="94" t="e">
        <f>'[1]9. Vzdelávanie'!#REF!</f>
        <v>#REF!</v>
      </c>
      <c r="V116" s="94" t="e">
        <f>'[2]9. Vzdelávanie'!$I$60</f>
        <v>#REF!</v>
      </c>
      <c r="W116" s="96" t="e">
        <f>'[2]9. Vzdelávanie'!$J$60</f>
        <v>#REF!</v>
      </c>
    </row>
    <row r="117" spans="1:23" ht="15.75" x14ac:dyDescent="0.25">
      <c r="A117" s="108"/>
      <c r="B117" s="234" t="s">
        <v>290</v>
      </c>
      <c r="C117" s="219" t="s">
        <v>291</v>
      </c>
      <c r="D117" s="205" t="e">
        <f>SUM(E117:G117)</f>
        <v>#REF!</v>
      </c>
      <c r="E117" s="206">
        <v>131871</v>
      </c>
      <c r="F117" s="206" t="e">
        <f>'[2]9. Vzdelávanie'!#REF!</f>
        <v>#REF!</v>
      </c>
      <c r="G117" s="207" t="e">
        <f>'[2]9. Vzdelávanie'!#REF!</f>
        <v>#REF!</v>
      </c>
      <c r="H117" s="205">
        <f>SUM(I117:K117)</f>
        <v>154105.49</v>
      </c>
      <c r="I117" s="206">
        <v>154105.49</v>
      </c>
      <c r="J117" s="206">
        <v>0</v>
      </c>
      <c r="K117" s="208">
        <v>0</v>
      </c>
      <c r="L117" s="209" t="e">
        <f>SUM(M117:O117)</f>
        <v>#REF!</v>
      </c>
      <c r="M117" s="206" t="e">
        <f>'[2]9. Vzdelávanie'!#REF!</f>
        <v>#REF!</v>
      </c>
      <c r="N117" s="206" t="e">
        <f>'[2]9. Vzdelávanie'!#REF!</f>
        <v>#REF!</v>
      </c>
      <c r="O117" s="208" t="e">
        <f>'[2]9. Vzdelávanie'!#REF!</f>
        <v>#REF!</v>
      </c>
      <c r="P117" s="253">
        <v>157758.09</v>
      </c>
      <c r="Q117" s="277">
        <v>157758.09</v>
      </c>
      <c r="R117" s="254">
        <v>0</v>
      </c>
      <c r="S117" s="255">
        <v>0</v>
      </c>
      <c r="T117" s="209">
        <f>SUM(U117:W117)</f>
        <v>212760</v>
      </c>
      <c r="U117" s="206">
        <f>'[2]9. Vzdelávanie'!$H$61</f>
        <v>212760</v>
      </c>
      <c r="V117" s="206">
        <f>'[2]9. Vzdelávanie'!$I$61</f>
        <v>0</v>
      </c>
      <c r="W117" s="208">
        <f>'[2]9. Vzdelávanie'!$J$61</f>
        <v>0</v>
      </c>
    </row>
    <row r="118" spans="1:23" ht="13.5" x14ac:dyDescent="0.25">
      <c r="A118" s="108"/>
      <c r="B118" s="234" t="s">
        <v>292</v>
      </c>
      <c r="C118" s="235" t="s">
        <v>293</v>
      </c>
      <c r="D118" s="205" t="e">
        <f>SUM(E118:G118)</f>
        <v>#REF!</v>
      </c>
      <c r="E118" s="206">
        <v>204439</v>
      </c>
      <c r="F118" s="206"/>
      <c r="G118" s="207" t="e">
        <f>'[2]9. Vzdelávanie'!#REF!</f>
        <v>#REF!</v>
      </c>
      <c r="H118" s="205">
        <f>SUM(I118:K118)</f>
        <v>195970.49</v>
      </c>
      <c r="I118" s="206">
        <v>195488.49</v>
      </c>
      <c r="J118" s="206">
        <v>482</v>
      </c>
      <c r="K118" s="208">
        <v>0</v>
      </c>
      <c r="L118" s="209" t="e">
        <f>SUM(M118:O118)</f>
        <v>#REF!</v>
      </c>
      <c r="M118" s="206" t="e">
        <f>'[2]9. Vzdelávanie'!#REF!</f>
        <v>#REF!</v>
      </c>
      <c r="N118" s="206" t="e">
        <f>'[2]9. Vzdelávanie'!#REF!</f>
        <v>#REF!</v>
      </c>
      <c r="O118" s="208" t="e">
        <f>'[2]9. Vzdelávanie'!#REF!</f>
        <v>#REF!</v>
      </c>
      <c r="P118" s="253">
        <v>201502.34</v>
      </c>
      <c r="Q118" s="277">
        <v>201502.34</v>
      </c>
      <c r="R118" s="254">
        <v>0</v>
      </c>
      <c r="S118" s="255">
        <v>0</v>
      </c>
      <c r="T118" s="209" t="e">
        <f>SUM(U118:W118)</f>
        <v>#REF!</v>
      </c>
      <c r="U118" s="206">
        <f>'[2]9. Vzdelávanie'!$H$72</f>
        <v>243590</v>
      </c>
      <c r="V118" s="206" t="e">
        <f>'[2]9. Vzdelávanie'!$I$72</f>
        <v>#REF!</v>
      </c>
      <c r="W118" s="208" t="e">
        <f>'[2]9. Vzdelávanie'!$J$72</f>
        <v>#REF!</v>
      </c>
    </row>
    <row r="119" spans="1:23" ht="14.25" thickBot="1" x14ac:dyDescent="0.3">
      <c r="A119" s="108"/>
      <c r="B119" s="236" t="s">
        <v>294</v>
      </c>
      <c r="C119" s="237" t="s">
        <v>295</v>
      </c>
      <c r="D119" s="213" t="e">
        <f>SUM(E119:G119)</f>
        <v>#REF!</v>
      </c>
      <c r="E119" s="214">
        <v>0</v>
      </c>
      <c r="F119" s="214" t="e">
        <f>'[2]9. Vzdelávanie'!#REF!</f>
        <v>#REF!</v>
      </c>
      <c r="G119" s="215" t="e">
        <f>'[2]9. Vzdelávanie'!#REF!</f>
        <v>#REF!</v>
      </c>
      <c r="H119" s="221">
        <v>0</v>
      </c>
      <c r="I119" s="216">
        <v>0</v>
      </c>
      <c r="J119" s="216">
        <v>0</v>
      </c>
      <c r="K119" s="217">
        <v>0</v>
      </c>
      <c r="L119" s="222" t="e">
        <f>SUM(M119:O119)</f>
        <v>#REF!</v>
      </c>
      <c r="M119" s="214" t="e">
        <f>'[2]9. Vzdelávanie'!#REF!</f>
        <v>#REF!</v>
      </c>
      <c r="N119" s="214" t="e">
        <f>'[2]9. Vzdelávanie'!#REF!</f>
        <v>#REF!</v>
      </c>
      <c r="O119" s="223" t="e">
        <f>'[2]9. Vzdelávanie'!#REF!</f>
        <v>#REF!</v>
      </c>
      <c r="P119" s="263">
        <v>0</v>
      </c>
      <c r="Q119" s="264">
        <v>0</v>
      </c>
      <c r="R119" s="264">
        <v>0</v>
      </c>
      <c r="S119" s="265">
        <v>0</v>
      </c>
      <c r="T119" s="209">
        <f>SUM(U119:W119)</f>
        <v>0</v>
      </c>
      <c r="U119" s="214">
        <f>'[2]9. Vzdelávanie'!$H$73</f>
        <v>0</v>
      </c>
      <c r="V119" s="214">
        <f>'[2]9. Vzdelávanie'!$I$73</f>
        <v>0</v>
      </c>
      <c r="W119" s="223">
        <f>'[2]9. Vzdelávanie'!$J$73</f>
        <v>0</v>
      </c>
    </row>
    <row r="120" spans="1:23" s="82" customFormat="1" ht="14.25" x14ac:dyDescent="0.2">
      <c r="A120" s="116"/>
      <c r="B120" s="187" t="s">
        <v>296</v>
      </c>
      <c r="C120" s="192"/>
      <c r="D120" s="182" t="e">
        <f t="shared" ref="D120:W120" si="56">D121+D122+D129</f>
        <v>#REF!</v>
      </c>
      <c r="E120" s="183">
        <f t="shared" si="56"/>
        <v>238491</v>
      </c>
      <c r="F120" s="183" t="e">
        <f t="shared" si="56"/>
        <v>#REF!</v>
      </c>
      <c r="G120" s="184" t="e">
        <f t="shared" si="56"/>
        <v>#REF!</v>
      </c>
      <c r="H120" s="182" t="e">
        <f t="shared" si="56"/>
        <v>#REF!</v>
      </c>
      <c r="I120" s="183">
        <f t="shared" si="56"/>
        <v>191345</v>
      </c>
      <c r="J120" s="183" t="e">
        <f t="shared" si="56"/>
        <v>#REF!</v>
      </c>
      <c r="K120" s="185">
        <f t="shared" si="56"/>
        <v>0</v>
      </c>
      <c r="L120" s="182" t="e">
        <f t="shared" si="56"/>
        <v>#REF!</v>
      </c>
      <c r="M120" s="183" t="e">
        <f t="shared" si="56"/>
        <v>#REF!</v>
      </c>
      <c r="N120" s="183" t="e">
        <f t="shared" si="56"/>
        <v>#REF!</v>
      </c>
      <c r="O120" s="185" t="e">
        <f t="shared" si="56"/>
        <v>#REF!</v>
      </c>
      <c r="P120" s="278">
        <v>773128.95</v>
      </c>
      <c r="Q120" s="262">
        <v>293226.87</v>
      </c>
      <c r="R120" s="262">
        <v>479902.08</v>
      </c>
      <c r="S120" s="266">
        <v>0</v>
      </c>
      <c r="T120" s="182" t="e">
        <f t="shared" si="56"/>
        <v>#REF!</v>
      </c>
      <c r="U120" s="183" t="e">
        <f t="shared" si="56"/>
        <v>#REF!</v>
      </c>
      <c r="V120" s="183" t="e">
        <f t="shared" si="56"/>
        <v>#REF!</v>
      </c>
      <c r="W120" s="185" t="e">
        <f t="shared" si="56"/>
        <v>#REF!</v>
      </c>
    </row>
    <row r="121" spans="1:23" ht="16.5" x14ac:dyDescent="0.3">
      <c r="A121" s="84"/>
      <c r="B121" s="228" t="s">
        <v>297</v>
      </c>
      <c r="C121" s="224" t="s">
        <v>298</v>
      </c>
      <c r="D121" s="205" t="e">
        <f>SUM(E121:G121)</f>
        <v>#REF!</v>
      </c>
      <c r="E121" s="206">
        <v>1794</v>
      </c>
      <c r="F121" s="206" t="e">
        <f>'[2]10. Šport'!#REF!</f>
        <v>#REF!</v>
      </c>
      <c r="G121" s="207" t="e">
        <f>'[2]10. Šport'!#REF!</f>
        <v>#REF!</v>
      </c>
      <c r="H121" s="205">
        <f>SUM(I121:K121)</f>
        <v>456</v>
      </c>
      <c r="I121" s="206">
        <v>456</v>
      </c>
      <c r="J121" s="206">
        <v>0</v>
      </c>
      <c r="K121" s="208">
        <v>0</v>
      </c>
      <c r="L121" s="205" t="e">
        <f>SUM(M121:O121)</f>
        <v>#REF!</v>
      </c>
      <c r="M121" s="206" t="e">
        <f>'[2]10. Šport'!#REF!</f>
        <v>#REF!</v>
      </c>
      <c r="N121" s="206" t="e">
        <f>'[2]10. Šport'!#REF!</f>
        <v>#REF!</v>
      </c>
      <c r="O121" s="208" t="e">
        <f>'[2]10. Šport'!#REF!</f>
        <v>#REF!</v>
      </c>
      <c r="P121" s="279">
        <v>242.5</v>
      </c>
      <c r="Q121" s="254">
        <v>242.5</v>
      </c>
      <c r="R121" s="254">
        <v>0</v>
      </c>
      <c r="S121" s="255">
        <v>0</v>
      </c>
      <c r="T121" s="205">
        <f>SUM(U121:W121)</f>
        <v>500</v>
      </c>
      <c r="U121" s="206">
        <f>'[2]10. Šport'!$H$4</f>
        <v>500</v>
      </c>
      <c r="V121" s="206">
        <f>'[2]10. Šport'!$I$4</f>
        <v>0</v>
      </c>
      <c r="W121" s="208">
        <f>'[2]10. Šport'!$J$4</f>
        <v>0</v>
      </c>
    </row>
    <row r="122" spans="1:23" ht="15.75" x14ac:dyDescent="0.25">
      <c r="A122" s="84"/>
      <c r="B122" s="228" t="s">
        <v>299</v>
      </c>
      <c r="C122" s="219" t="s">
        <v>300</v>
      </c>
      <c r="D122" s="205" t="e">
        <f t="shared" ref="D122:V122" si="57">SUM(D123:D127)</f>
        <v>#REF!</v>
      </c>
      <c r="E122" s="206">
        <f t="shared" si="57"/>
        <v>167023</v>
      </c>
      <c r="F122" s="206" t="e">
        <f t="shared" si="57"/>
        <v>#REF!</v>
      </c>
      <c r="G122" s="207" t="e">
        <f t="shared" si="57"/>
        <v>#REF!</v>
      </c>
      <c r="H122" s="205" t="e">
        <f t="shared" si="57"/>
        <v>#REF!</v>
      </c>
      <c r="I122" s="206">
        <f t="shared" si="57"/>
        <v>140889</v>
      </c>
      <c r="J122" s="206" t="e">
        <f t="shared" si="57"/>
        <v>#REF!</v>
      </c>
      <c r="K122" s="208">
        <f t="shared" si="57"/>
        <v>0</v>
      </c>
      <c r="L122" s="205" t="e">
        <f t="shared" si="57"/>
        <v>#REF!</v>
      </c>
      <c r="M122" s="206" t="e">
        <f t="shared" si="57"/>
        <v>#REF!</v>
      </c>
      <c r="N122" s="206" t="e">
        <f t="shared" si="57"/>
        <v>#REF!</v>
      </c>
      <c r="O122" s="208" t="e">
        <f t="shared" si="57"/>
        <v>#REF!</v>
      </c>
      <c r="P122" s="279">
        <v>722886.45</v>
      </c>
      <c r="Q122" s="254">
        <v>242984.37</v>
      </c>
      <c r="R122" s="254">
        <v>479902.08</v>
      </c>
      <c r="S122" s="255">
        <v>0</v>
      </c>
      <c r="T122" s="205">
        <f t="shared" si="57"/>
        <v>108844</v>
      </c>
      <c r="U122" s="206">
        <f>SUM(U123:U128)</f>
        <v>108844</v>
      </c>
      <c r="V122" s="206">
        <f t="shared" si="57"/>
        <v>0</v>
      </c>
      <c r="W122" s="208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'[2]10. Šport'!#REF!</f>
        <v>#REF!</v>
      </c>
      <c r="G123" s="95" t="e">
        <f>'[2]10.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'[2]10. Šport'!#REF!</f>
        <v>#REF!</v>
      </c>
      <c r="N123" s="94" t="e">
        <f>'[2]10. Šport'!#REF!</f>
        <v>#REF!</v>
      </c>
      <c r="O123" s="96" t="e">
        <f>'[2]10. Šport'!#REF!</f>
        <v>#REF!</v>
      </c>
      <c r="P123" s="279">
        <v>52074.76</v>
      </c>
      <c r="Q123" s="256">
        <v>52074.76</v>
      </c>
      <c r="R123" s="256">
        <v>0</v>
      </c>
      <c r="S123" s="257">
        <v>0</v>
      </c>
      <c r="T123" s="93">
        <f t="shared" ref="T123:T129" si="61">SUM(U123:W123)</f>
        <v>42170</v>
      </c>
      <c r="U123" s="94">
        <f>'[2]10. Šport'!$H$9</f>
        <v>42170</v>
      </c>
      <c r="V123" s="94">
        <f>'[2]10. Šport'!$I$9</f>
        <v>0</v>
      </c>
      <c r="W123" s="96">
        <f>'[2]10.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'[2]10. Šport'!#REF!</f>
        <v>#REF!</v>
      </c>
      <c r="H124" s="93" t="e">
        <f t="shared" si="59"/>
        <v>#REF!</v>
      </c>
      <c r="I124" s="94">
        <v>27121</v>
      </c>
      <c r="J124" s="94" t="e">
        <f>'[2]10. Šport'!#REF!</f>
        <v>#REF!</v>
      </c>
      <c r="K124" s="96">
        <v>0</v>
      </c>
      <c r="L124" s="93" t="e">
        <f t="shared" si="60"/>
        <v>#REF!</v>
      </c>
      <c r="M124" s="94" t="e">
        <f>'[2]10. Šport'!#REF!</f>
        <v>#REF!</v>
      </c>
      <c r="N124" s="94" t="e">
        <f>'[2]10. Šport'!#REF!</f>
        <v>#REF!</v>
      </c>
      <c r="O124" s="96" t="e">
        <f>'[2]10. Šport'!#REF!</f>
        <v>#REF!</v>
      </c>
      <c r="P124" s="279">
        <v>567083.27</v>
      </c>
      <c r="Q124" s="256">
        <v>87181.19</v>
      </c>
      <c r="R124" s="256">
        <v>479902.08</v>
      </c>
      <c r="S124" s="257">
        <v>0</v>
      </c>
      <c r="T124" s="93">
        <f t="shared" si="61"/>
        <v>45954</v>
      </c>
      <c r="U124" s="94">
        <f>'[2]10. Šport'!$H$23</f>
        <v>45954</v>
      </c>
      <c r="V124" s="94">
        <f>'[2]10. Šport'!$I$23</f>
        <v>0</v>
      </c>
      <c r="W124" s="96">
        <f>'[2]10.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'[2]10. Šport'!#REF!</f>
        <v>#REF!</v>
      </c>
      <c r="G125" s="95" t="e">
        <f>'[2]10.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'[2]10. Šport'!#REF!</f>
        <v>#REF!</v>
      </c>
      <c r="N125" s="94" t="e">
        <f>'[2]10. Šport'!#REF!</f>
        <v>#REF!</v>
      </c>
      <c r="O125" s="96" t="e">
        <f>'[2]10. Šport'!#REF!</f>
        <v>#REF!</v>
      </c>
      <c r="P125" s="279">
        <v>15001.11</v>
      </c>
      <c r="Q125" s="256">
        <v>15001.11</v>
      </c>
      <c r="R125" s="256">
        <v>0</v>
      </c>
      <c r="S125" s="257">
        <v>0</v>
      </c>
      <c r="T125" s="93">
        <f t="shared" si="61"/>
        <v>18820</v>
      </c>
      <c r="U125" s="94">
        <f>'[2]10. Šport'!$H$36</f>
        <v>18820</v>
      </c>
      <c r="V125" s="94">
        <f>'[2]10. Šport'!$I$36</f>
        <v>0</v>
      </c>
      <c r="W125" s="96">
        <f>'[2]10.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'[2]10. Šport'!#REF!</f>
        <v>#REF!</v>
      </c>
      <c r="G126" s="95" t="e">
        <f>'[2]10.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'[2]10. Šport'!#REF!</f>
        <v>#REF!</v>
      </c>
      <c r="N126" s="94" t="e">
        <f>'[2]10. Šport'!#REF!</f>
        <v>#REF!</v>
      </c>
      <c r="O126" s="96" t="e">
        <f>'[2]10. Šport'!#REF!</f>
        <v>#REF!</v>
      </c>
      <c r="P126" s="279">
        <v>85409.57</v>
      </c>
      <c r="Q126" s="256">
        <v>85409.57</v>
      </c>
      <c r="R126" s="256">
        <v>0</v>
      </c>
      <c r="S126" s="257">
        <v>0</v>
      </c>
      <c r="T126" s="93">
        <f t="shared" si="61"/>
        <v>0</v>
      </c>
      <c r="U126" s="94">
        <f>'[1]10. Šport'!$Q$35</f>
        <v>0</v>
      </c>
      <c r="V126" s="94">
        <f>'[2]10. Šport'!$I$44</f>
        <v>0</v>
      </c>
      <c r="W126" s="96">
        <f>'[2]10.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'[2]10. Šport'!#REF!</f>
        <v>#REF!</v>
      </c>
      <c r="G127" s="95" t="e">
        <f>'[2]10.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'[2]10. Šport'!#REF!</f>
        <v>#REF!</v>
      </c>
      <c r="N127" s="94" t="e">
        <f>'[2]10. Šport'!#REF!</f>
        <v>#REF!</v>
      </c>
      <c r="O127" s="96" t="e">
        <f>'[2]10. Šport'!#REF!</f>
        <v>#REF!</v>
      </c>
      <c r="P127" s="279">
        <v>3317.74</v>
      </c>
      <c r="Q127" s="256">
        <v>3317.74</v>
      </c>
      <c r="R127" s="256">
        <v>0</v>
      </c>
      <c r="S127" s="257">
        <v>0</v>
      </c>
      <c r="T127" s="93">
        <f t="shared" si="61"/>
        <v>1900</v>
      </c>
      <c r="U127" s="94">
        <f>'[2]10. Šport'!$H$57</f>
        <v>1900</v>
      </c>
      <c r="V127" s="94">
        <f>'[2]10. Šport'!$I$57</f>
        <v>0</v>
      </c>
      <c r="W127" s="96">
        <f>'[2]10. Šport'!$J$57</f>
        <v>0</v>
      </c>
    </row>
    <row r="128" spans="1:23" ht="15.75" x14ac:dyDescent="0.25">
      <c r="A128" s="84"/>
      <c r="B128" s="160">
        <v>6</v>
      </c>
      <c r="C128" s="161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9">
        <v>0</v>
      </c>
      <c r="Q128" s="256">
        <v>0</v>
      </c>
      <c r="R128" s="256">
        <v>0</v>
      </c>
      <c r="S128" s="257">
        <v>0</v>
      </c>
      <c r="T128" s="286">
        <f>SUM(U128:W128)</f>
        <v>0</v>
      </c>
      <c r="U128" s="105">
        <f>'[1]10. Šport'!$Q$51</f>
        <v>0</v>
      </c>
      <c r="V128" s="105">
        <f>'[2]10. Šport'!$I$63</f>
        <v>0</v>
      </c>
      <c r="W128" s="106">
        <f>'[2]10. Šport'!$J$63</f>
        <v>0</v>
      </c>
    </row>
    <row r="129" spans="1:23" ht="17.25" thickBot="1" x14ac:dyDescent="0.35">
      <c r="A129" s="84"/>
      <c r="B129" s="225" t="s">
        <v>306</v>
      </c>
      <c r="C129" s="226" t="s">
        <v>307</v>
      </c>
      <c r="D129" s="213" t="e">
        <f t="shared" si="58"/>
        <v>#REF!</v>
      </c>
      <c r="E129" s="214">
        <v>69674</v>
      </c>
      <c r="F129" s="214" t="e">
        <f>'[2]10. Šport'!#REF!</f>
        <v>#REF!</v>
      </c>
      <c r="G129" s="215" t="e">
        <f>'[2]10. Šport'!#REF!</f>
        <v>#REF!</v>
      </c>
      <c r="H129" s="221">
        <f t="shared" si="59"/>
        <v>50000</v>
      </c>
      <c r="I129" s="216">
        <v>50000</v>
      </c>
      <c r="J129" s="216">
        <v>0</v>
      </c>
      <c r="K129" s="217">
        <v>0</v>
      </c>
      <c r="L129" s="213" t="e">
        <f t="shared" si="60"/>
        <v>#REF!</v>
      </c>
      <c r="M129" s="214" t="e">
        <f>'[2]10. Šport'!#REF!</f>
        <v>#REF!</v>
      </c>
      <c r="N129" s="214" t="e">
        <f>'[2]10. Šport'!#REF!</f>
        <v>#REF!</v>
      </c>
      <c r="O129" s="223" t="e">
        <f>'[2]10. Šport'!#REF!</f>
        <v>#REF!</v>
      </c>
      <c r="P129" s="280">
        <v>50000</v>
      </c>
      <c r="Q129" s="264">
        <v>50000</v>
      </c>
      <c r="R129" s="264">
        <v>0</v>
      </c>
      <c r="S129" s="265">
        <v>0</v>
      </c>
      <c r="T129" s="213" t="e">
        <f t="shared" si="61"/>
        <v>#REF!</v>
      </c>
      <c r="U129" s="214" t="e">
        <f>'[2]10. Šport'!$H$67</f>
        <v>#REF!</v>
      </c>
      <c r="V129" s="214" t="e">
        <f>'[2]10. Šport'!$I$67</f>
        <v>#REF!</v>
      </c>
      <c r="W129" s="223" t="e">
        <f>'[2]10. Šport'!$J$67</f>
        <v>#REF!</v>
      </c>
    </row>
    <row r="130" spans="1:23" s="82" customFormat="1" ht="14.25" x14ac:dyDescent="0.2">
      <c r="B130" s="187" t="s">
        <v>308</v>
      </c>
      <c r="C130" s="192"/>
      <c r="D130" s="182" t="e">
        <f t="shared" ref="D130:K130" si="62">D131+D132+D137+D138</f>
        <v>#REF!</v>
      </c>
      <c r="E130" s="183">
        <f t="shared" si="62"/>
        <v>516693.98</v>
      </c>
      <c r="F130" s="183" t="e">
        <f t="shared" si="62"/>
        <v>#REF!</v>
      </c>
      <c r="G130" s="184" t="e">
        <f t="shared" si="62"/>
        <v>#REF!</v>
      </c>
      <c r="H130" s="182" t="e">
        <f t="shared" si="62"/>
        <v>#REF!</v>
      </c>
      <c r="I130" s="183" t="e">
        <f t="shared" si="62"/>
        <v>#REF!</v>
      </c>
      <c r="J130" s="183" t="e">
        <f t="shared" si="62"/>
        <v>#REF!</v>
      </c>
      <c r="K130" s="185" t="e">
        <f t="shared" si="62"/>
        <v>#REF!</v>
      </c>
      <c r="L130" s="186" t="e">
        <f>L131+L132+L138+L137</f>
        <v>#REF!</v>
      </c>
      <c r="M130" s="183" t="e">
        <f>M131+M132+M137+M138</f>
        <v>#REF!</v>
      </c>
      <c r="N130" s="183" t="e">
        <f>N131+N132+N137+N138</f>
        <v>#REF!</v>
      </c>
      <c r="O130" s="185" t="e">
        <f>O131+O132+O137+O138</f>
        <v>#REF!</v>
      </c>
      <c r="P130" s="261">
        <v>437280.51</v>
      </c>
      <c r="Q130" s="262">
        <v>394199.44</v>
      </c>
      <c r="R130" s="262">
        <v>45000</v>
      </c>
      <c r="S130" s="266">
        <v>0</v>
      </c>
      <c r="T130" s="186" t="e">
        <f>T131+T132+T138+T137</f>
        <v>#REF!</v>
      </c>
      <c r="U130" s="183" t="e">
        <f>U131+U132+U137+U138</f>
        <v>#REF!</v>
      </c>
      <c r="V130" s="183" t="e">
        <f>V131+V132+V137+V138</f>
        <v>#REF!</v>
      </c>
      <c r="W130" s="185" t="e">
        <f>W131+W132+W137+W138</f>
        <v>#REF!</v>
      </c>
    </row>
    <row r="131" spans="1:23" ht="16.5" x14ac:dyDescent="0.3">
      <c r="A131" s="84"/>
      <c r="B131" s="228" t="s">
        <v>309</v>
      </c>
      <c r="C131" s="224" t="s">
        <v>310</v>
      </c>
      <c r="D131" s="205" t="e">
        <f>SUM(E131:G131)</f>
        <v>#REF!</v>
      </c>
      <c r="E131" s="206">
        <v>9270</v>
      </c>
      <c r="F131" s="206" t="e">
        <f>'[2]11. Kultúra'!#REF!</f>
        <v>#REF!</v>
      </c>
      <c r="G131" s="207" t="e">
        <f>'[2]11. Kultúra'!#REF!</f>
        <v>#REF!</v>
      </c>
      <c r="H131" s="205" t="e">
        <f>SUM(I131:K131)</f>
        <v>#REF!</v>
      </c>
      <c r="I131" s="206" t="e">
        <f>'[2]11. Kultúra'!#REF!</f>
        <v>#REF!</v>
      </c>
      <c r="J131" s="206" t="e">
        <f>'[2]11. Kultúra'!#REF!</f>
        <v>#REF!</v>
      </c>
      <c r="K131" s="208" t="e">
        <f>'[2]11. Kultúra'!#REF!</f>
        <v>#REF!</v>
      </c>
      <c r="L131" s="209" t="e">
        <f>SUM(M131:O131)</f>
        <v>#REF!</v>
      </c>
      <c r="M131" s="206" t="e">
        <f>'[2]11. Kultúra'!#REF!</f>
        <v>#REF!</v>
      </c>
      <c r="N131" s="206" t="e">
        <f>'[2]11. Kultúra'!#REF!</f>
        <v>#REF!</v>
      </c>
      <c r="O131" s="208" t="e">
        <f>'[2]11. Kultúra'!#REF!</f>
        <v>#REF!</v>
      </c>
      <c r="P131" s="253">
        <v>3434.8</v>
      </c>
      <c r="Q131" s="254">
        <v>3434.8</v>
      </c>
      <c r="R131" s="254">
        <v>0</v>
      </c>
      <c r="S131" s="255">
        <v>0</v>
      </c>
      <c r="T131" s="209">
        <f>SUM(U131:W131)</f>
        <v>2940</v>
      </c>
      <c r="U131" s="206">
        <f>'[2]11. Kultúra'!$H$4</f>
        <v>2940</v>
      </c>
      <c r="V131" s="206">
        <f>'[2]11. Kultúra'!$I$4</f>
        <v>0</v>
      </c>
      <c r="W131" s="208">
        <f>'[2]11. Kultúra'!$J$4</f>
        <v>0</v>
      </c>
    </row>
    <row r="132" spans="1:23" ht="15.75" x14ac:dyDescent="0.25">
      <c r="A132" s="84"/>
      <c r="B132" s="228" t="s">
        <v>311</v>
      </c>
      <c r="C132" s="219" t="s">
        <v>312</v>
      </c>
      <c r="D132" s="205" t="e">
        <f t="shared" ref="D132:W132" si="63">SUM(D133:D136)</f>
        <v>#REF!</v>
      </c>
      <c r="E132" s="206">
        <f t="shared" si="63"/>
        <v>474163.98</v>
      </c>
      <c r="F132" s="206" t="e">
        <f t="shared" si="63"/>
        <v>#REF!</v>
      </c>
      <c r="G132" s="207" t="e">
        <f t="shared" si="63"/>
        <v>#REF!</v>
      </c>
      <c r="H132" s="205" t="e">
        <f t="shared" si="63"/>
        <v>#REF!</v>
      </c>
      <c r="I132" s="206" t="e">
        <f t="shared" si="63"/>
        <v>#REF!</v>
      </c>
      <c r="J132" s="206" t="e">
        <f t="shared" si="63"/>
        <v>#REF!</v>
      </c>
      <c r="K132" s="208" t="e">
        <f t="shared" si="63"/>
        <v>#REF!</v>
      </c>
      <c r="L132" s="209" t="e">
        <f t="shared" si="63"/>
        <v>#REF!</v>
      </c>
      <c r="M132" s="206" t="e">
        <f t="shared" si="63"/>
        <v>#REF!</v>
      </c>
      <c r="N132" s="206" t="e">
        <f t="shared" si="63"/>
        <v>#REF!</v>
      </c>
      <c r="O132" s="208" t="e">
        <f t="shared" si="63"/>
        <v>#REF!</v>
      </c>
      <c r="P132" s="253">
        <v>430545.71</v>
      </c>
      <c r="Q132" s="254">
        <v>387464.64</v>
      </c>
      <c r="R132" s="254">
        <v>45000</v>
      </c>
      <c r="S132" s="255">
        <v>0</v>
      </c>
      <c r="T132" s="209" t="e">
        <f t="shared" si="63"/>
        <v>#REF!</v>
      </c>
      <c r="U132" s="206" t="e">
        <f t="shared" si="63"/>
        <v>#REF!</v>
      </c>
      <c r="V132" s="206" t="e">
        <f t="shared" si="63"/>
        <v>#REF!</v>
      </c>
      <c r="W132" s="208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'[2]11. Kultúra'!#REF!</f>
        <v>#REF!</v>
      </c>
      <c r="H133" s="93" t="e">
        <f t="shared" ref="H133:H138" si="65">SUM(I133:K133)</f>
        <v>#REF!</v>
      </c>
      <c r="I133" s="94" t="e">
        <f>'[2]11. Kultúra'!#REF!</f>
        <v>#REF!</v>
      </c>
      <c r="J133" s="94" t="e">
        <f>'[2]11. Kultúra'!#REF!</f>
        <v>#REF!</v>
      </c>
      <c r="K133" s="96" t="e">
        <f>'[2]11. Kultúra'!#REF!</f>
        <v>#REF!</v>
      </c>
      <c r="L133" s="97" t="e">
        <f t="shared" ref="L133:L138" si="66">SUM(M133:O133)</f>
        <v>#REF!</v>
      </c>
      <c r="M133" s="94" t="e">
        <f>'[2]11. Kultúra'!#REF!</f>
        <v>#REF!</v>
      </c>
      <c r="N133" s="94" t="e">
        <f>'[2]11. Kultúra'!#REF!</f>
        <v>#REF!</v>
      </c>
      <c r="O133" s="96" t="e">
        <f>'[2]11. Kultúra'!#REF!</f>
        <v>#REF!</v>
      </c>
      <c r="P133" s="253">
        <v>100378.95</v>
      </c>
      <c r="Q133" s="256">
        <v>100378.95</v>
      </c>
      <c r="R133" s="256">
        <v>0</v>
      </c>
      <c r="S133" s="257">
        <v>0</v>
      </c>
      <c r="T133" s="97">
        <f t="shared" ref="T133:T138" si="67">SUM(U133:W133)</f>
        <v>109400</v>
      </c>
      <c r="U133" s="94">
        <f>'[2]11. Kultúra'!$H$24</f>
        <v>109400</v>
      </c>
      <c r="V133" s="94">
        <f>'[2]11. Kultúra'!$I$24</f>
        <v>0</v>
      </c>
      <c r="W133" s="96">
        <f>'[2]11.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'[2]11. Kultúra'!#REF!</f>
        <v>#REF!</v>
      </c>
      <c r="G134" s="95" t="e">
        <f>'[2]11. Kultúra'!#REF!</f>
        <v>#REF!</v>
      </c>
      <c r="H134" s="93" t="e">
        <f t="shared" si="65"/>
        <v>#REF!</v>
      </c>
      <c r="I134" s="94" t="e">
        <f>'[2]11. Kultúra'!#REF!</f>
        <v>#REF!</v>
      </c>
      <c r="J134" s="94" t="e">
        <f>'[2]11. Kultúra'!#REF!</f>
        <v>#REF!</v>
      </c>
      <c r="K134" s="96" t="e">
        <f>'[2]11. Kultúra'!#REF!</f>
        <v>#REF!</v>
      </c>
      <c r="L134" s="97" t="e">
        <f t="shared" si="66"/>
        <v>#REF!</v>
      </c>
      <c r="M134" s="94" t="e">
        <f>'[2]11. Kultúra'!#REF!</f>
        <v>#REF!</v>
      </c>
      <c r="N134" s="94" t="e">
        <f>'[2]11. Kultúra'!#REF!</f>
        <v>#REF!</v>
      </c>
      <c r="O134" s="96" t="e">
        <f>'[2]11. Kultúra'!#REF!</f>
        <v>#REF!</v>
      </c>
      <c r="P134" s="253">
        <v>2714.41</v>
      </c>
      <c r="Q134" s="256">
        <v>2714.41</v>
      </c>
      <c r="R134" s="256">
        <v>0</v>
      </c>
      <c r="S134" s="257">
        <v>0</v>
      </c>
      <c r="T134" s="97">
        <f t="shared" si="67"/>
        <v>2355</v>
      </c>
      <c r="U134" s="94">
        <f>'[2]11. Kultúra'!$H$30</f>
        <v>2355</v>
      </c>
      <c r="V134" s="94">
        <f>'[2]11. Kultúra'!$I$30</f>
        <v>0</v>
      </c>
      <c r="W134" s="96">
        <f>'[2]11.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'[2]11. Kultúra'!#REF!</f>
        <v>#REF!</v>
      </c>
      <c r="H135" s="93" t="e">
        <f t="shared" si="65"/>
        <v>#REF!</v>
      </c>
      <c r="I135" s="94" t="e">
        <f>'[2]11. Kultúra'!#REF!</f>
        <v>#REF!</v>
      </c>
      <c r="J135" s="94" t="e">
        <f>'[2]11. Kultúra'!#REF!</f>
        <v>#REF!</v>
      </c>
      <c r="K135" s="96" t="e">
        <f>'[2]11. Kultúra'!#REF!</f>
        <v>#REF!</v>
      </c>
      <c r="L135" s="97" t="e">
        <f t="shared" si="66"/>
        <v>#REF!</v>
      </c>
      <c r="M135" s="94" t="e">
        <f>'[2]11. Kultúra'!#REF!</f>
        <v>#REF!</v>
      </c>
      <c r="N135" s="94" t="e">
        <f>'[2]11. Kultúra'!#REF!</f>
        <v>#REF!</v>
      </c>
      <c r="O135" s="96" t="e">
        <f>'[2]11. Kultúra'!#REF!</f>
        <v>#REF!</v>
      </c>
      <c r="P135" s="253">
        <v>317027.34999999998</v>
      </c>
      <c r="Q135" s="256">
        <v>273946.28000000003</v>
      </c>
      <c r="R135" s="256">
        <v>45000</v>
      </c>
      <c r="S135" s="257">
        <v>0</v>
      </c>
      <c r="T135" s="97">
        <f t="shared" si="67"/>
        <v>371273</v>
      </c>
      <c r="U135" s="94">
        <f>'[2]11. Kultúra'!$H$43</f>
        <v>306185</v>
      </c>
      <c r="V135" s="94">
        <f>'[2]11. Kultúra'!$I$43</f>
        <v>65088</v>
      </c>
      <c r="W135" s="96">
        <f>'[2]11.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'[2]11. Kultúra'!#REF!</f>
        <v>#REF!</v>
      </c>
      <c r="G136" s="95" t="e">
        <f>'[2]11. Kultúra'!#REF!</f>
        <v>#REF!</v>
      </c>
      <c r="H136" s="93" t="e">
        <f t="shared" si="65"/>
        <v>#REF!</v>
      </c>
      <c r="I136" s="94" t="e">
        <f>'[2]11. Kultúra'!#REF!</f>
        <v>#REF!</v>
      </c>
      <c r="J136" s="94" t="e">
        <f>'[2]11. Kultúra'!#REF!</f>
        <v>#REF!</v>
      </c>
      <c r="K136" s="96" t="e">
        <f>'[2]11. Kultúra'!#REF!</f>
        <v>#REF!</v>
      </c>
      <c r="L136" s="97" t="e">
        <f t="shared" si="66"/>
        <v>#REF!</v>
      </c>
      <c r="M136" s="94">
        <v>19300</v>
      </c>
      <c r="N136" s="94" t="e">
        <f>'[2]11. Kultúra'!#REF!</f>
        <v>#REF!</v>
      </c>
      <c r="O136" s="96" t="e">
        <f>'[2]11. Kultúra'!#REF!</f>
        <v>#REF!</v>
      </c>
      <c r="P136" s="253">
        <v>10425</v>
      </c>
      <c r="Q136" s="256">
        <v>10425</v>
      </c>
      <c r="R136" s="256">
        <v>0</v>
      </c>
      <c r="S136" s="257">
        <v>0</v>
      </c>
      <c r="T136" s="97" t="e">
        <f t="shared" si="67"/>
        <v>#REF!</v>
      </c>
      <c r="U136" s="94" t="e">
        <f>'[2]11. Kultúra'!$H$141</f>
        <v>#REF!</v>
      </c>
      <c r="V136" s="94" t="e">
        <f>'[2]11. Kultúra'!$I$140</f>
        <v>#REF!</v>
      </c>
      <c r="W136" s="96" t="e">
        <f>'[2]11. Kultúra'!$J$140</f>
        <v>#REF!</v>
      </c>
    </row>
    <row r="137" spans="1:23" ht="15.75" x14ac:dyDescent="0.25">
      <c r="A137" s="84"/>
      <c r="B137" s="228" t="s">
        <v>317</v>
      </c>
      <c r="C137" s="219" t="s">
        <v>318</v>
      </c>
      <c r="D137" s="205" t="e">
        <f t="shared" si="64"/>
        <v>#REF!</v>
      </c>
      <c r="E137" s="206">
        <v>31250</v>
      </c>
      <c r="F137" s="206">
        <v>0</v>
      </c>
      <c r="G137" s="207" t="e">
        <f>'[2]11. Kultúra'!#REF!</f>
        <v>#REF!</v>
      </c>
      <c r="H137" s="205" t="e">
        <f t="shared" si="65"/>
        <v>#REF!</v>
      </c>
      <c r="I137" s="206" t="e">
        <f>'[2]11. Kultúra'!#REF!</f>
        <v>#REF!</v>
      </c>
      <c r="J137" s="206" t="e">
        <f>'[2]11. Kultúra'!#REF!</f>
        <v>#REF!</v>
      </c>
      <c r="K137" s="208" t="e">
        <f>'[2]11. Kultúra'!#REF!</f>
        <v>#REF!</v>
      </c>
      <c r="L137" s="209" t="e">
        <f t="shared" si="66"/>
        <v>#REF!</v>
      </c>
      <c r="M137" s="206">
        <v>3300</v>
      </c>
      <c r="N137" s="206" t="e">
        <f>'[2]11. Kultúra'!#REF!</f>
        <v>#REF!</v>
      </c>
      <c r="O137" s="208" t="e">
        <f>'[2]11. Kultúra'!#REF!</f>
        <v>#REF!</v>
      </c>
      <c r="P137" s="253">
        <v>3300</v>
      </c>
      <c r="Q137" s="254">
        <v>3300</v>
      </c>
      <c r="R137" s="254">
        <v>0</v>
      </c>
      <c r="S137" s="255">
        <v>0</v>
      </c>
      <c r="T137" s="209" t="e">
        <f t="shared" si="67"/>
        <v>#REF!</v>
      </c>
      <c r="U137" s="206">
        <f>'[2]11. Kultúra'!$H$156</f>
        <v>300</v>
      </c>
      <c r="V137" s="206" t="e">
        <f>'[2]11. Kultúra'!$I$156</f>
        <v>#REF!</v>
      </c>
      <c r="W137" s="208" t="e">
        <f>'[2]11. Kultúra'!$J$156</f>
        <v>#REF!</v>
      </c>
    </row>
    <row r="138" spans="1:23" ht="16.5" thickBot="1" x14ac:dyDescent="0.3">
      <c r="A138" s="84"/>
      <c r="B138" s="225" t="s">
        <v>319</v>
      </c>
      <c r="C138" s="220" t="s">
        <v>320</v>
      </c>
      <c r="D138" s="213" t="e">
        <f t="shared" si="64"/>
        <v>#REF!</v>
      </c>
      <c r="E138" s="214">
        <v>2010</v>
      </c>
      <c r="F138" s="214" t="e">
        <f>'[2]11. Kultúra'!#REF!</f>
        <v>#REF!</v>
      </c>
      <c r="G138" s="238" t="e">
        <f>'[2]11. Kultúra'!#REF!</f>
        <v>#REF!</v>
      </c>
      <c r="H138" s="239" t="e">
        <f t="shared" si="65"/>
        <v>#REF!</v>
      </c>
      <c r="I138" s="240" t="e">
        <f>'[2]11. Kultúra'!#REF!</f>
        <v>#REF!</v>
      </c>
      <c r="J138" s="240" t="e">
        <f>'[2]11. Kultúra'!#REF!</f>
        <v>#REF!</v>
      </c>
      <c r="K138" s="241" t="e">
        <f>'[2]11. Kultúra'!#REF!</f>
        <v>#REF!</v>
      </c>
      <c r="L138" s="222" t="e">
        <f t="shared" si="66"/>
        <v>#REF!</v>
      </c>
      <c r="M138" s="214">
        <v>0</v>
      </c>
      <c r="N138" s="214" t="e">
        <f>'[2]11. Kultúra'!#REF!</f>
        <v>#REF!</v>
      </c>
      <c r="O138" s="242" t="e">
        <f>'[2]11. Kultúra'!#REF!</f>
        <v>#REF!</v>
      </c>
      <c r="P138" s="263">
        <v>0</v>
      </c>
      <c r="Q138" s="264">
        <v>0</v>
      </c>
      <c r="R138" s="264">
        <v>0</v>
      </c>
      <c r="S138" s="281">
        <v>0</v>
      </c>
      <c r="T138" s="222" t="e">
        <f t="shared" si="67"/>
        <v>#REF!</v>
      </c>
      <c r="U138" s="214" t="e">
        <f>'[2]11. Kultúra'!$H$160</f>
        <v>#REF!</v>
      </c>
      <c r="V138" s="214" t="e">
        <f>'[2]11. Kultúra'!$I$160</f>
        <v>#REF!</v>
      </c>
      <c r="W138" s="242" t="e">
        <f>'[2]11. Kultúra'!$J$160</f>
        <v>#REF!</v>
      </c>
    </row>
    <row r="139" spans="1:23" s="82" customFormat="1" ht="14.25" x14ac:dyDescent="0.2">
      <c r="B139" s="187" t="s">
        <v>321</v>
      </c>
      <c r="C139" s="192"/>
      <c r="D139" s="182" t="e">
        <f t="shared" ref="D139:W139" si="68">D140+D145+D146+D147+D148+D149+D150</f>
        <v>#REF!</v>
      </c>
      <c r="E139" s="183" t="e">
        <f t="shared" si="68"/>
        <v>#REF!</v>
      </c>
      <c r="F139" s="183" t="e">
        <f t="shared" si="68"/>
        <v>#REF!</v>
      </c>
      <c r="G139" s="184" t="e">
        <f t="shared" si="68"/>
        <v>#REF!</v>
      </c>
      <c r="H139" s="182">
        <f t="shared" si="68"/>
        <v>246839.97999999998</v>
      </c>
      <c r="I139" s="183">
        <f t="shared" si="68"/>
        <v>225512.97999999998</v>
      </c>
      <c r="J139" s="183">
        <f t="shared" si="68"/>
        <v>21327</v>
      </c>
      <c r="K139" s="185">
        <f t="shared" si="68"/>
        <v>0</v>
      </c>
      <c r="L139" s="186" t="e">
        <f t="shared" si="68"/>
        <v>#REF!</v>
      </c>
      <c r="M139" s="183" t="e">
        <f t="shared" si="68"/>
        <v>#REF!</v>
      </c>
      <c r="N139" s="183" t="e">
        <f t="shared" si="68"/>
        <v>#REF!</v>
      </c>
      <c r="O139" s="185" t="e">
        <f t="shared" si="68"/>
        <v>#REF!</v>
      </c>
      <c r="P139" s="261">
        <v>131301.29999999999</v>
      </c>
      <c r="Q139" s="262">
        <v>131151.29999999999</v>
      </c>
      <c r="R139" s="262">
        <v>150</v>
      </c>
      <c r="S139" s="266">
        <v>0</v>
      </c>
      <c r="T139" s="186">
        <f t="shared" si="68"/>
        <v>2267061</v>
      </c>
      <c r="U139" s="183">
        <f t="shared" si="68"/>
        <v>330282</v>
      </c>
      <c r="V139" s="183">
        <f t="shared" si="68"/>
        <v>1936779</v>
      </c>
      <c r="W139" s="185">
        <f t="shared" si="68"/>
        <v>0</v>
      </c>
    </row>
    <row r="140" spans="1:23" ht="15.75" x14ac:dyDescent="0.25">
      <c r="A140" s="84"/>
      <c r="B140" s="228" t="s">
        <v>322</v>
      </c>
      <c r="C140" s="219" t="s">
        <v>323</v>
      </c>
      <c r="D140" s="205" t="e">
        <f t="shared" ref="D140:W140" si="69">SUM(D141:D144)</f>
        <v>#REF!</v>
      </c>
      <c r="E140" s="206" t="e">
        <f t="shared" si="69"/>
        <v>#REF!</v>
      </c>
      <c r="F140" s="206" t="e">
        <f t="shared" si="69"/>
        <v>#REF!</v>
      </c>
      <c r="G140" s="207" t="e">
        <f t="shared" si="69"/>
        <v>#REF!</v>
      </c>
      <c r="H140" s="205">
        <f t="shared" si="69"/>
        <v>219161.49</v>
      </c>
      <c r="I140" s="206">
        <f t="shared" si="69"/>
        <v>197834.49</v>
      </c>
      <c r="J140" s="206">
        <f t="shared" si="69"/>
        <v>21327</v>
      </c>
      <c r="K140" s="208">
        <f t="shared" si="69"/>
        <v>0</v>
      </c>
      <c r="L140" s="209" t="e">
        <f t="shared" si="69"/>
        <v>#REF!</v>
      </c>
      <c r="M140" s="206" t="e">
        <f t="shared" si="69"/>
        <v>#REF!</v>
      </c>
      <c r="N140" s="206" t="e">
        <f t="shared" si="69"/>
        <v>#REF!</v>
      </c>
      <c r="O140" s="208" t="e">
        <f t="shared" si="69"/>
        <v>#REF!</v>
      </c>
      <c r="P140" s="253">
        <v>98209.15</v>
      </c>
      <c r="Q140" s="254">
        <v>98059.15</v>
      </c>
      <c r="R140" s="254">
        <v>150</v>
      </c>
      <c r="S140" s="255">
        <v>0</v>
      </c>
      <c r="T140" s="209">
        <f t="shared" si="69"/>
        <v>2194431</v>
      </c>
      <c r="U140" s="206">
        <f t="shared" si="69"/>
        <v>273132</v>
      </c>
      <c r="V140" s="206">
        <f t="shared" si="69"/>
        <v>1921299</v>
      </c>
      <c r="W140" s="208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'[2]12. Prostredie pre život'!#REF!</f>
        <v>#REF!</v>
      </c>
      <c r="G141" s="95" t="e">
        <f>'[2]12.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'[2]12. Prostredie pre život'!#REF!</f>
        <v>#REF!</v>
      </c>
      <c r="N141" s="94" t="e">
        <f>'[2]12. Prostredie pre život'!#REF!</f>
        <v>#REF!</v>
      </c>
      <c r="O141" s="96" t="e">
        <f>'[2]12. Prostredie pre život'!#REF!</f>
        <v>#REF!</v>
      </c>
      <c r="P141" s="253">
        <v>94458.92</v>
      </c>
      <c r="Q141" s="256">
        <v>94458.92</v>
      </c>
      <c r="R141" s="256">
        <v>0</v>
      </c>
      <c r="S141" s="257">
        <v>0</v>
      </c>
      <c r="T141" s="97">
        <f t="shared" ref="T141:T150" si="73">SUM(U141:W141)</f>
        <v>117930</v>
      </c>
      <c r="U141" s="94">
        <f>'[2]12. Prostredie pre život'!$H$5</f>
        <v>117930</v>
      </c>
      <c r="V141" s="94">
        <f>'[2]12. Prostredie pre život'!$I$5</f>
        <v>0</v>
      </c>
      <c r="W141" s="96">
        <f>'[2]12.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'[2]12. Prostredie pre život'!#REF!</f>
        <v>#REF!</v>
      </c>
      <c r="F142" s="94" t="e">
        <f>'[2]12. Prostredie pre život'!#REF!</f>
        <v>#REF!</v>
      </c>
      <c r="G142" s="95" t="e">
        <f>'[2]12.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'[2]12. Prostredie pre život'!#REF!</f>
        <v>#REF!</v>
      </c>
      <c r="N142" s="94" t="e">
        <f>'[2]12. Prostredie pre život'!#REF!</f>
        <v>#REF!</v>
      </c>
      <c r="O142" s="96" t="e">
        <f>'[2]12. Prostredie pre život'!#REF!</f>
        <v>#REF!</v>
      </c>
      <c r="P142" s="253">
        <v>0</v>
      </c>
      <c r="Q142" s="256">
        <v>0</v>
      </c>
      <c r="R142" s="256">
        <v>0</v>
      </c>
      <c r="S142" s="257">
        <v>0</v>
      </c>
      <c r="T142" s="97">
        <f t="shared" si="73"/>
        <v>450</v>
      </c>
      <c r="U142" s="94">
        <f>'[2]12. Prostredie pre život'!$H$19</f>
        <v>450</v>
      </c>
      <c r="V142" s="94">
        <f>'[2]12. Prostredie pre život'!$I$19</f>
        <v>0</v>
      </c>
      <c r="W142" s="96">
        <f>'[2]12.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'[2]12.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'[2]12. Prostredie pre život'!#REF!</f>
        <v>#REF!</v>
      </c>
      <c r="O143" s="96" t="e">
        <f>'[2]12. Prostredie pre život'!#REF!</f>
        <v>#REF!</v>
      </c>
      <c r="P143" s="253">
        <v>934.03</v>
      </c>
      <c r="Q143" s="256">
        <v>784.03</v>
      </c>
      <c r="R143" s="256">
        <v>150</v>
      </c>
      <c r="S143" s="257">
        <v>0</v>
      </c>
      <c r="T143" s="97">
        <f t="shared" si="73"/>
        <v>2073201</v>
      </c>
      <c r="U143" s="94">
        <f>'[2]12. Prostredie pre život'!$H$21</f>
        <v>151902</v>
      </c>
      <c r="V143" s="94">
        <f>'[2]12. Prostredie pre život'!$I$21</f>
        <v>1921299</v>
      </c>
      <c r="W143" s="96">
        <f>'[2]12.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'[2]12. Prostredie pre život'!#REF!</f>
        <v>#REF!</v>
      </c>
      <c r="G144" s="95" t="e">
        <f>'[2]12.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'[2]12. Prostredie pre život'!#REF!</f>
        <v>#REF!</v>
      </c>
      <c r="N144" s="94" t="e">
        <f>'[2]12. Prostredie pre život'!#REF!</f>
        <v>#REF!</v>
      </c>
      <c r="O144" s="96" t="e">
        <f>'[2]12. Prostredie pre život'!#REF!</f>
        <v>#REF!</v>
      </c>
      <c r="P144" s="253">
        <v>2816.2</v>
      </c>
      <c r="Q144" s="256">
        <v>2816.2</v>
      </c>
      <c r="R144" s="256">
        <v>0</v>
      </c>
      <c r="S144" s="257">
        <v>0</v>
      </c>
      <c r="T144" s="97">
        <f t="shared" si="73"/>
        <v>2850</v>
      </c>
      <c r="U144" s="94">
        <f>'[2]12. Prostredie pre život'!$H$39</f>
        <v>2850</v>
      </c>
      <c r="V144" s="94">
        <f>'[2]12. Prostredie pre život'!$I$39</f>
        <v>0</v>
      </c>
      <c r="W144" s="96">
        <f>'[2]12. Prostredie pre život'!$J$39</f>
        <v>0</v>
      </c>
    </row>
    <row r="145" spans="1:23" ht="16.5" x14ac:dyDescent="0.3">
      <c r="A145" s="84"/>
      <c r="B145" s="228" t="s">
        <v>328</v>
      </c>
      <c r="C145" s="224" t="s">
        <v>329</v>
      </c>
      <c r="D145" s="205" t="e">
        <f t="shared" si="70"/>
        <v>#REF!</v>
      </c>
      <c r="E145" s="206">
        <v>3182</v>
      </c>
      <c r="F145" s="206" t="e">
        <f>'[2]12. Prostredie pre život'!#REF!</f>
        <v>#REF!</v>
      </c>
      <c r="G145" s="207" t="e">
        <f>'[2]12. Prostredie pre život'!#REF!</f>
        <v>#REF!</v>
      </c>
      <c r="H145" s="205">
        <f t="shared" si="71"/>
        <v>0</v>
      </c>
      <c r="I145" s="206">
        <v>0</v>
      </c>
      <c r="J145" s="206">
        <v>0</v>
      </c>
      <c r="K145" s="208">
        <v>0</v>
      </c>
      <c r="L145" s="209" t="e">
        <f t="shared" si="72"/>
        <v>#REF!</v>
      </c>
      <c r="M145" s="206" t="e">
        <f>'[2]12. Prostredie pre život'!#REF!</f>
        <v>#REF!</v>
      </c>
      <c r="N145" s="206" t="e">
        <f>'[2]12. Prostredie pre život'!#REF!</f>
        <v>#REF!</v>
      </c>
      <c r="O145" s="208" t="e">
        <f>'[2]12. Prostredie pre život'!#REF!</f>
        <v>#REF!</v>
      </c>
      <c r="P145" s="253">
        <v>0</v>
      </c>
      <c r="Q145" s="254">
        <v>0</v>
      </c>
      <c r="R145" s="254">
        <v>0</v>
      </c>
      <c r="S145" s="255">
        <v>0</v>
      </c>
      <c r="T145" s="209">
        <f t="shared" si="73"/>
        <v>1825</v>
      </c>
      <c r="U145" s="206">
        <f>'[2]12. Prostredie pre život'!$H$45</f>
        <v>1825</v>
      </c>
      <c r="V145" s="206">
        <f>'[2]12. Prostredie pre život'!$I$45</f>
        <v>0</v>
      </c>
      <c r="W145" s="208">
        <f>'[2]12. Prostredie pre život'!$J$45</f>
        <v>0</v>
      </c>
    </row>
    <row r="146" spans="1:23" ht="16.5" x14ac:dyDescent="0.3">
      <c r="A146" s="108"/>
      <c r="B146" s="243" t="s">
        <v>330</v>
      </c>
      <c r="C146" s="224" t="s">
        <v>331</v>
      </c>
      <c r="D146" s="205" t="e">
        <f t="shared" si="70"/>
        <v>#REF!</v>
      </c>
      <c r="E146" s="206">
        <v>3711</v>
      </c>
      <c r="F146" s="206" t="e">
        <f>'[2]12. Prostredie pre život'!#REF!</f>
        <v>#REF!</v>
      </c>
      <c r="G146" s="207" t="e">
        <f>'[2]12. Prostredie pre život'!#REF!</f>
        <v>#REF!</v>
      </c>
      <c r="H146" s="205">
        <f t="shared" si="71"/>
        <v>1180</v>
      </c>
      <c r="I146" s="206">
        <v>1180</v>
      </c>
      <c r="J146" s="206">
        <v>0</v>
      </c>
      <c r="K146" s="208">
        <v>0</v>
      </c>
      <c r="L146" s="209" t="e">
        <f t="shared" si="72"/>
        <v>#REF!</v>
      </c>
      <c r="M146" s="206" t="e">
        <f>'[2]12. Prostredie pre život'!#REF!</f>
        <v>#REF!</v>
      </c>
      <c r="N146" s="206" t="e">
        <f>'[2]12. Prostredie pre život'!#REF!</f>
        <v>#REF!</v>
      </c>
      <c r="O146" s="208" t="e">
        <f>'[2]12. Prostredie pre život'!#REF!</f>
        <v>#REF!</v>
      </c>
      <c r="P146" s="253">
        <v>4522.07</v>
      </c>
      <c r="Q146" s="254">
        <v>4522.07</v>
      </c>
      <c r="R146" s="254">
        <v>0</v>
      </c>
      <c r="S146" s="255">
        <v>0</v>
      </c>
      <c r="T146" s="209">
        <f t="shared" si="73"/>
        <v>13840</v>
      </c>
      <c r="U146" s="206">
        <f>'[2]12. Prostredie pre život'!$H$48</f>
        <v>6840</v>
      </c>
      <c r="V146" s="206">
        <f>'[2]12. Prostredie pre život'!$I$48</f>
        <v>7000</v>
      </c>
      <c r="W146" s="208">
        <f>'[2]12. Prostredie pre život'!$J$48</f>
        <v>0</v>
      </c>
    </row>
    <row r="147" spans="1:23" ht="16.5" x14ac:dyDescent="0.3">
      <c r="A147" s="108"/>
      <c r="B147" s="243" t="s">
        <v>332</v>
      </c>
      <c r="C147" s="224" t="s">
        <v>333</v>
      </c>
      <c r="D147" s="205" t="e">
        <f t="shared" si="70"/>
        <v>#REF!</v>
      </c>
      <c r="E147" s="206">
        <v>164</v>
      </c>
      <c r="F147" s="206" t="e">
        <f>'[2]12. Prostredie pre život'!#REF!</f>
        <v>#REF!</v>
      </c>
      <c r="G147" s="207" t="e">
        <f>'[2]12. Prostredie pre život'!#REF!</f>
        <v>#REF!</v>
      </c>
      <c r="H147" s="205">
        <f t="shared" si="71"/>
        <v>248</v>
      </c>
      <c r="I147" s="206">
        <v>248</v>
      </c>
      <c r="J147" s="206">
        <v>0</v>
      </c>
      <c r="K147" s="208">
        <v>0</v>
      </c>
      <c r="L147" s="209" t="e">
        <f t="shared" si="72"/>
        <v>#REF!</v>
      </c>
      <c r="M147" s="206" t="e">
        <f>'[2]12. Prostredie pre život'!#REF!</f>
        <v>#REF!</v>
      </c>
      <c r="N147" s="206" t="e">
        <f>'[2]12. Prostredie pre život'!#REF!</f>
        <v>#REF!</v>
      </c>
      <c r="O147" s="208" t="e">
        <f>'[2]12. Prostredie pre život'!#REF!</f>
        <v>#REF!</v>
      </c>
      <c r="P147" s="253">
        <v>77.87</v>
      </c>
      <c r="Q147" s="254">
        <v>77.87</v>
      </c>
      <c r="R147" s="254">
        <v>0</v>
      </c>
      <c r="S147" s="255">
        <v>0</v>
      </c>
      <c r="T147" s="209">
        <f t="shared" si="73"/>
        <v>75</v>
      </c>
      <c r="U147" s="206">
        <f>'[2]12. Prostredie pre život'!$H$60</f>
        <v>75</v>
      </c>
      <c r="V147" s="206">
        <f>'[2]12. Prostredie pre život'!$I$60</f>
        <v>0</v>
      </c>
      <c r="W147" s="208">
        <f>'[2]12. Prostredie pre život'!$J$60</f>
        <v>0</v>
      </c>
    </row>
    <row r="148" spans="1:23" ht="16.5" x14ac:dyDescent="0.3">
      <c r="A148" s="108"/>
      <c r="B148" s="243" t="s">
        <v>334</v>
      </c>
      <c r="C148" s="224" t="s">
        <v>335</v>
      </c>
      <c r="D148" s="205" t="e">
        <f t="shared" si="70"/>
        <v>#REF!</v>
      </c>
      <c r="E148" s="206">
        <v>20655</v>
      </c>
      <c r="F148" s="206" t="e">
        <f>'[2]12. Prostredie pre život'!#REF!</f>
        <v>#REF!</v>
      </c>
      <c r="G148" s="207" t="e">
        <f>'[2]12. Prostredie pre život'!#REF!</f>
        <v>#REF!</v>
      </c>
      <c r="H148" s="205">
        <f t="shared" si="71"/>
        <v>15798</v>
      </c>
      <c r="I148" s="206">
        <v>15798</v>
      </c>
      <c r="J148" s="206">
        <v>0</v>
      </c>
      <c r="K148" s="208">
        <v>0</v>
      </c>
      <c r="L148" s="209" t="e">
        <f t="shared" si="72"/>
        <v>#REF!</v>
      </c>
      <c r="M148" s="206" t="e">
        <f>'[2]12. Prostredie pre život'!#REF!</f>
        <v>#REF!</v>
      </c>
      <c r="N148" s="206" t="e">
        <f>'[2]12. Prostredie pre život'!#REF!</f>
        <v>#REF!</v>
      </c>
      <c r="O148" s="208" t="e">
        <f>'[2]12. Prostredie pre život'!#REF!</f>
        <v>#REF!</v>
      </c>
      <c r="P148" s="253">
        <v>15647.47</v>
      </c>
      <c r="Q148" s="254">
        <v>15647.47</v>
      </c>
      <c r="R148" s="254">
        <v>0</v>
      </c>
      <c r="S148" s="255">
        <v>0</v>
      </c>
      <c r="T148" s="209">
        <f t="shared" si="73"/>
        <v>19460</v>
      </c>
      <c r="U148" s="206">
        <f>'[2]12. Prostredie pre život'!$H$62</f>
        <v>19460</v>
      </c>
      <c r="V148" s="206">
        <f>'[2]12. Prostredie pre život'!$I$62</f>
        <v>0</v>
      </c>
      <c r="W148" s="208">
        <f>'[2]12. Prostredie pre život'!$J$62</f>
        <v>0</v>
      </c>
    </row>
    <row r="149" spans="1:23" ht="16.5" x14ac:dyDescent="0.3">
      <c r="A149" s="108"/>
      <c r="B149" s="244" t="s">
        <v>336</v>
      </c>
      <c r="C149" s="245" t="s">
        <v>337</v>
      </c>
      <c r="D149" s="221" t="e">
        <f t="shared" si="70"/>
        <v>#REF!</v>
      </c>
      <c r="E149" s="216">
        <v>11753.49</v>
      </c>
      <c r="F149" s="246">
        <v>0</v>
      </c>
      <c r="G149" s="247" t="e">
        <f>'[2]12. Prostredie pre život'!#REF!</f>
        <v>#REF!</v>
      </c>
      <c r="H149" s="205">
        <f t="shared" si="71"/>
        <v>10452.49</v>
      </c>
      <c r="I149" s="206">
        <v>10452.49</v>
      </c>
      <c r="J149" s="206">
        <v>0</v>
      </c>
      <c r="K149" s="208">
        <v>0</v>
      </c>
      <c r="L149" s="218" t="e">
        <f t="shared" si="72"/>
        <v>#REF!</v>
      </c>
      <c r="M149" s="216" t="e">
        <f>'[2]12. Prostredie pre život'!#REF!</f>
        <v>#REF!</v>
      </c>
      <c r="N149" s="216" t="e">
        <f>'[2]12. Prostredie pre život'!#REF!</f>
        <v>#REF!</v>
      </c>
      <c r="O149" s="217" t="e">
        <f>'[2]12. Prostredie pre život'!#REF!</f>
        <v>#REF!</v>
      </c>
      <c r="P149" s="258">
        <v>12844.74</v>
      </c>
      <c r="Q149" s="259">
        <v>12844.74</v>
      </c>
      <c r="R149" s="259">
        <v>0</v>
      </c>
      <c r="S149" s="260">
        <v>0</v>
      </c>
      <c r="T149" s="218">
        <f t="shared" si="73"/>
        <v>37430</v>
      </c>
      <c r="U149" s="216">
        <f>'[2]12. Prostredie pre život'!$H$69</f>
        <v>28950</v>
      </c>
      <c r="V149" s="216">
        <f>'[2]12. Prostredie pre život'!$I$69</f>
        <v>8480</v>
      </c>
      <c r="W149" s="217">
        <f>'[2]12. Prostredie pre život'!$J$69</f>
        <v>0</v>
      </c>
    </row>
    <row r="150" spans="1:23" ht="16.5" thickBot="1" x14ac:dyDescent="0.3">
      <c r="A150" s="108"/>
      <c r="B150" s="248" t="s">
        <v>338</v>
      </c>
      <c r="C150" s="220" t="s">
        <v>339</v>
      </c>
      <c r="D150" s="213" t="e">
        <f t="shared" si="70"/>
        <v>#REF!</v>
      </c>
      <c r="E150" s="214">
        <v>4000</v>
      </c>
      <c r="F150" s="214" t="e">
        <f>'[2]12. Prostredie pre život'!#REF!</f>
        <v>#REF!</v>
      </c>
      <c r="G150" s="215" t="e">
        <f>'[2]12. Prostredie pre život'!#REF!</f>
        <v>#REF!</v>
      </c>
      <c r="H150" s="221">
        <f t="shared" si="71"/>
        <v>0</v>
      </c>
      <c r="I150" s="216">
        <v>0</v>
      </c>
      <c r="J150" s="216">
        <v>0</v>
      </c>
      <c r="K150" s="217">
        <v>0</v>
      </c>
      <c r="L150" s="222" t="e">
        <f t="shared" si="72"/>
        <v>#REF!</v>
      </c>
      <c r="M150" s="214" t="e">
        <f>'[2]12. Prostredie pre život'!#REF!</f>
        <v>#REF!</v>
      </c>
      <c r="N150" s="214" t="e">
        <f>'[2]12. Prostredie pre život'!#REF!</f>
        <v>#REF!</v>
      </c>
      <c r="O150" s="223" t="e">
        <f>'[2]12. Prostredie pre život'!#REF!</f>
        <v>#REF!</v>
      </c>
      <c r="P150" s="263">
        <v>0</v>
      </c>
      <c r="Q150" s="264">
        <v>0</v>
      </c>
      <c r="R150" s="264">
        <v>0</v>
      </c>
      <c r="S150" s="265">
        <v>0</v>
      </c>
      <c r="T150" s="222">
        <f t="shared" si="73"/>
        <v>0</v>
      </c>
      <c r="U150" s="214">
        <f>'[2]12. Prostredie pre život'!$H$98</f>
        <v>0</v>
      </c>
      <c r="V150" s="214">
        <f>'[2]12. Prostredie pre život'!$I$98</f>
        <v>0</v>
      </c>
      <c r="W150" s="223">
        <f>'[2]12. Prostredie pre život'!$J$98</f>
        <v>0</v>
      </c>
    </row>
    <row r="151" spans="1:23" s="82" customFormat="1" ht="14.25" x14ac:dyDescent="0.2">
      <c r="A151" s="116"/>
      <c r="B151" s="193" t="s">
        <v>340</v>
      </c>
      <c r="C151" s="194" t="s">
        <v>341</v>
      </c>
      <c r="D151" s="182" t="e">
        <f t="shared" ref="D151:W151" si="74">D152+D156+D161+D165+D169+D170+D171+D173</f>
        <v>#REF!</v>
      </c>
      <c r="E151" s="183">
        <f t="shared" si="74"/>
        <v>478345</v>
      </c>
      <c r="F151" s="183" t="e">
        <f t="shared" si="74"/>
        <v>#REF!</v>
      </c>
      <c r="G151" s="184" t="e">
        <f t="shared" si="74"/>
        <v>#REF!</v>
      </c>
      <c r="H151" s="182" t="e">
        <f t="shared" si="74"/>
        <v>#REF!</v>
      </c>
      <c r="I151" s="183" t="e">
        <f t="shared" si="74"/>
        <v>#REF!</v>
      </c>
      <c r="J151" s="183">
        <f t="shared" si="74"/>
        <v>0</v>
      </c>
      <c r="K151" s="185">
        <f t="shared" si="74"/>
        <v>0</v>
      </c>
      <c r="L151" s="186" t="e">
        <f t="shared" si="74"/>
        <v>#REF!</v>
      </c>
      <c r="M151" s="183" t="e">
        <f t="shared" si="74"/>
        <v>#REF!</v>
      </c>
      <c r="N151" s="183" t="e">
        <f t="shared" si="74"/>
        <v>#REF!</v>
      </c>
      <c r="O151" s="185" t="e">
        <f t="shared" si="74"/>
        <v>#REF!</v>
      </c>
      <c r="P151" s="261">
        <v>568946.19999999995</v>
      </c>
      <c r="Q151" s="262">
        <v>554686.36</v>
      </c>
      <c r="R151" s="262">
        <v>14259.84</v>
      </c>
      <c r="S151" s="266">
        <v>0</v>
      </c>
      <c r="T151" s="186" t="e">
        <f t="shared" si="74"/>
        <v>#REF!</v>
      </c>
      <c r="U151" s="183">
        <f t="shared" si="74"/>
        <v>27768</v>
      </c>
      <c r="V151" s="183" t="e">
        <f t="shared" si="74"/>
        <v>#REF!</v>
      </c>
      <c r="W151" s="185" t="e">
        <f t="shared" si="74"/>
        <v>#REF!</v>
      </c>
    </row>
    <row r="152" spans="1:23" ht="15.75" x14ac:dyDescent="0.25">
      <c r="A152" s="108"/>
      <c r="B152" s="228" t="s">
        <v>342</v>
      </c>
      <c r="C152" s="219" t="s">
        <v>343</v>
      </c>
      <c r="D152" s="205" t="e">
        <f t="shared" ref="D152:W152" si="75">SUM(D153:D155)</f>
        <v>#REF!</v>
      </c>
      <c r="E152" s="206">
        <f t="shared" si="75"/>
        <v>16490</v>
      </c>
      <c r="F152" s="206" t="e">
        <f t="shared" si="75"/>
        <v>#REF!</v>
      </c>
      <c r="G152" s="207" t="e">
        <f t="shared" si="75"/>
        <v>#REF!</v>
      </c>
      <c r="H152" s="205">
        <f t="shared" si="75"/>
        <v>21830</v>
      </c>
      <c r="I152" s="206">
        <f t="shared" si="75"/>
        <v>21830</v>
      </c>
      <c r="J152" s="206">
        <f t="shared" si="75"/>
        <v>0</v>
      </c>
      <c r="K152" s="208">
        <f t="shared" si="75"/>
        <v>0</v>
      </c>
      <c r="L152" s="209" t="e">
        <f t="shared" si="75"/>
        <v>#REF!</v>
      </c>
      <c r="M152" s="206" t="e">
        <f t="shared" si="75"/>
        <v>#REF!</v>
      </c>
      <c r="N152" s="206" t="e">
        <f t="shared" si="75"/>
        <v>#REF!</v>
      </c>
      <c r="O152" s="208" t="e">
        <f t="shared" si="75"/>
        <v>#REF!</v>
      </c>
      <c r="P152" s="253">
        <v>34492.82</v>
      </c>
      <c r="Q152" s="254">
        <v>34492.82</v>
      </c>
      <c r="R152" s="254">
        <v>0</v>
      </c>
      <c r="S152" s="255">
        <v>0</v>
      </c>
      <c r="T152" s="209" t="e">
        <f t="shared" si="75"/>
        <v>#REF!</v>
      </c>
      <c r="U152" s="206">
        <f t="shared" si="75"/>
        <v>2000</v>
      </c>
      <c r="V152" s="206" t="e">
        <f t="shared" si="75"/>
        <v>#REF!</v>
      </c>
      <c r="W152" s="208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'[2]13. Sociálna starostlivosť'!#REF!</f>
        <v>#REF!</v>
      </c>
      <c r="G153" s="95" t="e">
        <f>'[2]13.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'[2]13. Sociálna starostlivosť'!#REF!</f>
        <v>#REF!</v>
      </c>
      <c r="O153" s="96" t="e">
        <f>'[2]13. Sociálna starostlivosť'!#REF!</f>
        <v>#REF!</v>
      </c>
      <c r="P153" s="253">
        <v>15210</v>
      </c>
      <c r="Q153" s="256">
        <v>15210</v>
      </c>
      <c r="R153" s="256">
        <v>0</v>
      </c>
      <c r="S153" s="257">
        <v>0</v>
      </c>
      <c r="T153" s="97" t="e">
        <f>SUM(U153:W153)</f>
        <v>#REF!</v>
      </c>
      <c r="U153" s="94">
        <f>'[2]13. Sociálna starostlivosť'!$H$5</f>
        <v>0</v>
      </c>
      <c r="V153" s="94">
        <f>'[2]13. Sociálna starostlivosť'!$I$5</f>
        <v>0</v>
      </c>
      <c r="W153" s="96" t="e">
        <f>'[2]13.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'[2]13. Sociálna starostlivosť'!#REF!</f>
        <v>#REF!</v>
      </c>
      <c r="G154" s="95" t="e">
        <f>'[2]13.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'[2]13. Sociálna starostlivosť'!#REF!</f>
        <v>#REF!</v>
      </c>
      <c r="O154" s="96" t="e">
        <f>'[2]13. Sociálna starostlivosť'!#REF!</f>
        <v>#REF!</v>
      </c>
      <c r="P154" s="253">
        <v>18000</v>
      </c>
      <c r="Q154" s="256">
        <v>18000</v>
      </c>
      <c r="R154" s="256">
        <v>0</v>
      </c>
      <c r="S154" s="257">
        <v>0</v>
      </c>
      <c r="T154" s="97" t="e">
        <f>SUM(U154:W154)</f>
        <v>#REF!</v>
      </c>
      <c r="U154" s="94">
        <f>'[2]13. Sociálna starostlivosť'!$H$7</f>
        <v>0</v>
      </c>
      <c r="V154" s="94" t="e">
        <f>'[2]13. Sociálna starostlivosť'!$I$7</f>
        <v>#REF!</v>
      </c>
      <c r="W154" s="96" t="e">
        <f>'[2]13.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'[2]13. Sociálna starostlivosť'!#REF!</f>
        <v>#REF!</v>
      </c>
      <c r="G155" s="95" t="e">
        <f>'[2]13.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'[2]13. Sociálna starostlivosť'!#REF!</f>
        <v>#REF!</v>
      </c>
      <c r="N155" s="94" t="e">
        <f>'[2]13. Sociálna starostlivosť'!#REF!</f>
        <v>#REF!</v>
      </c>
      <c r="O155" s="96" t="e">
        <f>'[2]13. Sociálna starostlivosť'!#REF!</f>
        <v>#REF!</v>
      </c>
      <c r="P155" s="253">
        <v>1282.82</v>
      </c>
      <c r="Q155" s="256">
        <v>1282.82</v>
      </c>
      <c r="R155" s="256">
        <v>0</v>
      </c>
      <c r="S155" s="257">
        <v>0</v>
      </c>
      <c r="T155" s="97">
        <f>SUM(U155:W155)</f>
        <v>2000</v>
      </c>
      <c r="U155" s="94">
        <f>'[2]13. Sociálna starostlivosť'!$H$8</f>
        <v>2000</v>
      </c>
      <c r="V155" s="94">
        <f>'[2]13. Sociálna starostlivosť'!$I$8</f>
        <v>0</v>
      </c>
      <c r="W155" s="96">
        <f>'[2]13. Sociálna starostlivosť'!$J$8</f>
        <v>0</v>
      </c>
    </row>
    <row r="156" spans="1:23" ht="15.75" x14ac:dyDescent="0.25">
      <c r="A156" s="116"/>
      <c r="B156" s="228" t="s">
        <v>347</v>
      </c>
      <c r="C156" s="219" t="s">
        <v>348</v>
      </c>
      <c r="D156" s="205" t="e">
        <f t="shared" ref="D156:W156" si="76">SUM(D157:D160)</f>
        <v>#REF!</v>
      </c>
      <c r="E156" s="206">
        <f t="shared" si="76"/>
        <v>174640</v>
      </c>
      <c r="F156" s="206" t="e">
        <f t="shared" si="76"/>
        <v>#REF!</v>
      </c>
      <c r="G156" s="207" t="e">
        <f t="shared" si="76"/>
        <v>#REF!</v>
      </c>
      <c r="H156" s="205">
        <f t="shared" si="76"/>
        <v>284247</v>
      </c>
      <c r="I156" s="206">
        <f t="shared" si="76"/>
        <v>284247</v>
      </c>
      <c r="J156" s="206">
        <f t="shared" si="76"/>
        <v>0</v>
      </c>
      <c r="K156" s="208">
        <f t="shared" si="76"/>
        <v>0</v>
      </c>
      <c r="L156" s="209" t="e">
        <f t="shared" si="76"/>
        <v>#REF!</v>
      </c>
      <c r="M156" s="206" t="e">
        <f t="shared" si="76"/>
        <v>#REF!</v>
      </c>
      <c r="N156" s="206" t="e">
        <f t="shared" si="76"/>
        <v>#REF!</v>
      </c>
      <c r="O156" s="208" t="e">
        <f t="shared" si="76"/>
        <v>#REF!</v>
      </c>
      <c r="P156" s="253">
        <v>326578.67</v>
      </c>
      <c r="Q156" s="254">
        <v>315061.67</v>
      </c>
      <c r="R156" s="254">
        <v>11517</v>
      </c>
      <c r="S156" s="255">
        <v>0</v>
      </c>
      <c r="T156" s="209" t="e">
        <f t="shared" si="76"/>
        <v>#REF!</v>
      </c>
      <c r="U156" s="206">
        <f t="shared" si="76"/>
        <v>7850</v>
      </c>
      <c r="V156" s="206" t="e">
        <f t="shared" si="76"/>
        <v>#REF!</v>
      </c>
      <c r="W156" s="208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'[2]13. Sociálna starostlivosť'!#REF!</f>
        <v>#REF!</v>
      </c>
      <c r="G157" s="95" t="e">
        <f>'[2]13.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'[2]13. Sociálna starostlivosť'!#REF!</f>
        <v>#REF!</v>
      </c>
      <c r="O157" s="96" t="e">
        <f>'[2]13. Sociálna starostlivosť'!#REF!</f>
        <v>#REF!</v>
      </c>
      <c r="P157" s="253">
        <v>237717</v>
      </c>
      <c r="Q157" s="256">
        <v>226200</v>
      </c>
      <c r="R157" s="256">
        <v>11517</v>
      </c>
      <c r="S157" s="257">
        <v>0</v>
      </c>
      <c r="T157" s="97">
        <f>SUM(U157:W157)</f>
        <v>155</v>
      </c>
      <c r="U157" s="94">
        <f>'[2]13. Sociálna starostlivosť'!$H$11</f>
        <v>155</v>
      </c>
      <c r="V157" s="94">
        <f>'[2]13. Sociálna starostlivosť'!$I$11</f>
        <v>0</v>
      </c>
      <c r="W157" s="96">
        <f>'[2]13.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'[2]13. Sociálna starostlivosť'!#REF!</f>
        <v>#REF!</v>
      </c>
      <c r="G158" s="95" t="e">
        <f>'[2]13.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'[2]13. Sociálna starostlivosť'!#REF!</f>
        <v>#REF!</v>
      </c>
      <c r="O158" s="96" t="e">
        <f>'[2]13. Sociálna starostlivosť'!#REF!</f>
        <v>#REF!</v>
      </c>
      <c r="P158" s="253">
        <v>52150</v>
      </c>
      <c r="Q158" s="256">
        <v>52150</v>
      </c>
      <c r="R158" s="256">
        <v>0</v>
      </c>
      <c r="S158" s="257">
        <v>0</v>
      </c>
      <c r="T158" s="97" t="e">
        <f>SUM(U158:W158)</f>
        <v>#REF!</v>
      </c>
      <c r="U158" s="94">
        <f>'[2]13. Sociálna starostlivosť'!$H$17</f>
        <v>0</v>
      </c>
      <c r="V158" s="94" t="e">
        <f>'[2]13. Sociálna starostlivosť'!$I$17</f>
        <v>#REF!</v>
      </c>
      <c r="W158" s="96" t="e">
        <f>'[2]13.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'[2]13. Sociálna starostlivosť'!#REF!</f>
        <v>#REF!</v>
      </c>
      <c r="G159" s="95" t="e">
        <f>'[2]13.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'[2]13. Sociálna starostlivosť'!#REF!</f>
        <v>#REF!</v>
      </c>
      <c r="N159" s="94" t="e">
        <f>'[2]13. Sociálna starostlivosť'!#REF!</f>
        <v>#REF!</v>
      </c>
      <c r="O159" s="96" t="e">
        <f>'[2]13. Sociálna starostlivosť'!#REF!</f>
        <v>#REF!</v>
      </c>
      <c r="P159" s="253">
        <v>10011.67</v>
      </c>
      <c r="Q159" s="256">
        <v>10011.67</v>
      </c>
      <c r="R159" s="256">
        <v>0</v>
      </c>
      <c r="S159" s="257">
        <v>0</v>
      </c>
      <c r="T159" s="97">
        <f>SUM(U159:W159)</f>
        <v>7695</v>
      </c>
      <c r="U159" s="94">
        <f>'[2]13. Sociálna starostlivosť'!$H$18</f>
        <v>7695</v>
      </c>
      <c r="V159" s="94">
        <f>'[2]13. Sociálna starostlivosť'!$I$18</f>
        <v>0</v>
      </c>
      <c r="W159" s="96">
        <f>'[2]13.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'[2]13. Sociálna starostlivosť'!#REF!</f>
        <v>#REF!</v>
      </c>
      <c r="G160" s="95" t="e">
        <f>'[2]13.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'[2]13. Sociálna starostlivosť'!#REF!</f>
        <v>#REF!</v>
      </c>
      <c r="O160" s="96" t="e">
        <f>'[2]13. Sociálna starostlivosť'!#REF!</f>
        <v>#REF!</v>
      </c>
      <c r="P160" s="253">
        <v>26700</v>
      </c>
      <c r="Q160" s="256">
        <v>26700</v>
      </c>
      <c r="R160" s="256">
        <v>0</v>
      </c>
      <c r="S160" s="257">
        <v>0</v>
      </c>
      <c r="T160" s="97" t="e">
        <f>SUM(U160:W160)</f>
        <v>#REF!</v>
      </c>
      <c r="U160" s="94">
        <f>'[2]13. Sociálna starostlivosť'!$H$20</f>
        <v>0</v>
      </c>
      <c r="V160" s="94" t="e">
        <f>'[2]13. Sociálna starostlivosť'!$I$20</f>
        <v>#REF!</v>
      </c>
      <c r="W160" s="96" t="e">
        <f>'[2]13. Sociálna starostlivosť'!$J$20</f>
        <v>#REF!</v>
      </c>
    </row>
    <row r="161" spans="1:23" ht="15.75" x14ac:dyDescent="0.25">
      <c r="A161" s="99"/>
      <c r="B161" s="228" t="s">
        <v>353</v>
      </c>
      <c r="C161" s="219" t="s">
        <v>354</v>
      </c>
      <c r="D161" s="205" t="e">
        <f t="shared" ref="D161:W161" si="77">SUM(D162:D164)</f>
        <v>#REF!</v>
      </c>
      <c r="E161" s="206">
        <f t="shared" si="77"/>
        <v>198930</v>
      </c>
      <c r="F161" s="206" t="e">
        <f t="shared" si="77"/>
        <v>#REF!</v>
      </c>
      <c r="G161" s="207" t="e">
        <f t="shared" si="77"/>
        <v>#REF!</v>
      </c>
      <c r="H161" s="205">
        <f t="shared" si="77"/>
        <v>167500</v>
      </c>
      <c r="I161" s="206">
        <f t="shared" si="77"/>
        <v>167500</v>
      </c>
      <c r="J161" s="206">
        <f t="shared" si="77"/>
        <v>0</v>
      </c>
      <c r="K161" s="208">
        <f t="shared" si="77"/>
        <v>0</v>
      </c>
      <c r="L161" s="209" t="e">
        <f t="shared" si="77"/>
        <v>#REF!</v>
      </c>
      <c r="M161" s="206">
        <f t="shared" si="77"/>
        <v>158480</v>
      </c>
      <c r="N161" s="206" t="e">
        <f t="shared" si="77"/>
        <v>#REF!</v>
      </c>
      <c r="O161" s="208" t="e">
        <f t="shared" si="77"/>
        <v>#REF!</v>
      </c>
      <c r="P161" s="253">
        <v>161222.84</v>
      </c>
      <c r="Q161" s="254">
        <v>158480</v>
      </c>
      <c r="R161" s="254">
        <v>2742.84</v>
      </c>
      <c r="S161" s="255">
        <v>0</v>
      </c>
      <c r="T161" s="209" t="e">
        <f t="shared" si="77"/>
        <v>#REF!</v>
      </c>
      <c r="U161" s="206">
        <f t="shared" si="77"/>
        <v>0</v>
      </c>
      <c r="V161" s="206" t="e">
        <f t="shared" si="77"/>
        <v>#REF!</v>
      </c>
      <c r="W161" s="208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'[2]13. Sociálna starostlivosť'!#REF!</f>
        <v>#REF!</v>
      </c>
      <c r="G162" s="95" t="e">
        <f>'[2]13.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'[2]13. Sociálna starostlivosť'!#REF!</f>
        <v>#REF!</v>
      </c>
      <c r="O162" s="96" t="e">
        <f>'[2]13. Sociálna starostlivosť'!#REF!</f>
        <v>#REF!</v>
      </c>
      <c r="P162" s="253">
        <v>32570</v>
      </c>
      <c r="Q162" s="256">
        <v>32570</v>
      </c>
      <c r="R162" s="256">
        <v>0</v>
      </c>
      <c r="S162" s="257">
        <v>0</v>
      </c>
      <c r="T162" s="97" t="e">
        <f>SUM(U162:W162)</f>
        <v>#REF!</v>
      </c>
      <c r="U162" s="94">
        <f>'[2]13. Sociálna starostlivosť'!$H$22</f>
        <v>0</v>
      </c>
      <c r="V162" s="94" t="e">
        <f>'[2]13. Sociálna starostlivosť'!$I$22</f>
        <v>#REF!</v>
      </c>
      <c r="W162" s="96" t="e">
        <f>'[2]13.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'[2]13. Sociálna starostlivosť'!#REF!</f>
        <v>#REF!</v>
      </c>
      <c r="G163" s="95" t="e">
        <f>'[2]13.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'[2]13. Sociálna starostlivosť'!#REF!</f>
        <v>#REF!</v>
      </c>
      <c r="O163" s="96" t="e">
        <f>'[2]13. Sociálna starostlivosť'!#REF!</f>
        <v>#REF!</v>
      </c>
      <c r="P163" s="253">
        <v>40310</v>
      </c>
      <c r="Q163" s="256">
        <v>40310</v>
      </c>
      <c r="R163" s="256">
        <v>0</v>
      </c>
      <c r="S163" s="257">
        <v>0</v>
      </c>
      <c r="T163" s="97" t="e">
        <f>SUM(U163:W163)</f>
        <v>#REF!</v>
      </c>
      <c r="U163" s="94">
        <f>'[2]13. Sociálna starostlivosť'!$H$24</f>
        <v>0</v>
      </c>
      <c r="V163" s="94" t="e">
        <f>'[2]13. Sociálna starostlivosť'!$I$24</f>
        <v>#REF!</v>
      </c>
      <c r="W163" s="96" t="e">
        <f>'[2]13.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'[2]13.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'[2]13. Sociálna starostlivosť'!#REF!</f>
        <v>#REF!</v>
      </c>
      <c r="P164" s="253">
        <v>88342.84</v>
      </c>
      <c r="Q164" s="256">
        <v>85600</v>
      </c>
      <c r="R164" s="256">
        <v>2742.84</v>
      </c>
      <c r="S164" s="257">
        <v>0</v>
      </c>
      <c r="T164" s="97">
        <f>SUM(U164:W164)</f>
        <v>2032610</v>
      </c>
      <c r="U164" s="94">
        <f>'[2]13. Sociálna starostlivosť'!$H$25</f>
        <v>0</v>
      </c>
      <c r="V164" s="94">
        <f>'[2]13. Sociálna starostlivosť'!$I$25</f>
        <v>2032610</v>
      </c>
      <c r="W164" s="96">
        <f>'[2]13. Sociálna starostlivosť'!$J$25</f>
        <v>0</v>
      </c>
    </row>
    <row r="165" spans="1:23" ht="15.75" x14ac:dyDescent="0.25">
      <c r="A165" s="84"/>
      <c r="B165" s="228" t="s">
        <v>358</v>
      </c>
      <c r="C165" s="219" t="s">
        <v>359</v>
      </c>
      <c r="D165" s="205" t="e">
        <f t="shared" ref="D165:W165" si="78">SUM(D166:D168)</f>
        <v>#REF!</v>
      </c>
      <c r="E165" s="206">
        <f t="shared" si="78"/>
        <v>34760</v>
      </c>
      <c r="F165" s="206" t="e">
        <f t="shared" si="78"/>
        <v>#REF!</v>
      </c>
      <c r="G165" s="207" t="e">
        <f t="shared" si="78"/>
        <v>#REF!</v>
      </c>
      <c r="H165" s="205">
        <f t="shared" si="78"/>
        <v>28926</v>
      </c>
      <c r="I165" s="206">
        <f t="shared" si="78"/>
        <v>28926</v>
      </c>
      <c r="J165" s="206">
        <f t="shared" si="78"/>
        <v>0</v>
      </c>
      <c r="K165" s="208">
        <f t="shared" si="78"/>
        <v>0</v>
      </c>
      <c r="L165" s="209" t="e">
        <f t="shared" si="78"/>
        <v>#REF!</v>
      </c>
      <c r="M165" s="206" t="e">
        <f t="shared" si="78"/>
        <v>#REF!</v>
      </c>
      <c r="N165" s="206" t="e">
        <f t="shared" si="78"/>
        <v>#REF!</v>
      </c>
      <c r="O165" s="208" t="e">
        <f t="shared" si="78"/>
        <v>#REF!</v>
      </c>
      <c r="P165" s="253">
        <v>25010</v>
      </c>
      <c r="Q165" s="254">
        <v>25010</v>
      </c>
      <c r="R165" s="254">
        <v>0</v>
      </c>
      <c r="S165" s="255">
        <v>0</v>
      </c>
      <c r="T165" s="209" t="e">
        <f t="shared" si="78"/>
        <v>#REF!</v>
      </c>
      <c r="U165" s="206">
        <f t="shared" si="78"/>
        <v>0</v>
      </c>
      <c r="V165" s="206" t="e">
        <f t="shared" si="78"/>
        <v>#REF!</v>
      </c>
      <c r="W165" s="208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'[2]13.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'[2]13. Sociálna starostlivosť'!#REF!</f>
        <v>#REF!</v>
      </c>
      <c r="O166" s="96" t="e">
        <f>'[2]13. Sociálna starostlivosť'!#REF!</f>
        <v>#REF!</v>
      </c>
      <c r="P166" s="253">
        <v>18020</v>
      </c>
      <c r="Q166" s="256">
        <v>18020</v>
      </c>
      <c r="R166" s="256">
        <v>0</v>
      </c>
      <c r="S166" s="257">
        <v>0</v>
      </c>
      <c r="T166" s="97">
        <f>SUM(U166:W166)</f>
        <v>0</v>
      </c>
      <c r="U166" s="94">
        <f>'[2]13. Sociálna starostlivosť'!$H$38</f>
        <v>0</v>
      </c>
      <c r="V166" s="94">
        <f>'[2]13. Sociálna starostlivosť'!$I$38</f>
        <v>0</v>
      </c>
      <c r="W166" s="96">
        <f>'[2]13.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'[2]13. Sociálna starostlivosť'!#REF!</f>
        <v>#REF!</v>
      </c>
      <c r="G167" s="95" t="e">
        <f>'[2]13.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'[2]13. Sociálna starostlivosť'!#REF!</f>
        <v>#REF!</v>
      </c>
      <c r="N167" s="94" t="e">
        <f>'[2]13. Sociálna starostlivosť'!#REF!</f>
        <v>#REF!</v>
      </c>
      <c r="O167" s="96" t="e">
        <f>'[2]13. Sociálna starostlivosť'!#REF!</f>
        <v>#REF!</v>
      </c>
      <c r="P167" s="253">
        <v>0</v>
      </c>
      <c r="Q167" s="256">
        <v>0</v>
      </c>
      <c r="R167" s="256">
        <v>0</v>
      </c>
      <c r="S167" s="257">
        <v>0</v>
      </c>
      <c r="T167" s="97">
        <f>SUM(U167:W167)</f>
        <v>0</v>
      </c>
      <c r="U167" s="94">
        <f>'[2]13. Sociálna starostlivosť'!$H$41</f>
        <v>0</v>
      </c>
      <c r="V167" s="94">
        <f>'[2]13. Sociálna starostlivosť'!$I$41</f>
        <v>0</v>
      </c>
      <c r="W167" s="96">
        <f>'[2]13.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'[2]13. Sociálna starostlivosť'!#REF!</f>
        <v>#REF!</v>
      </c>
      <c r="G168" s="95" t="e">
        <f>'[2]13.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'[2]13. Sociálna starostlivosť'!#REF!</f>
        <v>#REF!</v>
      </c>
      <c r="O168" s="96" t="e">
        <f>'[2]13. Sociálna starostlivosť'!#REF!</f>
        <v>#REF!</v>
      </c>
      <c r="P168" s="253">
        <v>6990</v>
      </c>
      <c r="Q168" s="256">
        <v>6990</v>
      </c>
      <c r="R168" s="256">
        <v>0</v>
      </c>
      <c r="S168" s="257">
        <v>0</v>
      </c>
      <c r="T168" s="97" t="e">
        <f>SUM(U168:W168)</f>
        <v>#REF!</v>
      </c>
      <c r="U168" s="94">
        <f>'[2]13. Sociálna starostlivosť'!$H$43</f>
        <v>0</v>
      </c>
      <c r="V168" s="94" t="e">
        <f>'[2]13. Sociálna starostlivosť'!$I$43</f>
        <v>#REF!</v>
      </c>
      <c r="W168" s="96" t="e">
        <f>'[2]13. Sociálna starostlivosť'!$J$43</f>
        <v>#REF!</v>
      </c>
    </row>
    <row r="169" spans="1:23" ht="15.75" x14ac:dyDescent="0.25">
      <c r="A169" s="84"/>
      <c r="B169" s="228" t="s">
        <v>363</v>
      </c>
      <c r="C169" s="219" t="s">
        <v>364</v>
      </c>
      <c r="D169" s="205" t="e">
        <f>SUM(E169:G169)</f>
        <v>#REF!</v>
      </c>
      <c r="E169" s="206">
        <v>5720</v>
      </c>
      <c r="F169" s="206" t="e">
        <f>'[2]13. Sociálna starostlivosť'!#REF!</f>
        <v>#REF!</v>
      </c>
      <c r="G169" s="207" t="e">
        <f>'[2]13. Sociálna starostlivosť'!#REF!</f>
        <v>#REF!</v>
      </c>
      <c r="H169" s="205">
        <f>SUM(I169:K169)</f>
        <v>6280</v>
      </c>
      <c r="I169" s="206">
        <v>6280</v>
      </c>
      <c r="J169" s="206">
        <v>0</v>
      </c>
      <c r="K169" s="208">
        <v>0</v>
      </c>
      <c r="L169" s="209" t="e">
        <f>SUM(M169:O169)</f>
        <v>#REF!</v>
      </c>
      <c r="M169" s="206">
        <v>6250</v>
      </c>
      <c r="N169" s="206" t="e">
        <f>'[2]13. Sociálna starostlivosť'!#REF!</f>
        <v>#REF!</v>
      </c>
      <c r="O169" s="208" t="e">
        <f>'[2]13. Sociálna starostlivosť'!#REF!</f>
        <v>#REF!</v>
      </c>
      <c r="P169" s="253">
        <v>6250</v>
      </c>
      <c r="Q169" s="254">
        <v>6250</v>
      </c>
      <c r="R169" s="254">
        <v>0</v>
      </c>
      <c r="S169" s="255">
        <v>0</v>
      </c>
      <c r="T169" s="209" t="e">
        <f>SUM(U169:W169)</f>
        <v>#REF!</v>
      </c>
      <c r="U169" s="206">
        <f>'[2]13. Sociálna starostlivosť'!$H$44</f>
        <v>0</v>
      </c>
      <c r="V169" s="206" t="e">
        <f>'[2]13. Sociálna starostlivosť'!$I$44</f>
        <v>#REF!</v>
      </c>
      <c r="W169" s="208" t="e">
        <f>'[2]13. Sociálna starostlivosť'!$J$44</f>
        <v>#REF!</v>
      </c>
    </row>
    <row r="170" spans="1:23" ht="16.5" x14ac:dyDescent="0.3">
      <c r="A170" s="108"/>
      <c r="B170" s="228" t="s">
        <v>365</v>
      </c>
      <c r="C170" s="224" t="s">
        <v>366</v>
      </c>
      <c r="D170" s="205" t="e">
        <f>SUM(E170:G170)</f>
        <v>#REF!</v>
      </c>
      <c r="E170" s="206">
        <v>11274</v>
      </c>
      <c r="F170" s="206" t="e">
        <f>'[2]13. Sociálna starostlivosť'!#REF!</f>
        <v>#REF!</v>
      </c>
      <c r="G170" s="207" t="e">
        <f>'[2]13. Sociálna starostlivosť'!#REF!</f>
        <v>#REF!</v>
      </c>
      <c r="H170" s="205">
        <f>SUM(I170:K170)</f>
        <v>10658.49</v>
      </c>
      <c r="I170" s="206">
        <v>10658.49</v>
      </c>
      <c r="J170" s="206">
        <v>0</v>
      </c>
      <c r="K170" s="208">
        <v>0</v>
      </c>
      <c r="L170" s="209" t="e">
        <f>SUM(M170:O170)</f>
        <v>#REF!</v>
      </c>
      <c r="M170" s="206" t="e">
        <f>'[2]13. Sociálna starostlivosť'!#REF!</f>
        <v>#REF!</v>
      </c>
      <c r="N170" s="206" t="e">
        <f>'[2]13. Sociálna starostlivosť'!#REF!</f>
        <v>#REF!</v>
      </c>
      <c r="O170" s="208" t="e">
        <f>'[2]13. Sociálna starostlivosť'!#REF!</f>
        <v>#REF!</v>
      </c>
      <c r="P170" s="253">
        <v>10946.4</v>
      </c>
      <c r="Q170" s="254">
        <v>10946.4</v>
      </c>
      <c r="R170" s="254">
        <v>0</v>
      </c>
      <c r="S170" s="255">
        <v>0</v>
      </c>
      <c r="T170" s="209">
        <f>SUM(U170:W170)</f>
        <v>16468</v>
      </c>
      <c r="U170" s="206">
        <f>'[2]13. Sociálna starostlivosť'!$H$45</f>
        <v>16468</v>
      </c>
      <c r="V170" s="206">
        <f>'[2]13. Sociálna starostlivosť'!$I$45</f>
        <v>0</v>
      </c>
      <c r="W170" s="208">
        <f>'[2]13. Sociálna starostlivosť'!$J$45</f>
        <v>0</v>
      </c>
    </row>
    <row r="171" spans="1:23" ht="15.75" x14ac:dyDescent="0.25">
      <c r="A171" s="84"/>
      <c r="B171" s="228" t="s">
        <v>367</v>
      </c>
      <c r="C171" s="219" t="s">
        <v>368</v>
      </c>
      <c r="D171" s="205" t="e">
        <f>SUM(D172:D172)</f>
        <v>#REF!</v>
      </c>
      <c r="E171" s="206">
        <f>SUM(E172:E172)</f>
        <v>35699</v>
      </c>
      <c r="F171" s="206" t="e">
        <f>SUM(F172:F172)</f>
        <v>#REF!</v>
      </c>
      <c r="G171" s="207" t="e">
        <f t="shared" ref="G171:W171" si="79">SUM(G172)</f>
        <v>#REF!</v>
      </c>
      <c r="H171" s="205">
        <f t="shared" si="79"/>
        <v>11959.49</v>
      </c>
      <c r="I171" s="206">
        <f t="shared" si="79"/>
        <v>11959.49</v>
      </c>
      <c r="J171" s="206">
        <f t="shared" si="79"/>
        <v>0</v>
      </c>
      <c r="K171" s="208">
        <f t="shared" si="79"/>
        <v>0</v>
      </c>
      <c r="L171" s="209" t="e">
        <f t="shared" si="79"/>
        <v>#REF!</v>
      </c>
      <c r="M171" s="206" t="e">
        <f t="shared" si="79"/>
        <v>#REF!</v>
      </c>
      <c r="N171" s="206" t="e">
        <f t="shared" si="79"/>
        <v>#REF!</v>
      </c>
      <c r="O171" s="208" t="e">
        <f t="shared" si="79"/>
        <v>#REF!</v>
      </c>
      <c r="P171" s="253">
        <v>4445.47</v>
      </c>
      <c r="Q171" s="254">
        <v>4445.47</v>
      </c>
      <c r="R171" s="254">
        <v>0</v>
      </c>
      <c r="S171" s="255">
        <v>0</v>
      </c>
      <c r="T171" s="209" t="e">
        <f t="shared" si="79"/>
        <v>#REF!</v>
      </c>
      <c r="U171" s="206">
        <f t="shared" si="79"/>
        <v>150</v>
      </c>
      <c r="V171" s="206" t="e">
        <f t="shared" si="79"/>
        <v>#REF!</v>
      </c>
      <c r="W171" s="208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'[2]13. Sociálna starostlivosť'!#REF!</f>
        <v>#REF!</v>
      </c>
      <c r="G172" s="95" t="e">
        <f>'[2]13.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'[2]13. Sociálna starostlivosť'!#REF!</f>
        <v>#REF!</v>
      </c>
      <c r="N172" s="94" t="e">
        <f>'[2]13. Sociálna starostlivosť'!#REF!</f>
        <v>#REF!</v>
      </c>
      <c r="O172" s="96" t="e">
        <f>'[2]13. Sociálna starostlivosť'!#REF!</f>
        <v>#REF!</v>
      </c>
      <c r="P172" s="253">
        <v>4445.47</v>
      </c>
      <c r="Q172" s="256">
        <v>4445.47</v>
      </c>
      <c r="R172" s="256">
        <v>0</v>
      </c>
      <c r="S172" s="257">
        <v>0</v>
      </c>
      <c r="T172" s="97" t="e">
        <f>SUM(U172:W172)</f>
        <v>#REF!</v>
      </c>
      <c r="U172" s="94">
        <f>'[2]13. Sociálna starostlivosť'!$H$54</f>
        <v>150</v>
      </c>
      <c r="V172" s="94" t="e">
        <f>'[2]13. Sociálna starostlivosť'!$I$54</f>
        <v>#REF!</v>
      </c>
      <c r="W172" s="96" t="e">
        <f>'[2]13. Sociálna starostlivosť'!$J$54</f>
        <v>#REF!</v>
      </c>
    </row>
    <row r="173" spans="1:23" ht="17.25" thickBot="1" x14ac:dyDescent="0.35">
      <c r="A173" s="108"/>
      <c r="B173" s="225" t="s">
        <v>370</v>
      </c>
      <c r="C173" s="226" t="s">
        <v>371</v>
      </c>
      <c r="D173" s="213" t="e">
        <f>SUM(E173:G173)</f>
        <v>#REF!</v>
      </c>
      <c r="E173" s="214">
        <v>832</v>
      </c>
      <c r="F173" s="214" t="e">
        <f>'[2]13. Sociálna starostlivosť'!#REF!</f>
        <v>#REF!</v>
      </c>
      <c r="G173" s="215" t="e">
        <f>'[2]13. Sociálna starostlivosť'!#REF!</f>
        <v>#REF!</v>
      </c>
      <c r="H173" s="213" t="e">
        <f>SUM(I173:K173)</f>
        <v>#REF!</v>
      </c>
      <c r="I173" s="214" t="e">
        <f>'[2]13. Sociálna starostlivosť'!#REF!</f>
        <v>#REF!</v>
      </c>
      <c r="J173" s="214">
        <v>0</v>
      </c>
      <c r="K173" s="223">
        <v>0</v>
      </c>
      <c r="L173" s="222" t="e">
        <f>SUM(M173:O173)</f>
        <v>#REF!</v>
      </c>
      <c r="M173" s="214" t="e">
        <f>'[2]13. Sociálna starostlivosť'!#REF!</f>
        <v>#REF!</v>
      </c>
      <c r="N173" s="214" t="e">
        <f>'[2]13. Sociálna starostlivosť'!#REF!</f>
        <v>#REF!</v>
      </c>
      <c r="O173" s="223" t="e">
        <f>'[2]13. Sociálna starostlivosť'!#REF!</f>
        <v>#REF!</v>
      </c>
      <c r="P173" s="263">
        <v>0</v>
      </c>
      <c r="Q173" s="264">
        <v>0</v>
      </c>
      <c r="R173" s="264">
        <v>0</v>
      </c>
      <c r="S173" s="265">
        <v>0</v>
      </c>
      <c r="T173" s="222" t="e">
        <f>SUM(U173:W173)</f>
        <v>#REF!</v>
      </c>
      <c r="U173" s="214">
        <f>'[2]13. Sociálna starostlivosť'!$H$75</f>
        <v>1300</v>
      </c>
      <c r="V173" s="214" t="e">
        <f>'[2]13. Sociálna starostlivosť'!$I$75</f>
        <v>#REF!</v>
      </c>
      <c r="W173" s="223" t="e">
        <f>'[2]13. Sociálna starostlivosť'!$J$75</f>
        <v>#REF!</v>
      </c>
    </row>
    <row r="174" spans="1:23" s="82" customFormat="1" ht="17.25" thickBot="1" x14ac:dyDescent="0.35">
      <c r="A174" s="116"/>
      <c r="B174" s="195" t="s">
        <v>372</v>
      </c>
      <c r="C174" s="196"/>
      <c r="D174" s="197" t="e">
        <f>SUM(E174:G174)</f>
        <v>#REF!</v>
      </c>
      <c r="E174" s="198">
        <v>303254</v>
      </c>
      <c r="F174" s="198" t="e">
        <f>'[2]14. Bývanie'!#REF!</f>
        <v>#REF!</v>
      </c>
      <c r="G174" s="199">
        <v>112360</v>
      </c>
      <c r="H174" s="200">
        <f>SUM(I174:K174)</f>
        <v>423841</v>
      </c>
      <c r="I174" s="201">
        <v>308731</v>
      </c>
      <c r="J174" s="201">
        <v>0</v>
      </c>
      <c r="K174" s="202">
        <v>115110</v>
      </c>
      <c r="L174" s="197" t="e">
        <f>SUM(M174:O174)</f>
        <v>#REF!</v>
      </c>
      <c r="M174" s="198" t="e">
        <f>'[2]14. Bývanie'!#REF!</f>
        <v>#REF!</v>
      </c>
      <c r="N174" s="198" t="e">
        <f>'[2]14. Bývanie'!#REF!</f>
        <v>#REF!</v>
      </c>
      <c r="O174" s="198" t="e">
        <f>'[2]14. Bývanie'!#REF!</f>
        <v>#REF!</v>
      </c>
      <c r="P174" s="282">
        <v>407863.46</v>
      </c>
      <c r="Q174" s="283">
        <v>289949.36</v>
      </c>
      <c r="R174" s="283">
        <v>0</v>
      </c>
      <c r="S174" s="283">
        <v>117914.1</v>
      </c>
      <c r="T174" s="197">
        <f>SUM(U174:W174)</f>
        <v>450923</v>
      </c>
      <c r="U174" s="198">
        <f>'[2]14. Bývanie'!$H$18</f>
        <v>329843</v>
      </c>
      <c r="V174" s="198">
        <f>'[2]14. Bývanie'!$I$18</f>
        <v>0</v>
      </c>
      <c r="W174" s="198">
        <f>'[2]14. Bývanie'!$J$18</f>
        <v>121080</v>
      </c>
    </row>
    <row r="175" spans="1:23" s="82" customFormat="1" ht="14.25" x14ac:dyDescent="0.2">
      <c r="A175" s="116"/>
      <c r="B175" s="187" t="s">
        <v>373</v>
      </c>
      <c r="C175" s="192"/>
      <c r="D175" s="182" t="e">
        <f t="shared" ref="D175:W175" si="80">SUM(D176:D178)</f>
        <v>#REF!</v>
      </c>
      <c r="E175" s="183" t="e">
        <f t="shared" si="80"/>
        <v>#REF!</v>
      </c>
      <c r="F175" s="183" t="e">
        <f t="shared" si="80"/>
        <v>#REF!</v>
      </c>
      <c r="G175" s="184" t="e">
        <f t="shared" si="80"/>
        <v>#REF!</v>
      </c>
      <c r="H175" s="182" t="e">
        <f t="shared" si="80"/>
        <v>#REF!</v>
      </c>
      <c r="I175" s="183">
        <f t="shared" si="80"/>
        <v>1482459.49</v>
      </c>
      <c r="J175" s="183">
        <f t="shared" si="80"/>
        <v>12620.49</v>
      </c>
      <c r="K175" s="185" t="e">
        <f t="shared" si="80"/>
        <v>#REF!</v>
      </c>
      <c r="L175" s="186" t="e">
        <f t="shared" si="80"/>
        <v>#REF!</v>
      </c>
      <c r="M175" s="183" t="e">
        <f t="shared" si="80"/>
        <v>#REF!</v>
      </c>
      <c r="N175" s="183" t="e">
        <f t="shared" si="80"/>
        <v>#REF!</v>
      </c>
      <c r="O175" s="185" t="e">
        <f t="shared" si="80"/>
        <v>#REF!</v>
      </c>
      <c r="P175" s="261">
        <v>1574450.76</v>
      </c>
      <c r="Q175" s="262">
        <v>1574450.76</v>
      </c>
      <c r="R175" s="262">
        <v>0</v>
      </c>
      <c r="S175" s="266">
        <v>0</v>
      </c>
      <c r="T175" s="186" t="e">
        <f t="shared" si="80"/>
        <v>#REF!</v>
      </c>
      <c r="U175" s="183" t="e">
        <f t="shared" si="80"/>
        <v>#REF!</v>
      </c>
      <c r="V175" s="183" t="e">
        <f t="shared" si="80"/>
        <v>#REF!</v>
      </c>
      <c r="W175" s="185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'[2]15.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'[2]15. Administratíva'!#REF!</f>
        <v>#REF!</v>
      </c>
      <c r="L176" s="97" t="e">
        <f>SUM(M176:O176)</f>
        <v>#REF!</v>
      </c>
      <c r="M176" s="94" t="e">
        <f>'[2]15. Administratíva'!#REF!</f>
        <v>#REF!</v>
      </c>
      <c r="N176" s="94" t="e">
        <f>'[2]15. Administratíva'!#REF!</f>
        <v>#REF!</v>
      </c>
      <c r="O176" s="96" t="e">
        <f>'[2]15. Administratíva'!#REF!</f>
        <v>#REF!</v>
      </c>
      <c r="P176" s="284">
        <v>441956.04</v>
      </c>
      <c r="Q176" s="256">
        <v>441956.04</v>
      </c>
      <c r="R176" s="256">
        <v>0</v>
      </c>
      <c r="S176" s="257">
        <v>0</v>
      </c>
      <c r="T176" s="97" t="e">
        <f>SUM(U176:W176)</f>
        <v>#REF!</v>
      </c>
      <c r="U176" s="94">
        <f>'[2]15. Administratíva'!$H$89</f>
        <v>1343</v>
      </c>
      <c r="V176" s="94" t="e">
        <f>'[2]15. Administratíva'!$I$89</f>
        <v>#REF!</v>
      </c>
      <c r="W176" s="96" t="e">
        <f>'[2]15.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'[2]15. Administratíva'!#REF!</f>
        <v>#REF!</v>
      </c>
      <c r="F177" s="94" t="e">
        <f>'[2]15.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'[2]15. Administratíva'!#REF!</f>
        <v>#REF!</v>
      </c>
      <c r="N177" s="94" t="e">
        <f>'[2]15. Administratíva'!#REF!</f>
        <v>#REF!</v>
      </c>
      <c r="O177" s="96" t="e">
        <f>'[2]15. Administratíva'!#REF!</f>
        <v>#REF!</v>
      </c>
      <c r="P177" s="284">
        <v>0</v>
      </c>
      <c r="Q177" s="256">
        <v>0</v>
      </c>
      <c r="R177" s="256">
        <v>0</v>
      </c>
      <c r="S177" s="257">
        <v>0</v>
      </c>
      <c r="T177" s="97" t="e">
        <f>SUM(U177:W177)</f>
        <v>#REF!</v>
      </c>
      <c r="U177" s="94" t="e">
        <f>'[2]15. Administratíva'!$H$91</f>
        <v>#REF!</v>
      </c>
      <c r="V177" s="94" t="e">
        <f>'[2]15. Administratíva'!$I$91</f>
        <v>#REF!</v>
      </c>
      <c r="W177" s="96" t="e">
        <f>'[2]15.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'[2]15. Administratíva'!#REF!</f>
        <v>#REF!</v>
      </c>
      <c r="G178" s="104" t="e">
        <f>'[2]15.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'[2]15. Administratíva'!#REF!</f>
        <v>#REF!</v>
      </c>
      <c r="O178" s="113" t="e">
        <f>'[2]15. Administratíva'!#REF!</f>
        <v>#REF!</v>
      </c>
      <c r="P178" s="285">
        <v>1132494.72</v>
      </c>
      <c r="Q178" s="271">
        <v>1132494.72</v>
      </c>
      <c r="R178" s="271">
        <v>0</v>
      </c>
      <c r="S178" s="272">
        <v>0</v>
      </c>
      <c r="T178" s="112">
        <f>SUM(U178:W178)</f>
        <v>18649</v>
      </c>
      <c r="U178" s="103">
        <f>'[1]15. Administratíva'!$Q$4</f>
        <v>18649</v>
      </c>
      <c r="V178" s="103">
        <f>'[2]15. Administratíva'!$I$4</f>
        <v>0</v>
      </c>
      <c r="W178" s="113">
        <f>'[2]15.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927" t="s">
        <v>392</v>
      </c>
      <c r="B1" s="927"/>
      <c r="C1" s="927"/>
      <c r="D1" s="927"/>
      <c r="E1" s="927"/>
      <c r="F1" s="927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</vt:lpstr>
      <vt:lpstr>výdavky </vt:lpstr>
      <vt:lpstr>sumár </vt:lpstr>
      <vt:lpstr>investície</vt:lpstr>
      <vt:lpstr>školstvo</vt:lpstr>
      <vt:lpstr>pomocná tabuľka - príjmy 2013</vt:lpstr>
      <vt:lpstr>pomocná tabuľka - výdavky 2013</vt:lpstr>
      <vt:lpstr>pomocná tabuľka - sumár 2013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2016-11-16T12:14:10Z</cp:lastPrinted>
  <dcterms:created xsi:type="dcterms:W3CDTF">2013-01-26T12:47:58Z</dcterms:created>
  <dcterms:modified xsi:type="dcterms:W3CDTF">2016-11-16T12:46:38Z</dcterms:modified>
</cp:coreProperties>
</file>