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 filterPrivacy="1" defaultThemeVersion="124226"/>
  <xr:revisionPtr revIDLastSave="0" documentId="13_ncr:1_{001DD9C9-D28E-49EE-A9DF-35DC3E0213C0}" xr6:coauthVersionLast="47" xr6:coauthVersionMax="47" xr10:uidLastSave="{00000000-0000-0000-0000-000000000000}"/>
  <bookViews>
    <workbookView xWindow="-28920" yWindow="15" windowWidth="29040" windowHeight="15840" xr2:uid="{00000000-000D-0000-FFFF-FFFF00000000}"/>
  </bookViews>
  <sheets>
    <sheet name="vývoj rozpočtu" sheetId="5" r:id="rId1"/>
    <sheet name="výdavky podľa programov" sheetId="2" r:id="rId2"/>
    <sheet name="záväzky" sheetId="3" r:id="rId3"/>
    <sheet name="investície" sheetId="4" r:id="rId4"/>
    <sheet name="Hárok1" sheetId="6" r:id="rId5"/>
  </sheets>
  <externalReferences>
    <externalReference r:id="rId6"/>
    <externalReference r:id="rId7"/>
    <externalReference r:id="rId8"/>
    <externalReference r:id="rId9"/>
    <externalReference r:id="rId10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7" i="4" l="1"/>
  <c r="I8" i="4" l="1"/>
  <c r="I14" i="4" l="1"/>
  <c r="F14" i="4"/>
  <c r="B14" i="4"/>
  <c r="F23" i="4" l="1"/>
  <c r="F19" i="4"/>
  <c r="E26" i="4"/>
  <c r="E25" i="4"/>
  <c r="E24" i="4"/>
  <c r="E21" i="4"/>
  <c r="E20" i="4"/>
  <c r="E18" i="4"/>
  <c r="E17" i="4"/>
  <c r="E16" i="4"/>
  <c r="E13" i="4"/>
  <c r="E12" i="4"/>
  <c r="E11" i="4"/>
  <c r="E9" i="4"/>
  <c r="E8" i="4"/>
  <c r="E6" i="4"/>
  <c r="E5" i="4"/>
  <c r="E4" i="4"/>
  <c r="F4" i="4"/>
  <c r="F5" i="4"/>
  <c r="F6" i="4"/>
  <c r="F8" i="4"/>
  <c r="F9" i="4"/>
  <c r="F11" i="4"/>
  <c r="F12" i="4"/>
  <c r="F13" i="4"/>
  <c r="F16" i="4"/>
  <c r="F17" i="4"/>
  <c r="F18" i="4"/>
  <c r="F20" i="4"/>
  <c r="F21" i="4"/>
  <c r="F24" i="4"/>
  <c r="F25" i="4"/>
  <c r="F26" i="4"/>
  <c r="F9" i="3"/>
  <c r="F8" i="3"/>
  <c r="F5" i="3"/>
  <c r="F4" i="3"/>
  <c r="E18" i="2"/>
  <c r="E17" i="2"/>
  <c r="E16" i="2"/>
  <c r="E15" i="2"/>
  <c r="E14" i="2"/>
  <c r="E13" i="2"/>
  <c r="E12" i="2"/>
  <c r="E11" i="2"/>
  <c r="E10" i="2"/>
  <c r="E9" i="2"/>
  <c r="E8" i="2"/>
  <c r="E7" i="2"/>
  <c r="E6" i="2"/>
  <c r="E5" i="2"/>
  <c r="E4" i="2"/>
  <c r="E11" i="5"/>
  <c r="E10" i="5"/>
  <c r="E8" i="5"/>
  <c r="E7" i="5"/>
  <c r="E5" i="5"/>
  <c r="E4" i="5"/>
  <c r="D4" i="5"/>
  <c r="F10" i="5"/>
  <c r="F7" i="5"/>
  <c r="I23" i="4"/>
  <c r="B19" i="4"/>
  <c r="B23" i="4"/>
  <c r="D26" i="4" l="1"/>
  <c r="D25" i="4"/>
  <c r="D24" i="4"/>
  <c r="D21" i="4"/>
  <c r="D20" i="4"/>
  <c r="D18" i="4"/>
  <c r="D17" i="4"/>
  <c r="D16" i="4"/>
  <c r="D13" i="4"/>
  <c r="D12" i="4"/>
  <c r="D11" i="4"/>
  <c r="D9" i="4"/>
  <c r="D8" i="4"/>
  <c r="D6" i="4"/>
  <c r="D5" i="4"/>
  <c r="D4" i="4"/>
  <c r="C4" i="4"/>
  <c r="E9" i="3"/>
  <c r="E8" i="3"/>
  <c r="E5" i="3"/>
  <c r="E4" i="3"/>
  <c r="D18" i="2"/>
  <c r="D17" i="2"/>
  <c r="D16" i="2"/>
  <c r="D15" i="2"/>
  <c r="D14" i="2"/>
  <c r="D13" i="2"/>
  <c r="D12" i="2"/>
  <c r="D11" i="2"/>
  <c r="D10" i="2"/>
  <c r="D9" i="2"/>
  <c r="D8" i="2"/>
  <c r="D7" i="2"/>
  <c r="D6" i="2"/>
  <c r="D5" i="2"/>
  <c r="D4" i="2"/>
  <c r="C4" i="2"/>
  <c r="D11" i="5"/>
  <c r="D10" i="5"/>
  <c r="D8" i="5"/>
  <c r="D7" i="5"/>
  <c r="D5" i="5"/>
  <c r="C4" i="5"/>
  <c r="C26" i="4"/>
  <c r="C25" i="4"/>
  <c r="C24" i="4"/>
  <c r="C21" i="4"/>
  <c r="C20" i="4"/>
  <c r="C18" i="4"/>
  <c r="C17" i="4"/>
  <c r="C16" i="4"/>
  <c r="C13" i="4"/>
  <c r="C12" i="4"/>
  <c r="C11" i="4"/>
  <c r="C9" i="4"/>
  <c r="C8" i="4"/>
  <c r="C6" i="4"/>
  <c r="C5" i="4"/>
  <c r="D9" i="3"/>
  <c r="D8" i="3"/>
  <c r="D5" i="3"/>
  <c r="D4" i="3"/>
  <c r="C18" i="2"/>
  <c r="C17" i="2"/>
  <c r="C16" i="2"/>
  <c r="C15" i="2"/>
  <c r="C14" i="2"/>
  <c r="C13" i="2"/>
  <c r="C12" i="2"/>
  <c r="C11" i="2"/>
  <c r="C10" i="2"/>
  <c r="C9" i="2"/>
  <c r="C8" i="2"/>
  <c r="C7" i="2"/>
  <c r="C6" i="2"/>
  <c r="C5" i="2"/>
  <c r="C7" i="5"/>
  <c r="C11" i="5" l="1"/>
  <c r="C10" i="5"/>
  <c r="C8" i="5"/>
  <c r="C5" i="5"/>
  <c r="B13" i="4" l="1"/>
  <c r="I26" i="4" l="1"/>
  <c r="I24" i="4"/>
  <c r="I18" i="4"/>
  <c r="I11" i="4"/>
  <c r="I9" i="4"/>
  <c r="I6" i="4"/>
  <c r="B26" i="4"/>
  <c r="B25" i="4"/>
  <c r="B24" i="4"/>
  <c r="B21" i="4"/>
  <c r="B18" i="4"/>
  <c r="B17" i="4"/>
  <c r="B16" i="4"/>
  <c r="B12" i="4"/>
  <c r="B11" i="4"/>
  <c r="B9" i="4"/>
  <c r="B8" i="4"/>
  <c r="B6" i="4"/>
  <c r="B5" i="4"/>
  <c r="B4" i="4"/>
  <c r="C9" i="3" l="1"/>
  <c r="C8" i="3"/>
  <c r="C5" i="3"/>
  <c r="C4" i="3"/>
  <c r="B10" i="5"/>
  <c r="B7" i="5"/>
  <c r="G27" i="4" l="1"/>
  <c r="F7" i="3" l="1"/>
  <c r="F11" i="3"/>
  <c r="F27" i="4"/>
  <c r="F12" i="3" l="1"/>
  <c r="H11" i="3" l="1"/>
  <c r="H7" i="3"/>
  <c r="H12" i="3" l="1"/>
  <c r="E27" i="4" l="1"/>
  <c r="D27" i="4"/>
  <c r="C27" i="4" l="1"/>
  <c r="I7" i="3" l="1"/>
  <c r="I11" i="3"/>
  <c r="I12" i="3" l="1"/>
  <c r="G11" i="3" l="1"/>
  <c r="G7" i="3"/>
  <c r="G12" i="3" l="1"/>
  <c r="E11" i="3" l="1"/>
  <c r="E7" i="3"/>
  <c r="E12" i="3" l="1"/>
  <c r="D11" i="3"/>
  <c r="D7" i="3"/>
  <c r="C7" i="3" l="1"/>
  <c r="C11" i="3"/>
  <c r="C12" i="3" l="1"/>
  <c r="D12" i="3"/>
  <c r="E13" i="5" l="1"/>
  <c r="G13" i="5" l="1"/>
  <c r="G12" i="5" l="1"/>
  <c r="G9" i="5" l="1"/>
  <c r="G19" i="2"/>
  <c r="G14" i="5" l="1"/>
  <c r="G15" i="5" s="1"/>
  <c r="G6" i="5"/>
  <c r="H13" i="5" l="1"/>
  <c r="H12" i="5" l="1"/>
  <c r="H9" i="5" l="1"/>
  <c r="H19" i="2" l="1"/>
  <c r="H6" i="5"/>
  <c r="H14" i="5"/>
  <c r="H15" i="5" s="1"/>
  <c r="C13" i="5" l="1"/>
  <c r="C12" i="5" l="1"/>
  <c r="C9" i="5"/>
  <c r="C19" i="2" l="1"/>
  <c r="C14" i="5" l="1"/>
  <c r="C15" i="5" s="1"/>
  <c r="C6" i="5"/>
  <c r="D13" i="5" l="1"/>
  <c r="D9" i="5" l="1"/>
  <c r="D12" i="5"/>
  <c r="D19" i="2" l="1"/>
  <c r="D6" i="5" l="1"/>
  <c r="D14" i="5"/>
  <c r="D15" i="5" s="1"/>
  <c r="B4" i="5" l="1"/>
  <c r="B13" i="5" l="1"/>
  <c r="B17" i="2" l="1"/>
  <c r="B10" i="2" l="1"/>
  <c r="B11" i="2"/>
  <c r="B7" i="2"/>
  <c r="B5" i="2"/>
  <c r="B9" i="2" l="1"/>
  <c r="B13" i="2" l="1"/>
  <c r="I27" i="4" l="1"/>
  <c r="B20" i="4" l="1"/>
  <c r="B27" i="4" s="1"/>
  <c r="B8" i="2" l="1"/>
  <c r="B18" i="2"/>
  <c r="B16" i="2"/>
  <c r="B15" i="2" l="1"/>
  <c r="B11" i="5" l="1"/>
  <c r="B12" i="5" s="1"/>
  <c r="E12" i="5"/>
  <c r="B8" i="5"/>
  <c r="B9" i="5" s="1"/>
  <c r="I12" i="5" l="1"/>
  <c r="E9" i="5" l="1"/>
  <c r="E19" i="2" l="1"/>
  <c r="E14" i="5" l="1"/>
  <c r="E15" i="5" s="1"/>
  <c r="E6" i="5"/>
  <c r="F4" i="5" l="1"/>
  <c r="F13" i="5" l="1"/>
  <c r="F5" i="2" l="1"/>
  <c r="F4" i="2"/>
  <c r="I13" i="5" l="1"/>
  <c r="F15" i="2" l="1"/>
  <c r="F7" i="2" l="1"/>
  <c r="B6" i="2"/>
  <c r="F6" i="2"/>
  <c r="B4" i="2" l="1"/>
  <c r="B14" i="2" l="1"/>
  <c r="F13" i="2"/>
  <c r="B12" i="2"/>
  <c r="B19" i="2" s="1"/>
  <c r="F9" i="2"/>
  <c r="F14" i="2" l="1"/>
  <c r="F11" i="2"/>
  <c r="F10" i="2"/>
  <c r="F8" i="2"/>
  <c r="B5" i="5" l="1"/>
  <c r="B14" i="5" l="1"/>
  <c r="B15" i="5" s="1"/>
  <c r="B6" i="5"/>
  <c r="F11" i="5" l="1"/>
  <c r="F12" i="5" s="1"/>
  <c r="F17" i="2"/>
  <c r="F12" i="2" l="1"/>
  <c r="F18" i="2"/>
  <c r="F8" i="5"/>
  <c r="F9" i="5" s="1"/>
  <c r="F16" i="2"/>
  <c r="F19" i="2" s="1"/>
  <c r="F5" i="5" l="1"/>
  <c r="F6" i="5" s="1"/>
  <c r="F14" i="5" l="1"/>
  <c r="F15" i="5" s="1"/>
  <c r="I6" i="5" l="1"/>
  <c r="I19" i="2" l="1"/>
  <c r="I9" i="5" l="1"/>
  <c r="I14" i="5"/>
  <c r="I15" i="5" s="1"/>
</calcChain>
</file>

<file path=xl/sharedStrings.xml><?xml version="1.0" encoding="utf-8"?>
<sst xmlns="http://schemas.openxmlformats.org/spreadsheetml/2006/main" count="102" uniqueCount="92">
  <si>
    <t>bežné príjmy</t>
  </si>
  <si>
    <t>bežné výdavky</t>
  </si>
  <si>
    <t>rozdiel BR</t>
  </si>
  <si>
    <t>kapitálové príjmy</t>
  </si>
  <si>
    <t>kapitálové výdavky</t>
  </si>
  <si>
    <t>rozdiel KR</t>
  </si>
  <si>
    <t>príjmové FO</t>
  </si>
  <si>
    <t>výdavkové FO</t>
  </si>
  <si>
    <t>rozdiel FO</t>
  </si>
  <si>
    <t>príjmy spolu</t>
  </si>
  <si>
    <t>výdavky spolu</t>
  </si>
  <si>
    <t>rozdiel rozpočtu</t>
  </si>
  <si>
    <t>1. Plánovanie, manažment a kontrola</t>
  </si>
  <si>
    <t>2. Propagácia a marketing</t>
  </si>
  <si>
    <t>3. Interné služby</t>
  </si>
  <si>
    <t>4. Služby občanom</t>
  </si>
  <si>
    <t>5. Bezpečnosť, právo a poriadok</t>
  </si>
  <si>
    <t>6. Odpadové hospodárstvo</t>
  </si>
  <si>
    <t>7. Komunikácie</t>
  </si>
  <si>
    <t>8. Doprava</t>
  </si>
  <si>
    <t>9. Vzdelávanie</t>
  </si>
  <si>
    <t>10. Šport</t>
  </si>
  <si>
    <t>11. Kultúra</t>
  </si>
  <si>
    <t>12. Prostredie pre život</t>
  </si>
  <si>
    <t>13. Sociálna starostlivosť</t>
  </si>
  <si>
    <t>14. Bývanie</t>
  </si>
  <si>
    <t>15. Administratíva</t>
  </si>
  <si>
    <t>spolu</t>
  </si>
  <si>
    <t>Investičné</t>
  </si>
  <si>
    <t>v lehote splatnosti</t>
  </si>
  <si>
    <t>po lehote splatnosti</t>
  </si>
  <si>
    <t>Spolu</t>
  </si>
  <si>
    <t xml:space="preserve">Bežné </t>
  </si>
  <si>
    <t>z toho nad 60 dní</t>
  </si>
  <si>
    <t>Tabuľka č. 2:  Výdavky podľa programov programového rozpočtu</t>
  </si>
  <si>
    <t>Tabuľka č. 3:  Vývoj záväzkov</t>
  </si>
  <si>
    <t>Tabuľka č. 4:  Stav investícií</t>
  </si>
  <si>
    <t>v EUR</t>
  </si>
  <si>
    <t>program v EUR</t>
  </si>
  <si>
    <t>Záväzky v EUR</t>
  </si>
  <si>
    <t>Tabuľka č. 1:  Vývoj rozpočtu</t>
  </si>
  <si>
    <t xml:space="preserve">Projektová dokumentácia </t>
  </si>
  <si>
    <t>5 % spoluúčasť mesta na projektoch EÚ</t>
  </si>
  <si>
    <t>Kapitálové výdavky</t>
  </si>
  <si>
    <t>Kapitálové výdavky spolu</t>
  </si>
  <si>
    <t>Modernizácia VO</t>
  </si>
  <si>
    <t>DD - kapitálové výdavky</t>
  </si>
  <si>
    <t xml:space="preserve">Rekonštrukcia MK </t>
  </si>
  <si>
    <t>Rekonštrukcia budovy DK Šaľa</t>
  </si>
  <si>
    <t>plaváreň</t>
  </si>
  <si>
    <t>SMART</t>
  </si>
  <si>
    <t>Svetelná signalizácia</t>
  </si>
  <si>
    <t>rozpočet 2023</t>
  </si>
  <si>
    <t>plnenie 
k 31.1.2023</t>
  </si>
  <si>
    <t>plnenie 
k 28.2.2023</t>
  </si>
  <si>
    <t>plnenie 
k 31.3.2023</t>
  </si>
  <si>
    <t>plnenie k 30.4.2023</t>
  </si>
  <si>
    <t>očakávané plnenie k 31.12.2023</t>
  </si>
  <si>
    <t xml:space="preserve"> rozpočet             
2023</t>
  </si>
  <si>
    <t>čerpanie k 31.1.2023</t>
  </si>
  <si>
    <t>čerpanie 
k 28.2.2023</t>
  </si>
  <si>
    <t>čerpanie 
k 31.3.2023</t>
  </si>
  <si>
    <t>čerpanie k 30.4.2023</t>
  </si>
  <si>
    <t>očakávané čerpanie k 31.12.2023</t>
  </si>
  <si>
    <t>stav k 31.1.2023</t>
  </si>
  <si>
    <t>stav k 28.2.2023</t>
  </si>
  <si>
    <t>stav k 31.3.2023</t>
  </si>
  <si>
    <t>stav k 30.4.2023</t>
  </si>
  <si>
    <t>Kybernetická bezpečnosť</t>
  </si>
  <si>
    <t>Rekonštrukkcia priestorov MsP</t>
  </si>
  <si>
    <t>Predstaničný priestor</t>
  </si>
  <si>
    <t>KV školstvo</t>
  </si>
  <si>
    <t>Ihrisko ČSLA - Nešporova</t>
  </si>
  <si>
    <t>Lesopark, akčný plán, vyňatie pôdy</t>
  </si>
  <si>
    <t>rozpočet   2023</t>
  </si>
  <si>
    <t>čerpanie k 28.2.2023</t>
  </si>
  <si>
    <t>čerpanie k 31.3.2023</t>
  </si>
  <si>
    <t>očakávané čerpanie k 30.06.2023</t>
  </si>
  <si>
    <t>očakávané čerpanie k 30.09.2023</t>
  </si>
  <si>
    <t xml:space="preserve">Ihrisko  </t>
  </si>
  <si>
    <t>Krízové centrum - strecha</t>
  </si>
  <si>
    <t>ZŠ s MŠ J. Murgaša - detské ihrisko</t>
  </si>
  <si>
    <t>očakávané plnenie k 30.06.2023</t>
  </si>
  <si>
    <t>očakávané plnenie k 30.09.2023</t>
  </si>
  <si>
    <t>očakávaný stav k 30.6.2023</t>
  </si>
  <si>
    <t>očakávaný stav k 30.9.2023</t>
  </si>
  <si>
    <t>očakávaný stav k 31.12.2023</t>
  </si>
  <si>
    <t>MsP - klimatizácia</t>
  </si>
  <si>
    <t>Parkovisko - cintorín</t>
  </si>
  <si>
    <t>ZŠ Hollého - plynový sporák ŠJ, rekonštrukcia blezkozvodov</t>
  </si>
  <si>
    <t>MŠ Družstevná - havária strechy</t>
  </si>
  <si>
    <t>Terréna starostlivosť - auto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</si>
</sst>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[$EUR]"/>
  </numFmts>
  <fonts count="16" x14ac:knownFonts="1">
    <font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1"/>
      <color indexed="8"/>
      <name val="Calibri"/>
      <family val="2"/>
      <charset val="238"/>
    </font>
    <font>
      <b/>
      <sz val="10"/>
      <color indexed="8"/>
      <name val="Arial"/>
      <family val="2"/>
      <charset val="238"/>
    </font>
    <font>
      <b/>
      <sz val="14"/>
      <color indexed="8"/>
      <name val="Calibri"/>
      <family val="2"/>
      <charset val="238"/>
    </font>
    <font>
      <b/>
      <sz val="12"/>
      <color indexed="8"/>
      <name val="Calibri"/>
      <family val="2"/>
      <charset val="238"/>
    </font>
    <font>
      <sz val="12"/>
      <color indexed="8"/>
      <name val="Calibri"/>
      <family val="2"/>
      <charset val="238"/>
    </font>
    <font>
      <sz val="12"/>
      <name val="Arial"/>
      <family val="2"/>
      <charset val="238"/>
    </font>
    <font>
      <sz val="12"/>
      <name val="Calibri"/>
      <family val="2"/>
      <charset val="238"/>
    </font>
    <font>
      <sz val="14"/>
      <color indexed="8"/>
      <name val="Calibri"/>
      <family val="2"/>
      <charset val="238"/>
    </font>
    <font>
      <b/>
      <sz val="12"/>
      <color indexed="8"/>
      <name val="Arial"/>
      <family val="2"/>
      <charset val="238"/>
    </font>
    <font>
      <b/>
      <sz val="12"/>
      <name val="Calibri"/>
      <family val="2"/>
      <charset val="238"/>
    </font>
    <font>
      <sz val="12"/>
      <color indexed="8"/>
      <name val="Calibri"/>
      <family val="2"/>
      <charset val="238"/>
      <scheme val="minor"/>
    </font>
    <font>
      <sz val="12"/>
      <color indexed="8"/>
      <name val="Times New Roman"/>
      <family val="1"/>
      <charset val="238"/>
    </font>
    <font>
      <sz val="12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4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152">
    <xf numFmtId="0" fontId="0" fillId="0" borderId="0" xfId="0"/>
    <xf numFmtId="0" fontId="3" fillId="0" borderId="0" xfId="0" applyFont="1"/>
    <xf numFmtId="164" fontId="2" fillId="0" borderId="0" xfId="1" applyNumberFormat="1" applyFont="1"/>
    <xf numFmtId="0" fontId="4" fillId="0" borderId="0" xfId="0" applyFont="1"/>
    <xf numFmtId="0" fontId="5" fillId="0" borderId="0" xfId="0" applyFont="1"/>
    <xf numFmtId="0" fontId="0" fillId="2" borderId="0" xfId="0" applyFill="1"/>
    <xf numFmtId="0" fontId="3" fillId="2" borderId="0" xfId="0" applyFont="1" applyFill="1"/>
    <xf numFmtId="10" fontId="0" fillId="2" borderId="0" xfId="0" applyNumberFormat="1" applyFill="1"/>
    <xf numFmtId="0" fontId="7" fillId="2" borderId="0" xfId="0" applyFont="1" applyFill="1"/>
    <xf numFmtId="0" fontId="7" fillId="0" borderId="0" xfId="0" applyFont="1"/>
    <xf numFmtId="3" fontId="9" fillId="0" borderId="1" xfId="1" applyNumberFormat="1" applyFont="1" applyBorder="1"/>
    <xf numFmtId="3" fontId="0" fillId="2" borderId="0" xfId="0" applyNumberFormat="1" applyFill="1"/>
    <xf numFmtId="3" fontId="10" fillId="2" borderId="1" xfId="0" applyNumberFormat="1" applyFont="1" applyFill="1" applyBorder="1"/>
    <xf numFmtId="3" fontId="5" fillId="2" borderId="1" xfId="0" applyNumberFormat="1" applyFont="1" applyFill="1" applyBorder="1"/>
    <xf numFmtId="0" fontId="10" fillId="2" borderId="3" xfId="0" applyFont="1" applyFill="1" applyBorder="1"/>
    <xf numFmtId="0" fontId="5" fillId="2" borderId="3" xfId="0" applyFont="1" applyFill="1" applyBorder="1"/>
    <xf numFmtId="0" fontId="5" fillId="2" borderId="4" xfId="0" applyFont="1" applyFill="1" applyBorder="1"/>
    <xf numFmtId="3" fontId="10" fillId="2" borderId="3" xfId="0" applyNumberFormat="1" applyFont="1" applyFill="1" applyBorder="1"/>
    <xf numFmtId="3" fontId="5" fillId="2" borderId="3" xfId="0" applyNumberFormat="1" applyFont="1" applyFill="1" applyBorder="1"/>
    <xf numFmtId="3" fontId="5" fillId="2" borderId="4" xfId="0" applyNumberFormat="1" applyFont="1" applyFill="1" applyBorder="1"/>
    <xf numFmtId="3" fontId="5" fillId="2" borderId="7" xfId="0" applyNumberFormat="1" applyFont="1" applyFill="1" applyBorder="1"/>
    <xf numFmtId="0" fontId="10" fillId="2" borderId="8" xfId="0" applyFont="1" applyFill="1" applyBorder="1"/>
    <xf numFmtId="3" fontId="10" fillId="2" borderId="8" xfId="0" applyNumberFormat="1" applyFont="1" applyFill="1" applyBorder="1"/>
    <xf numFmtId="0" fontId="5" fillId="2" borderId="2" xfId="0" applyFont="1" applyFill="1" applyBorder="1"/>
    <xf numFmtId="0" fontId="5" fillId="2" borderId="2" xfId="0" applyFont="1" applyFill="1" applyBorder="1" applyAlignment="1">
      <alignment horizontal="center" wrapText="1"/>
    </xf>
    <xf numFmtId="0" fontId="5" fillId="2" borderId="11" xfId="0" applyFont="1" applyFill="1" applyBorder="1" applyAlignment="1">
      <alignment horizontal="center" wrapText="1"/>
    </xf>
    <xf numFmtId="0" fontId="5" fillId="2" borderId="12" xfId="0" applyFont="1" applyFill="1" applyBorder="1" applyAlignment="1">
      <alignment horizontal="center" wrapText="1"/>
    </xf>
    <xf numFmtId="0" fontId="7" fillId="2" borderId="3" xfId="0" applyFont="1" applyFill="1" applyBorder="1"/>
    <xf numFmtId="3" fontId="7" fillId="2" borderId="3" xfId="0" applyNumberFormat="1" applyFont="1" applyFill="1" applyBorder="1"/>
    <xf numFmtId="3" fontId="7" fillId="3" borderId="3" xfId="0" applyNumberFormat="1" applyFont="1" applyFill="1" applyBorder="1"/>
    <xf numFmtId="0" fontId="7" fillId="2" borderId="8" xfId="0" applyFont="1" applyFill="1" applyBorder="1"/>
    <xf numFmtId="3" fontId="7" fillId="2" borderId="8" xfId="0" applyNumberFormat="1" applyFont="1" applyFill="1" applyBorder="1"/>
    <xf numFmtId="0" fontId="6" fillId="2" borderId="2" xfId="0" applyFont="1" applyFill="1" applyBorder="1"/>
    <xf numFmtId="0" fontId="6" fillId="2" borderId="2" xfId="0" applyFont="1" applyFill="1" applyBorder="1" applyAlignment="1">
      <alignment horizontal="center" wrapText="1"/>
    </xf>
    <xf numFmtId="0" fontId="6" fillId="2" borderId="11" xfId="0" applyFont="1" applyFill="1" applyBorder="1" applyAlignment="1">
      <alignment horizontal="center" wrapText="1"/>
    </xf>
    <xf numFmtId="0" fontId="7" fillId="2" borderId="13" xfId="0" applyFont="1" applyFill="1" applyBorder="1"/>
    <xf numFmtId="3" fontId="7" fillId="2" borderId="13" xfId="0" applyNumberFormat="1" applyFont="1" applyFill="1" applyBorder="1"/>
    <xf numFmtId="3" fontId="6" fillId="2" borderId="2" xfId="0" applyNumberFormat="1" applyFont="1" applyFill="1" applyBorder="1"/>
    <xf numFmtId="3" fontId="6" fillId="2" borderId="11" xfId="0" applyNumberFormat="1" applyFont="1" applyFill="1" applyBorder="1"/>
    <xf numFmtId="0" fontId="9" fillId="0" borderId="6" xfId="1" applyFont="1" applyBorder="1"/>
    <xf numFmtId="0" fontId="9" fillId="0" borderId="10" xfId="1" applyFont="1" applyBorder="1"/>
    <xf numFmtId="0" fontId="6" fillId="0" borderId="11" xfId="0" applyFont="1" applyBorder="1" applyAlignment="1">
      <alignment horizontal="center" wrapText="1"/>
    </xf>
    <xf numFmtId="0" fontId="6" fillId="0" borderId="12" xfId="0" applyFont="1" applyBorder="1" applyAlignment="1">
      <alignment horizontal="center" wrapText="1"/>
    </xf>
    <xf numFmtId="3" fontId="12" fillId="0" borderId="7" xfId="1" applyNumberFormat="1" applyFont="1" applyBorder="1"/>
    <xf numFmtId="3" fontId="7" fillId="2" borderId="0" xfId="0" applyNumberFormat="1" applyFont="1" applyFill="1"/>
    <xf numFmtId="3" fontId="6" fillId="0" borderId="2" xfId="0" applyNumberFormat="1" applyFont="1" applyBorder="1"/>
    <xf numFmtId="0" fontId="6" fillId="0" borderId="2" xfId="0" applyFont="1" applyBorder="1"/>
    <xf numFmtId="0" fontId="6" fillId="0" borderId="2" xfId="0" applyFont="1" applyBorder="1" applyAlignment="1">
      <alignment horizontal="center" vertical="center" wrapText="1"/>
    </xf>
    <xf numFmtId="0" fontId="6" fillId="0" borderId="18" xfId="0" applyFont="1" applyBorder="1" applyAlignment="1">
      <alignment horizontal="center" wrapText="1"/>
    </xf>
    <xf numFmtId="0" fontId="6" fillId="0" borderId="11" xfId="0" applyFont="1" applyBorder="1" applyAlignment="1">
      <alignment horizontal="left"/>
    </xf>
    <xf numFmtId="3" fontId="6" fillId="0" borderId="11" xfId="0" applyNumberFormat="1" applyFont="1" applyBorder="1"/>
    <xf numFmtId="3" fontId="6" fillId="0" borderId="18" xfId="0" applyNumberFormat="1" applyFont="1" applyBorder="1"/>
    <xf numFmtId="3" fontId="10" fillId="2" borderId="5" xfId="0" applyNumberFormat="1" applyFont="1" applyFill="1" applyBorder="1"/>
    <xf numFmtId="3" fontId="5" fillId="2" borderId="5" xfId="0" applyNumberFormat="1" applyFont="1" applyFill="1" applyBorder="1"/>
    <xf numFmtId="3" fontId="9" fillId="0" borderId="22" xfId="1" applyNumberFormat="1" applyFont="1" applyBorder="1"/>
    <xf numFmtId="3" fontId="12" fillId="0" borderId="25" xfId="1" applyNumberFormat="1" applyFont="1" applyBorder="1"/>
    <xf numFmtId="3" fontId="9" fillId="0" borderId="5" xfId="1" applyNumberFormat="1" applyFont="1" applyBorder="1"/>
    <xf numFmtId="3" fontId="12" fillId="0" borderId="23" xfId="1" applyNumberFormat="1" applyFont="1" applyBorder="1"/>
    <xf numFmtId="3" fontId="10" fillId="2" borderId="26" xfId="0" applyNumberFormat="1" applyFont="1" applyFill="1" applyBorder="1"/>
    <xf numFmtId="3" fontId="10" fillId="2" borderId="22" xfId="0" applyNumberFormat="1" applyFont="1" applyFill="1" applyBorder="1"/>
    <xf numFmtId="3" fontId="5" fillId="2" borderId="22" xfId="0" applyNumberFormat="1" applyFont="1" applyFill="1" applyBorder="1"/>
    <xf numFmtId="3" fontId="13" fillId="0" borderId="27" xfId="0" applyNumberFormat="1" applyFont="1" applyBorder="1"/>
    <xf numFmtId="3" fontId="13" fillId="0" borderId="9" xfId="0" applyNumberFormat="1" applyFont="1" applyBorder="1"/>
    <xf numFmtId="3" fontId="9" fillId="0" borderId="26" xfId="1" applyNumberFormat="1" applyFont="1" applyBorder="1"/>
    <xf numFmtId="3" fontId="9" fillId="0" borderId="24" xfId="1" applyNumberFormat="1" applyFont="1" applyBorder="1"/>
    <xf numFmtId="0" fontId="5" fillId="2" borderId="18" xfId="0" applyFont="1" applyFill="1" applyBorder="1" applyAlignment="1">
      <alignment horizontal="center" wrapText="1"/>
    </xf>
    <xf numFmtId="3" fontId="5" fillId="2" borderId="25" xfId="0" applyNumberFormat="1" applyFont="1" applyFill="1" applyBorder="1"/>
    <xf numFmtId="3" fontId="5" fillId="2" borderId="23" xfId="0" applyNumberFormat="1" applyFont="1" applyFill="1" applyBorder="1"/>
    <xf numFmtId="3" fontId="13" fillId="0" borderId="21" xfId="0" applyNumberFormat="1" applyFont="1" applyBorder="1"/>
    <xf numFmtId="3" fontId="9" fillId="0" borderId="19" xfId="1" applyNumberFormat="1" applyFont="1" applyBorder="1"/>
    <xf numFmtId="3" fontId="12" fillId="0" borderId="15" xfId="1" applyNumberFormat="1" applyFont="1" applyBorder="1"/>
    <xf numFmtId="3" fontId="10" fillId="2" borderId="24" xfId="0" applyNumberFormat="1" applyFont="1" applyFill="1" applyBorder="1"/>
    <xf numFmtId="0" fontId="14" fillId="0" borderId="28" xfId="0" applyFont="1" applyBorder="1"/>
    <xf numFmtId="0" fontId="14" fillId="0" borderId="19" xfId="0" applyFont="1" applyBorder="1"/>
    <xf numFmtId="0" fontId="15" fillId="0" borderId="19" xfId="0" applyFont="1" applyBorder="1"/>
    <xf numFmtId="0" fontId="14" fillId="0" borderId="20" xfId="0" applyFont="1" applyBorder="1"/>
    <xf numFmtId="0" fontId="6" fillId="2" borderId="12" xfId="0" applyFont="1" applyFill="1" applyBorder="1" applyAlignment="1">
      <alignment horizontal="center" wrapText="1"/>
    </xf>
    <xf numFmtId="3" fontId="7" fillId="2" borderId="24" xfId="0" applyNumberFormat="1" applyFont="1" applyFill="1" applyBorder="1"/>
    <xf numFmtId="3" fontId="7" fillId="2" borderId="5" xfId="0" applyNumberFormat="1" applyFont="1" applyFill="1" applyBorder="1"/>
    <xf numFmtId="3" fontId="7" fillId="3" borderId="5" xfId="0" applyNumberFormat="1" applyFont="1" applyFill="1" applyBorder="1"/>
    <xf numFmtId="3" fontId="7" fillId="2" borderId="29" xfId="0" applyNumberFormat="1" applyFont="1" applyFill="1" applyBorder="1"/>
    <xf numFmtId="3" fontId="7" fillId="2" borderId="1" xfId="0" applyNumberFormat="1" applyFont="1" applyFill="1" applyBorder="1"/>
    <xf numFmtId="3" fontId="7" fillId="3" borderId="1" xfId="0" applyNumberFormat="1" applyFont="1" applyFill="1" applyBorder="1"/>
    <xf numFmtId="3" fontId="7" fillId="2" borderId="30" xfId="0" applyNumberFormat="1" applyFont="1" applyFill="1" applyBorder="1"/>
    <xf numFmtId="3" fontId="6" fillId="2" borderId="12" xfId="0" applyNumberFormat="1" applyFont="1" applyFill="1" applyBorder="1"/>
    <xf numFmtId="3" fontId="13" fillId="0" borderId="24" xfId="0" applyNumberFormat="1" applyFont="1" applyBorder="1"/>
    <xf numFmtId="3" fontId="5" fillId="2" borderId="31" xfId="0" applyNumberFormat="1" applyFont="1" applyFill="1" applyBorder="1"/>
    <xf numFmtId="3" fontId="10" fillId="2" borderId="31" xfId="0" applyNumberFormat="1" applyFont="1" applyFill="1" applyBorder="1"/>
    <xf numFmtId="3" fontId="5" fillId="2" borderId="32" xfId="0" applyNumberFormat="1" applyFont="1" applyFill="1" applyBorder="1"/>
    <xf numFmtId="3" fontId="6" fillId="2" borderId="34" xfId="0" applyNumberFormat="1" applyFont="1" applyFill="1" applyBorder="1"/>
    <xf numFmtId="0" fontId="6" fillId="2" borderId="35" xfId="0" applyFont="1" applyFill="1" applyBorder="1" applyAlignment="1">
      <alignment horizontal="center" wrapText="1"/>
    </xf>
    <xf numFmtId="3" fontId="0" fillId="0" borderId="33" xfId="0" applyNumberFormat="1" applyBorder="1"/>
    <xf numFmtId="3" fontId="0" fillId="0" borderId="6" xfId="0" applyNumberFormat="1" applyBorder="1"/>
    <xf numFmtId="3" fontId="3" fillId="0" borderId="17" xfId="0" applyNumberFormat="1" applyFont="1" applyBorder="1"/>
    <xf numFmtId="3" fontId="3" fillId="0" borderId="12" xfId="0" applyNumberFormat="1" applyFont="1" applyBorder="1"/>
    <xf numFmtId="3" fontId="9" fillId="0" borderId="38" xfId="1" applyNumberFormat="1" applyFont="1" applyBorder="1"/>
    <xf numFmtId="3" fontId="10" fillId="2" borderId="39" xfId="0" applyNumberFormat="1" applyFont="1" applyFill="1" applyBorder="1"/>
    <xf numFmtId="3" fontId="10" fillId="2" borderId="40" xfId="0" applyNumberFormat="1" applyFont="1" applyFill="1" applyBorder="1"/>
    <xf numFmtId="3" fontId="7" fillId="2" borderId="26" xfId="0" applyNumberFormat="1" applyFont="1" applyFill="1" applyBorder="1"/>
    <xf numFmtId="3" fontId="7" fillId="2" borderId="22" xfId="0" applyNumberFormat="1" applyFont="1" applyFill="1" applyBorder="1"/>
    <xf numFmtId="3" fontId="7" fillId="3" borderId="22" xfId="0" applyNumberFormat="1" applyFont="1" applyFill="1" applyBorder="1"/>
    <xf numFmtId="3" fontId="7" fillId="2" borderId="41" xfId="0" applyNumberFormat="1" applyFont="1" applyFill="1" applyBorder="1"/>
    <xf numFmtId="3" fontId="7" fillId="2" borderId="23" xfId="0" applyNumberFormat="1" applyFont="1" applyFill="1" applyBorder="1"/>
    <xf numFmtId="3" fontId="13" fillId="0" borderId="26" xfId="0" applyNumberFormat="1" applyFont="1" applyBorder="1"/>
    <xf numFmtId="3" fontId="13" fillId="0" borderId="42" xfId="0" applyNumberFormat="1" applyFont="1" applyBorder="1"/>
    <xf numFmtId="0" fontId="5" fillId="2" borderId="34" xfId="0" applyFont="1" applyFill="1" applyBorder="1" applyAlignment="1">
      <alignment horizontal="center" wrapText="1"/>
    </xf>
    <xf numFmtId="3" fontId="5" fillId="2" borderId="35" xfId="0" applyNumberFormat="1" applyFont="1" applyFill="1" applyBorder="1" applyAlignment="1">
      <alignment horizontal="center" wrapText="1"/>
    </xf>
    <xf numFmtId="3" fontId="5" fillId="2" borderId="19" xfId="0" applyNumberFormat="1" applyFont="1" applyFill="1" applyBorder="1"/>
    <xf numFmtId="3" fontId="10" fillId="2" borderId="19" xfId="0" applyNumberFormat="1" applyFont="1" applyFill="1" applyBorder="1"/>
    <xf numFmtId="3" fontId="5" fillId="2" borderId="15" xfId="0" applyNumberFormat="1" applyFont="1" applyFill="1" applyBorder="1"/>
    <xf numFmtId="3" fontId="5" fillId="2" borderId="43" xfId="0" applyNumberFormat="1" applyFont="1" applyFill="1" applyBorder="1" applyAlignment="1">
      <alignment horizontal="center" wrapText="1"/>
    </xf>
    <xf numFmtId="3" fontId="5" fillId="2" borderId="37" xfId="0" applyNumberFormat="1" applyFont="1" applyFill="1" applyBorder="1" applyAlignment="1">
      <alignment horizontal="center" wrapText="1"/>
    </xf>
    <xf numFmtId="3" fontId="6" fillId="2" borderId="43" xfId="0" applyNumberFormat="1" applyFont="1" applyFill="1" applyBorder="1" applyAlignment="1">
      <alignment horizontal="center" wrapText="1"/>
    </xf>
    <xf numFmtId="0" fontId="6" fillId="2" borderId="34" xfId="0" applyFont="1" applyFill="1" applyBorder="1" applyAlignment="1">
      <alignment horizontal="center" wrapText="1"/>
    </xf>
    <xf numFmtId="3" fontId="7" fillId="2" borderId="39" xfId="0" applyNumberFormat="1" applyFont="1" applyFill="1" applyBorder="1"/>
    <xf numFmtId="3" fontId="7" fillId="2" borderId="40" xfId="0" applyNumberFormat="1" applyFont="1" applyFill="1" applyBorder="1"/>
    <xf numFmtId="3" fontId="7" fillId="3" borderId="40" xfId="0" applyNumberFormat="1" applyFont="1" applyFill="1" applyBorder="1"/>
    <xf numFmtId="3" fontId="7" fillId="2" borderId="44" xfId="0" applyNumberFormat="1" applyFont="1" applyFill="1" applyBorder="1"/>
    <xf numFmtId="3" fontId="7" fillId="2" borderId="45" xfId="0" applyNumberFormat="1" applyFont="1" applyFill="1" applyBorder="1"/>
    <xf numFmtId="3" fontId="7" fillId="2" borderId="38" xfId="0" applyNumberFormat="1" applyFont="1" applyFill="1" applyBorder="1"/>
    <xf numFmtId="3" fontId="7" fillId="2" borderId="19" xfId="0" applyNumberFormat="1" applyFont="1" applyFill="1" applyBorder="1"/>
    <xf numFmtId="3" fontId="7" fillId="3" borderId="19" xfId="0" applyNumberFormat="1" applyFont="1" applyFill="1" applyBorder="1"/>
    <xf numFmtId="3" fontId="7" fillId="2" borderId="20" xfId="0" applyNumberFormat="1" applyFont="1" applyFill="1" applyBorder="1"/>
    <xf numFmtId="3" fontId="6" fillId="2" borderId="36" xfId="0" applyNumberFormat="1" applyFont="1" applyFill="1" applyBorder="1" applyAlignment="1">
      <alignment horizontal="center" wrapText="1"/>
    </xf>
    <xf numFmtId="0" fontId="6" fillId="0" borderId="46" xfId="0" applyFont="1" applyBorder="1" applyAlignment="1">
      <alignment horizontal="center" wrapText="1"/>
    </xf>
    <xf numFmtId="3" fontId="13" fillId="0" borderId="39" xfId="0" applyNumberFormat="1" applyFont="1" applyBorder="1"/>
    <xf numFmtId="3" fontId="13" fillId="0" borderId="47" xfId="0" applyNumberFormat="1" applyFont="1" applyBorder="1"/>
    <xf numFmtId="3" fontId="6" fillId="0" borderId="46" xfId="0" applyNumberFormat="1" applyFont="1" applyBorder="1"/>
    <xf numFmtId="3" fontId="3" fillId="0" borderId="11" xfId="0" applyNumberFormat="1" applyFont="1" applyBorder="1"/>
    <xf numFmtId="3" fontId="0" fillId="0" borderId="0" xfId="0" applyNumberFormat="1"/>
    <xf numFmtId="3" fontId="6" fillId="2" borderId="35" xfId="0" applyNumberFormat="1" applyFont="1" applyFill="1" applyBorder="1" applyAlignment="1">
      <alignment horizontal="center" wrapText="1"/>
    </xf>
    <xf numFmtId="3" fontId="0" fillId="0" borderId="24" xfId="0" applyNumberFormat="1" applyBorder="1"/>
    <xf numFmtId="3" fontId="0" fillId="0" borderId="29" xfId="0" applyNumberFormat="1" applyBorder="1"/>
    <xf numFmtId="3" fontId="0" fillId="0" borderId="5" xfId="0" applyNumberFormat="1" applyBorder="1"/>
    <xf numFmtId="3" fontId="0" fillId="0" borderId="1" xfId="0" applyNumberFormat="1" applyBorder="1"/>
    <xf numFmtId="3" fontId="10" fillId="2" borderId="38" xfId="0" applyNumberFormat="1" applyFont="1" applyFill="1" applyBorder="1"/>
    <xf numFmtId="3" fontId="10" fillId="2" borderId="28" xfId="0" applyNumberFormat="1" applyFont="1" applyFill="1" applyBorder="1"/>
    <xf numFmtId="0" fontId="6" fillId="0" borderId="48" xfId="0" applyFont="1" applyBorder="1" applyAlignment="1">
      <alignment horizontal="center" wrapText="1"/>
    </xf>
    <xf numFmtId="0" fontId="6" fillId="0" borderId="34" xfId="0" applyFont="1" applyBorder="1" applyAlignment="1">
      <alignment horizontal="center" wrapText="1"/>
    </xf>
    <xf numFmtId="3" fontId="9" fillId="0" borderId="39" xfId="1" applyNumberFormat="1" applyFont="1" applyBorder="1"/>
    <xf numFmtId="3" fontId="9" fillId="0" borderId="40" xfId="1" applyNumberFormat="1" applyFont="1" applyBorder="1"/>
    <xf numFmtId="3" fontId="9" fillId="0" borderId="31" xfId="1" applyNumberFormat="1" applyFont="1" applyBorder="1"/>
    <xf numFmtId="3" fontId="12" fillId="0" borderId="32" xfId="1" applyNumberFormat="1" applyFont="1" applyBorder="1"/>
    <xf numFmtId="3" fontId="6" fillId="2" borderId="17" xfId="0" applyNumberFormat="1" applyFont="1" applyFill="1" applyBorder="1"/>
    <xf numFmtId="0" fontId="6" fillId="2" borderId="0" xfId="0" applyFont="1" applyFill="1" applyAlignment="1">
      <alignment horizontal="center"/>
    </xf>
    <xf numFmtId="0" fontId="8" fillId="0" borderId="9" xfId="1" applyFont="1" applyBorder="1" applyAlignment="1">
      <alignment horizontal="center" vertical="center"/>
    </xf>
    <xf numFmtId="0" fontId="8" fillId="0" borderId="5" xfId="1" applyFont="1" applyBorder="1" applyAlignment="1">
      <alignment horizontal="center" vertical="center"/>
    </xf>
    <xf numFmtId="0" fontId="11" fillId="0" borderId="16" xfId="0" applyFont="1" applyBorder="1" applyAlignment="1">
      <alignment horizontal="center"/>
    </xf>
    <xf numFmtId="0" fontId="11" fillId="0" borderId="17" xfId="0" applyFont="1" applyBorder="1" applyAlignment="1">
      <alignment horizontal="center"/>
    </xf>
    <xf numFmtId="0" fontId="12" fillId="0" borderId="14" xfId="1" applyFont="1" applyBorder="1" applyAlignment="1">
      <alignment horizontal="center"/>
    </xf>
    <xf numFmtId="0" fontId="12" fillId="0" borderId="15" xfId="1" applyFont="1" applyBorder="1" applyAlignment="1">
      <alignment horizontal="center"/>
    </xf>
    <xf numFmtId="0" fontId="6" fillId="0" borderId="0" xfId="0" applyFont="1" applyAlignment="1">
      <alignment horizontal="center"/>
    </xf>
  </cellXfs>
  <cellStyles count="2">
    <cellStyle name="Normálna" xfId="0" builtinId="0"/>
    <cellStyle name="normálne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5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kovacikova\Documents\Rok%202023\Mesa&#269;n&#233;%20plnenie%202023\Apr&#237;l%202023\invest&#237;cie,%20sum&#225;rne%20tabu&#318;ky%202023.xlsx" TargetMode="External"/><Relationship Id="rId1" Type="http://schemas.openxmlformats.org/officeDocument/2006/relationships/externalLinkPath" Target="invest&#237;cie,%20sum&#225;rne%20tabu&#318;ky%202023.xlsx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kovacikova\Documents\Rok%202023\Mesa&#269;n&#233;%20plnenie%202023\Janu&#225;r%202023\invest&#237;cie,%20sum&#225;rne%20tabu&#318;ky%202023.xlsx" TargetMode="External"/><Relationship Id="rId1" Type="http://schemas.openxmlformats.org/officeDocument/2006/relationships/externalLinkPath" Target="/Users/kovacikova/Documents/Rok%202023/Mesa&#269;n&#233;%20plnenie%202023/Janu&#225;r%202023/invest&#237;cie,%20sum&#225;rne%20tabu&#318;ky%202023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ovacikova/Documents/Rok%202023/Mesa&#269;n&#233;%20plnenie%202023/febru&#225;r%202023/invest&#237;cie,%20sum&#225;rne%20tabu&#318;ky%202023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ovacikova/Documents/Rok%202023/Mesa&#269;n&#233;%20plnenie%202023/marec%202023/invest&#237;cie,%20sum&#225;rne%20tabu&#318;ky%202023.xlsx" TargetMode="External"/></Relationships>
</file>

<file path=xl/externalLinks/_rels/externalLink5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kovacikova\Documents\Rok%202023\Mesa&#269;n&#233;%20plnenie%202023\Apr&#237;l%202023\sum&#225;rne%20tabu&#318;ky%202023%20(1).xlsx" TargetMode="External"/><Relationship Id="rId1" Type="http://schemas.openxmlformats.org/officeDocument/2006/relationships/externalLinkPath" Target="sum&#225;rne%20tabu&#318;ky%202023%20(1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príjmy "/>
      <sheetName val="výdavky "/>
      <sheetName val="pomocná tabuľka - príjmy 2013"/>
      <sheetName val="pomocná tabuľka - výdavky 2013"/>
      <sheetName val="pomocná tabuľka - sumár 2013"/>
      <sheetName val="sumár "/>
      <sheetName val="investície"/>
      <sheetName val="Rozpočet celkový"/>
      <sheetName val="Čerpanie celkové"/>
    </sheetNames>
    <sheetDataSet>
      <sheetData sheetId="0" refreshError="1"/>
      <sheetData sheetId="1">
        <row r="8">
          <cell r="AF8">
            <v>425090</v>
          </cell>
          <cell r="AJ8">
            <v>115472.04000000001</v>
          </cell>
        </row>
        <row r="22">
          <cell r="AF22">
            <v>42300</v>
          </cell>
          <cell r="AJ22">
            <v>4150.3899999999994</v>
          </cell>
        </row>
        <row r="36">
          <cell r="AF36">
            <v>463040</v>
          </cell>
          <cell r="AJ36">
            <v>105453.85999999999</v>
          </cell>
        </row>
        <row r="46">
          <cell r="AF46">
            <v>55220</v>
          </cell>
          <cell r="AJ46">
            <v>18301.050000000003</v>
          </cell>
        </row>
        <row r="52">
          <cell r="AF52">
            <v>1365347</v>
          </cell>
          <cell r="AJ52">
            <v>417941.74</v>
          </cell>
        </row>
        <row r="68">
          <cell r="AF68">
            <v>1197013</v>
          </cell>
          <cell r="AJ68">
            <v>402357.51</v>
          </cell>
        </row>
        <row r="76">
          <cell r="AF76">
            <v>6441950</v>
          </cell>
          <cell r="AJ76">
            <v>320054.2</v>
          </cell>
        </row>
        <row r="91">
          <cell r="AF91">
            <v>172000</v>
          </cell>
          <cell r="AJ91">
            <v>108993.3</v>
          </cell>
        </row>
        <row r="95">
          <cell r="AF95">
            <v>12627000</v>
          </cell>
          <cell r="AJ95">
            <v>4187376.67</v>
          </cell>
        </row>
        <row r="120">
          <cell r="AF120">
            <v>522600</v>
          </cell>
          <cell r="AJ120">
            <v>190534.36</v>
          </cell>
        </row>
        <row r="131">
          <cell r="AF131">
            <v>1470425</v>
          </cell>
          <cell r="AJ131">
            <v>782040.09000000008</v>
          </cell>
        </row>
        <row r="140">
          <cell r="AF140">
            <v>1439960</v>
          </cell>
          <cell r="AJ140">
            <v>166571.51999999999</v>
          </cell>
        </row>
        <row r="152">
          <cell r="AF152">
            <v>2553750</v>
          </cell>
          <cell r="AJ152">
            <v>1047703.9</v>
          </cell>
        </row>
        <row r="178">
          <cell r="AF178">
            <v>860990</v>
          </cell>
          <cell r="AJ178">
            <v>271249.58999999997</v>
          </cell>
        </row>
        <row r="179">
          <cell r="AF179">
            <v>4302110</v>
          </cell>
          <cell r="AJ179">
            <v>878035.47999999963</v>
          </cell>
        </row>
      </sheetData>
      <sheetData sheetId="2" refreshError="1"/>
      <sheetData sheetId="3" refreshError="1"/>
      <sheetData sheetId="4" refreshError="1"/>
      <sheetData sheetId="5">
        <row r="4">
          <cell r="I4">
            <v>24709550</v>
          </cell>
          <cell r="J4">
            <v>9349131.9600000009</v>
          </cell>
        </row>
        <row r="5">
          <cell r="I5">
            <v>24066392</v>
          </cell>
          <cell r="J5">
            <v>8149900.9299999997</v>
          </cell>
        </row>
        <row r="8">
          <cell r="I8">
            <v>6885615</v>
          </cell>
          <cell r="J8">
            <v>257749.24</v>
          </cell>
        </row>
        <row r="9">
          <cell r="I9">
            <v>8715653</v>
          </cell>
          <cell r="J9">
            <v>683852.07000000007</v>
          </cell>
        </row>
        <row r="12">
          <cell r="I12">
            <v>2343630</v>
          </cell>
          <cell r="J12">
            <v>727486.07000000007</v>
          </cell>
        </row>
        <row r="13">
          <cell r="I13">
            <v>1156750</v>
          </cell>
          <cell r="J13">
            <v>182482.7</v>
          </cell>
        </row>
      </sheetData>
      <sheetData sheetId="6">
        <row r="3">
          <cell r="C3">
            <v>20000</v>
          </cell>
          <cell r="D3">
            <v>1676.4</v>
          </cell>
        </row>
        <row r="4">
          <cell r="C4">
            <v>148600</v>
          </cell>
        </row>
        <row r="5">
          <cell r="C5">
            <v>15000</v>
          </cell>
          <cell r="E5">
            <v>15000</v>
          </cell>
        </row>
        <row r="6">
          <cell r="C6">
            <v>115000</v>
          </cell>
          <cell r="E6">
            <v>115000</v>
          </cell>
        </row>
        <row r="7">
          <cell r="C7">
            <v>227000</v>
          </cell>
          <cell r="D7">
            <v>75633.320000000007</v>
          </cell>
          <cell r="E7">
            <v>227000</v>
          </cell>
        </row>
        <row r="8">
          <cell r="C8">
            <v>16800</v>
          </cell>
          <cell r="D8">
            <v>16758.580000000002</v>
          </cell>
          <cell r="E8">
            <v>16800</v>
          </cell>
        </row>
        <row r="9">
          <cell r="C9">
            <v>5791600</v>
          </cell>
          <cell r="D9">
            <v>2040</v>
          </cell>
        </row>
        <row r="10">
          <cell r="C10">
            <v>2721</v>
          </cell>
          <cell r="D10">
            <v>2720.4</v>
          </cell>
        </row>
        <row r="11">
          <cell r="C11">
            <v>11732</v>
          </cell>
          <cell r="E11">
            <v>11732</v>
          </cell>
        </row>
        <row r="12">
          <cell r="C12">
            <v>20000</v>
          </cell>
        </row>
        <row r="13">
          <cell r="C13">
            <v>85000</v>
          </cell>
          <cell r="D13">
            <v>8784</v>
          </cell>
        </row>
        <row r="14">
          <cell r="C14">
            <v>494000</v>
          </cell>
          <cell r="D14">
            <v>493591.93</v>
          </cell>
          <cell r="E14">
            <v>494000</v>
          </cell>
        </row>
        <row r="15">
          <cell r="C15">
            <v>66500</v>
          </cell>
          <cell r="D15">
            <v>66008.3</v>
          </cell>
        </row>
        <row r="17">
          <cell r="C17">
            <v>905000</v>
          </cell>
        </row>
        <row r="18">
          <cell r="C18">
            <v>16640</v>
          </cell>
          <cell r="D18">
            <v>16639.14</v>
          </cell>
          <cell r="E18">
            <v>16640</v>
          </cell>
        </row>
        <row r="19">
          <cell r="C19">
            <v>10000</v>
          </cell>
          <cell r="E19">
            <v>10000</v>
          </cell>
        </row>
        <row r="20">
          <cell r="C20">
            <v>750060</v>
          </cell>
        </row>
        <row r="21">
          <cell r="C21">
            <v>20000</v>
          </cell>
          <cell r="E21">
            <v>20000</v>
          </cell>
        </row>
      </sheetData>
      <sheetData sheetId="7" refreshError="1"/>
      <sheetData sheetId="8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príjmy "/>
      <sheetName val="výdavky "/>
      <sheetName val="sumár "/>
      <sheetName val="pomocná tabuľka - príjmy 2013"/>
      <sheetName val="pomocná tabuľka - výdavky 2013"/>
      <sheetName val="pomocná tabuľka - sumár 2013"/>
      <sheetName val="investície"/>
      <sheetName val="Rozpočet celkový"/>
      <sheetName val="Čerpanie celkové"/>
    </sheetNames>
    <sheetDataSet>
      <sheetData sheetId="0"/>
      <sheetData sheetId="1">
        <row r="8">
          <cell r="AJ8">
            <v>30676.43</v>
          </cell>
        </row>
        <row r="22">
          <cell r="AJ22">
            <v>28.19</v>
          </cell>
        </row>
        <row r="36">
          <cell r="AJ36">
            <v>22930.93</v>
          </cell>
        </row>
        <row r="46">
          <cell r="AJ46">
            <v>8207.9</v>
          </cell>
        </row>
        <row r="52">
          <cell r="AJ52">
            <v>114016.43000000001</v>
          </cell>
        </row>
        <row r="68">
          <cell r="AJ68">
            <v>121237.98999999999</v>
          </cell>
        </row>
        <row r="76">
          <cell r="AJ76">
            <v>90680.94</v>
          </cell>
        </row>
        <row r="91">
          <cell r="AJ91">
            <v>54972</v>
          </cell>
        </row>
        <row r="95">
          <cell r="AJ95">
            <v>956950.24</v>
          </cell>
        </row>
        <row r="120">
          <cell r="AJ120">
            <v>26658.94</v>
          </cell>
        </row>
        <row r="131">
          <cell r="AJ131">
            <v>76468.189999999988</v>
          </cell>
        </row>
        <row r="140">
          <cell r="AJ140">
            <v>16739.47</v>
          </cell>
        </row>
        <row r="152">
          <cell r="AJ152">
            <v>211077.08000000002</v>
          </cell>
        </row>
        <row r="178">
          <cell r="AJ178">
            <v>48941.56</v>
          </cell>
        </row>
        <row r="179">
          <cell r="AJ179">
            <v>196317.12000000005</v>
          </cell>
        </row>
      </sheetData>
      <sheetData sheetId="2">
        <row r="4">
          <cell r="J4">
            <v>1899393.3599999999</v>
          </cell>
        </row>
        <row r="5">
          <cell r="J5">
            <v>1922794.7900000003</v>
          </cell>
        </row>
        <row r="8">
          <cell r="J8">
            <v>0</v>
          </cell>
        </row>
        <row r="9">
          <cell r="J9">
            <v>35666.910000000003</v>
          </cell>
        </row>
        <row r="12">
          <cell r="J12">
            <v>133204.28</v>
          </cell>
        </row>
        <row r="13">
          <cell r="J13">
            <v>17441.71</v>
          </cell>
        </row>
      </sheetData>
      <sheetData sheetId="3"/>
      <sheetData sheetId="4"/>
      <sheetData sheetId="5"/>
      <sheetData sheetId="6">
        <row r="3">
          <cell r="D3"/>
        </row>
        <row r="4">
          <cell r="D4"/>
        </row>
        <row r="5">
          <cell r="D5"/>
        </row>
        <row r="6">
          <cell r="D6"/>
        </row>
        <row r="7">
          <cell r="D7">
            <v>18908.330000000002</v>
          </cell>
        </row>
        <row r="8">
          <cell r="D8">
            <v>16758.580000000002</v>
          </cell>
        </row>
        <row r="9">
          <cell r="D9"/>
        </row>
        <row r="10">
          <cell r="D10"/>
        </row>
        <row r="11">
          <cell r="D11"/>
        </row>
        <row r="12">
          <cell r="D12"/>
        </row>
        <row r="13">
          <cell r="D13"/>
        </row>
        <row r="14">
          <cell r="D14"/>
        </row>
        <row r="15">
          <cell r="D15"/>
        </row>
        <row r="16">
          <cell r="D16"/>
        </row>
        <row r="17">
          <cell r="D17"/>
        </row>
        <row r="18">
          <cell r="D18"/>
        </row>
      </sheetData>
      <sheetData sheetId="7"/>
      <sheetData sheetId="8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ríjmy "/>
      <sheetName val="výdavky "/>
      <sheetName val="sumár "/>
      <sheetName val="pomocná tabuľka - príjmy 2013"/>
      <sheetName val="pomocná tabuľka - výdavky 2013"/>
      <sheetName val="pomocná tabuľka - sumár 2013"/>
      <sheetName val="investície"/>
      <sheetName val="Rozpočet celkový"/>
      <sheetName val="Čerpanie celkové"/>
    </sheetNames>
    <sheetDataSet>
      <sheetData sheetId="0"/>
      <sheetData sheetId="1">
        <row r="8">
          <cell r="AJ8">
            <v>53846.62000000001</v>
          </cell>
        </row>
        <row r="22">
          <cell r="AJ22">
            <v>28.19</v>
          </cell>
        </row>
        <row r="36">
          <cell r="AJ36">
            <v>57744.02</v>
          </cell>
        </row>
        <row r="46">
          <cell r="AJ46">
            <v>10632.67</v>
          </cell>
        </row>
        <row r="52">
          <cell r="AJ52">
            <v>222082.79</v>
          </cell>
        </row>
        <row r="68">
          <cell r="AJ68">
            <v>196122.55</v>
          </cell>
        </row>
        <row r="76">
          <cell r="AJ76">
            <v>157667.47</v>
          </cell>
        </row>
        <row r="91">
          <cell r="AJ91">
            <v>54972</v>
          </cell>
        </row>
        <row r="95">
          <cell r="AJ95">
            <v>2119519.77</v>
          </cell>
        </row>
        <row r="120">
          <cell r="AJ120">
            <v>82029.31</v>
          </cell>
        </row>
        <row r="131">
          <cell r="AJ131">
            <v>152104.95999999999</v>
          </cell>
        </row>
        <row r="140">
          <cell r="AJ140">
            <v>64084.61</v>
          </cell>
        </row>
        <row r="152">
          <cell r="AJ152">
            <v>570956.37</v>
          </cell>
        </row>
        <row r="178">
          <cell r="AJ178">
            <v>96109.169999999984</v>
          </cell>
        </row>
        <row r="179">
          <cell r="AJ179">
            <v>381467.58000000019</v>
          </cell>
        </row>
      </sheetData>
      <sheetData sheetId="2">
        <row r="4">
          <cell r="J4">
            <v>4189276.85</v>
          </cell>
        </row>
        <row r="5">
          <cell r="J5">
            <v>4127118.9400000004</v>
          </cell>
        </row>
        <row r="8">
          <cell r="J8">
            <v>0</v>
          </cell>
        </row>
        <row r="9">
          <cell r="J9">
            <v>57415.640000000007</v>
          </cell>
        </row>
        <row r="12">
          <cell r="J12">
            <v>171454.47</v>
          </cell>
        </row>
        <row r="13">
          <cell r="J13">
            <v>34833.499999999993</v>
          </cell>
        </row>
      </sheetData>
      <sheetData sheetId="3"/>
      <sheetData sheetId="4"/>
      <sheetData sheetId="5"/>
      <sheetData sheetId="6">
        <row r="3">
          <cell r="D3">
            <v>120</v>
          </cell>
        </row>
        <row r="4">
          <cell r="D4"/>
        </row>
        <row r="5">
          <cell r="D5"/>
        </row>
        <row r="6">
          <cell r="D6"/>
        </row>
        <row r="7">
          <cell r="D7">
            <v>37816.660000000003</v>
          </cell>
        </row>
        <row r="8">
          <cell r="D8">
            <v>16758.580000000002</v>
          </cell>
        </row>
        <row r="9">
          <cell r="D9"/>
        </row>
        <row r="10">
          <cell r="D10">
            <v>2720.4</v>
          </cell>
        </row>
        <row r="11">
          <cell r="D11"/>
        </row>
        <row r="12">
          <cell r="D12"/>
        </row>
        <row r="13">
          <cell r="D13"/>
        </row>
        <row r="14">
          <cell r="D14"/>
        </row>
        <row r="15">
          <cell r="D15"/>
        </row>
        <row r="16">
          <cell r="D16"/>
        </row>
        <row r="17">
          <cell r="D17"/>
        </row>
        <row r="18">
          <cell r="D18"/>
        </row>
      </sheetData>
      <sheetData sheetId="7"/>
      <sheetData sheetId="8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ríjmy "/>
      <sheetName val="výdavky "/>
      <sheetName val="sumár "/>
      <sheetName val="pomocná tabuľka - príjmy 2013"/>
      <sheetName val="pomocná tabuľka - výdavky 2013"/>
      <sheetName val="pomocná tabuľka - sumár 2013"/>
      <sheetName val="investície"/>
      <sheetName val="Rozpočet celkový"/>
      <sheetName val="Čerpanie celkové"/>
    </sheetNames>
    <sheetDataSet>
      <sheetData sheetId="0"/>
      <sheetData sheetId="1">
        <row r="8">
          <cell r="AJ8">
            <v>78688.909999999989</v>
          </cell>
        </row>
        <row r="22">
          <cell r="AJ22">
            <v>2760.19</v>
          </cell>
        </row>
        <row r="36">
          <cell r="AJ36">
            <v>78965.599999999977</v>
          </cell>
        </row>
        <row r="46">
          <cell r="AJ46">
            <v>14405.48</v>
          </cell>
        </row>
        <row r="52">
          <cell r="AJ52">
            <v>331851.69999999995</v>
          </cell>
        </row>
        <row r="68">
          <cell r="AJ68">
            <v>287263.69</v>
          </cell>
        </row>
        <row r="76">
          <cell r="AJ76">
            <v>245524.77</v>
          </cell>
        </row>
        <row r="91">
          <cell r="AJ91">
            <v>59907.3</v>
          </cell>
        </row>
        <row r="95">
          <cell r="AJ95">
            <v>3156511.1500000004</v>
          </cell>
        </row>
        <row r="120">
          <cell r="AJ120">
            <v>146759.81</v>
          </cell>
        </row>
        <row r="131">
          <cell r="AJ131">
            <v>707132.7300000001</v>
          </cell>
        </row>
        <row r="140">
          <cell r="AJ140">
            <v>143243.53</v>
          </cell>
        </row>
        <row r="152">
          <cell r="AJ152">
            <v>991251.6</v>
          </cell>
        </row>
        <row r="178">
          <cell r="AJ178">
            <v>148977.42000000001</v>
          </cell>
        </row>
        <row r="179">
          <cell r="AJ179">
            <v>690272.76</v>
          </cell>
        </row>
      </sheetData>
      <sheetData sheetId="2">
        <row r="4">
          <cell r="J4">
            <v>6466584.3200000003</v>
          </cell>
        </row>
        <row r="5">
          <cell r="J5">
            <v>6272523.3900000006</v>
          </cell>
        </row>
        <row r="8">
          <cell r="J8">
            <v>257749.24</v>
          </cell>
        </row>
        <row r="9">
          <cell r="J9">
            <v>646264.60000000009</v>
          </cell>
        </row>
        <row r="12">
          <cell r="J12">
            <v>727486.07000000007</v>
          </cell>
        </row>
        <row r="13">
          <cell r="J13">
            <v>164728.65</v>
          </cell>
        </row>
      </sheetData>
      <sheetData sheetId="3"/>
      <sheetData sheetId="4"/>
      <sheetData sheetId="5"/>
      <sheetData sheetId="6">
        <row r="3">
          <cell r="D3">
            <v>1676.4</v>
          </cell>
        </row>
        <row r="4">
          <cell r="D4"/>
        </row>
        <row r="5">
          <cell r="D5"/>
        </row>
        <row r="6">
          <cell r="D6"/>
        </row>
        <row r="7">
          <cell r="D7">
            <v>56724.99</v>
          </cell>
        </row>
        <row r="8">
          <cell r="D8">
            <v>16758.580000000002</v>
          </cell>
        </row>
        <row r="9">
          <cell r="D9"/>
        </row>
        <row r="10">
          <cell r="D10">
            <v>2720.4</v>
          </cell>
        </row>
        <row r="11">
          <cell r="D11"/>
        </row>
        <row r="12">
          <cell r="D12">
            <v>8784</v>
          </cell>
        </row>
        <row r="13">
          <cell r="D13">
            <v>493591.93</v>
          </cell>
        </row>
        <row r="14">
          <cell r="D14">
            <v>66008.3</v>
          </cell>
        </row>
        <row r="16">
          <cell r="D16"/>
        </row>
        <row r="18">
          <cell r="D18"/>
        </row>
        <row r="19">
          <cell r="D19"/>
        </row>
        <row r="20">
          <cell r="D20"/>
        </row>
      </sheetData>
      <sheetData sheetId="7"/>
      <sheetData sheetId="8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príjmy"/>
      <sheetName val="výdavky podľa programov"/>
      <sheetName val="vývoj rozpočtu "/>
      <sheetName val="investície"/>
      <sheetName val="záväzky"/>
    </sheetNames>
    <sheetDataSet>
      <sheetData sheetId="0" refreshError="1"/>
      <sheetData sheetId="1" refreshError="1"/>
      <sheetData sheetId="2" refreshError="1"/>
      <sheetData sheetId="3" refreshError="1"/>
      <sheetData sheetId="4">
        <row r="3">
          <cell r="C3">
            <v>4162479.27</v>
          </cell>
          <cell r="D3">
            <v>4152354.94</v>
          </cell>
          <cell r="E3">
            <v>3631070.68</v>
          </cell>
          <cell r="F3">
            <v>3613785.15</v>
          </cell>
        </row>
        <row r="7">
          <cell r="C7">
            <v>171559.73</v>
          </cell>
          <cell r="D7">
            <v>110172.69</v>
          </cell>
          <cell r="E7">
            <v>136123.74</v>
          </cell>
          <cell r="F7">
            <v>124676.06</v>
          </cell>
        </row>
        <row r="8">
          <cell r="C8">
            <v>474.64</v>
          </cell>
          <cell r="D8">
            <v>-4633.8100000000004</v>
          </cell>
          <cell r="E8">
            <v>-11347.12</v>
          </cell>
          <cell r="F8">
            <v>-3756.21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20"/>
  <sheetViews>
    <sheetView tabSelected="1" zoomScale="90" zoomScaleNormal="90" workbookViewId="0">
      <pane xSplit="1" topLeftCell="B1" activePane="topRight" state="frozen"/>
      <selection pane="topRight" sqref="A1:H1"/>
    </sheetView>
  </sheetViews>
  <sheetFormatPr defaultRowHeight="15" x14ac:dyDescent="0.25"/>
  <cols>
    <col min="1" max="1" width="22.85546875" style="5" customWidth="1"/>
    <col min="2" max="2" width="17.5703125" style="5" customWidth="1"/>
    <col min="3" max="3" width="20" style="5" customWidth="1"/>
    <col min="4" max="4" width="19.140625" style="5" customWidth="1"/>
    <col min="5" max="6" width="19.28515625" style="5" customWidth="1"/>
    <col min="7" max="7" width="15.42578125" style="5" customWidth="1"/>
    <col min="8" max="8" width="14.85546875" style="11" customWidth="1"/>
    <col min="9" max="9" width="16.28515625" style="5" customWidth="1"/>
    <col min="10" max="16384" width="9.140625" style="5"/>
  </cols>
  <sheetData>
    <row r="1" spans="1:9" ht="15.75" x14ac:dyDescent="0.25">
      <c r="A1" s="144" t="s">
        <v>40</v>
      </c>
      <c r="B1" s="144"/>
      <c r="C1" s="144"/>
      <c r="D1" s="144"/>
      <c r="E1" s="144"/>
      <c r="F1" s="144"/>
      <c r="G1" s="144"/>
      <c r="H1" s="144"/>
    </row>
    <row r="2" spans="1:9" ht="16.5" thickBot="1" x14ac:dyDescent="0.3">
      <c r="A2" s="8"/>
      <c r="B2" s="8"/>
      <c r="C2" s="8"/>
      <c r="D2" s="8"/>
      <c r="E2" s="8"/>
      <c r="F2" s="8"/>
      <c r="G2" s="8"/>
      <c r="H2" s="44"/>
    </row>
    <row r="3" spans="1:9" s="6" customFormat="1" ht="57" thickBot="1" x14ac:dyDescent="0.35">
      <c r="A3" s="23" t="s">
        <v>37</v>
      </c>
      <c r="B3" s="24" t="s">
        <v>52</v>
      </c>
      <c r="C3" s="25" t="s">
        <v>53</v>
      </c>
      <c r="D3" s="65" t="s">
        <v>54</v>
      </c>
      <c r="E3" s="26" t="s">
        <v>55</v>
      </c>
      <c r="F3" s="105" t="s">
        <v>56</v>
      </c>
      <c r="G3" s="110" t="s">
        <v>82</v>
      </c>
      <c r="H3" s="111" t="s">
        <v>83</v>
      </c>
      <c r="I3" s="106" t="s">
        <v>57</v>
      </c>
    </row>
    <row r="4" spans="1:9" ht="18.75" x14ac:dyDescent="0.3">
      <c r="A4" s="21" t="s">
        <v>0</v>
      </c>
      <c r="B4" s="22">
        <f>'[1]sumár '!$I$4</f>
        <v>24709550</v>
      </c>
      <c r="C4" s="71">
        <f>'[2]sumár '!$J$4</f>
        <v>1899393.3599999999</v>
      </c>
      <c r="D4" s="58">
        <f>'[3]sumár '!$J$4</f>
        <v>4189276.85</v>
      </c>
      <c r="E4" s="58">
        <f>'[4]sumár '!$J$4</f>
        <v>6466584.3200000003</v>
      </c>
      <c r="F4" s="96">
        <f>'[1]sumár '!$J$4</f>
        <v>9349131.9600000009</v>
      </c>
      <c r="G4" s="71">
        <v>12800000</v>
      </c>
      <c r="H4" s="58">
        <v>19300000</v>
      </c>
      <c r="I4" s="135">
        <v>26347278</v>
      </c>
    </row>
    <row r="5" spans="1:9" ht="18.75" x14ac:dyDescent="0.3">
      <c r="A5" s="14" t="s">
        <v>1</v>
      </c>
      <c r="B5" s="17">
        <f>'[1]sumár '!$I$5</f>
        <v>24066392</v>
      </c>
      <c r="C5" s="52">
        <f>'[2]sumár '!$J$5</f>
        <v>1922794.7900000003</v>
      </c>
      <c r="D5" s="59">
        <f>'[3]sumár '!$J$5</f>
        <v>4127118.9400000004</v>
      </c>
      <c r="E5" s="59">
        <f>'[4]sumár '!$J$5</f>
        <v>6272523.3900000006</v>
      </c>
      <c r="F5" s="97">
        <f>'[1]sumár '!$J$5</f>
        <v>8149900.9299999997</v>
      </c>
      <c r="G5" s="52">
        <v>12300000</v>
      </c>
      <c r="H5" s="59">
        <v>18900000</v>
      </c>
      <c r="I5" s="136">
        <v>25673049</v>
      </c>
    </row>
    <row r="6" spans="1:9" s="6" customFormat="1" ht="18.75" x14ac:dyDescent="0.3">
      <c r="A6" s="15" t="s">
        <v>2</v>
      </c>
      <c r="B6" s="18">
        <f>B4-B5</f>
        <v>643158</v>
      </c>
      <c r="C6" s="53">
        <f>C4-C5</f>
        <v>-23401.4300000004</v>
      </c>
      <c r="D6" s="60">
        <f t="shared" ref="D6:F6" si="0">D4-D5</f>
        <v>62157.909999999683</v>
      </c>
      <c r="E6" s="13">
        <f t="shared" si="0"/>
        <v>194060.9299999997</v>
      </c>
      <c r="F6" s="86">
        <f t="shared" si="0"/>
        <v>1199231.0300000012</v>
      </c>
      <c r="G6" s="53">
        <f>G4-G5</f>
        <v>500000</v>
      </c>
      <c r="H6" s="60">
        <f>H4-H5</f>
        <v>400000</v>
      </c>
      <c r="I6" s="107">
        <f>I4-I5</f>
        <v>674229</v>
      </c>
    </row>
    <row r="7" spans="1:9" ht="18.75" x14ac:dyDescent="0.3">
      <c r="A7" s="14" t="s">
        <v>3</v>
      </c>
      <c r="B7" s="17">
        <f>'[1]sumár '!$I$8</f>
        <v>6885615</v>
      </c>
      <c r="C7" s="52">
        <f>'[2]sumár '!$J$8</f>
        <v>0</v>
      </c>
      <c r="D7" s="59">
        <f>'[3]sumár '!$J$8</f>
        <v>0</v>
      </c>
      <c r="E7" s="59">
        <f>'[4]sumár '!$J$8</f>
        <v>257749.24</v>
      </c>
      <c r="F7" s="97">
        <f>'[1]sumár '!$J$8</f>
        <v>257749.24</v>
      </c>
      <c r="G7" s="52">
        <v>270000</v>
      </c>
      <c r="H7" s="59">
        <v>2800000</v>
      </c>
      <c r="I7" s="108">
        <v>6871097</v>
      </c>
    </row>
    <row r="8" spans="1:9" ht="18.75" x14ac:dyDescent="0.3">
      <c r="A8" s="14" t="s">
        <v>4</v>
      </c>
      <c r="B8" s="17">
        <f>'[1]sumár '!$I$9</f>
        <v>8715653</v>
      </c>
      <c r="C8" s="52">
        <f>'[2]sumár '!$J$9</f>
        <v>35666.910000000003</v>
      </c>
      <c r="D8" s="59">
        <f>'[3]sumár '!$J$9</f>
        <v>57415.640000000007</v>
      </c>
      <c r="E8" s="59">
        <f>'[4]sumár '!$J$9</f>
        <v>646264.60000000009</v>
      </c>
      <c r="F8" s="97">
        <f>'[1]sumár '!$J$9</f>
        <v>683852.07000000007</v>
      </c>
      <c r="G8" s="52">
        <v>762740</v>
      </c>
      <c r="H8" s="59">
        <v>3874160</v>
      </c>
      <c r="I8" s="108">
        <v>8858658</v>
      </c>
    </row>
    <row r="9" spans="1:9" s="6" customFormat="1" ht="18.75" x14ac:dyDescent="0.3">
      <c r="A9" s="15" t="s">
        <v>5</v>
      </c>
      <c r="B9" s="18">
        <f>B7-B8</f>
        <v>-1830038</v>
      </c>
      <c r="C9" s="53">
        <f>C7-C8</f>
        <v>-35666.910000000003</v>
      </c>
      <c r="D9" s="60">
        <f t="shared" ref="D9:F9" si="1">D7-D8</f>
        <v>-57415.640000000007</v>
      </c>
      <c r="E9" s="13">
        <f t="shared" si="1"/>
        <v>-388515.3600000001</v>
      </c>
      <c r="F9" s="86">
        <f t="shared" si="1"/>
        <v>-426102.83000000007</v>
      </c>
      <c r="G9" s="53">
        <f>G7-G8</f>
        <v>-492740</v>
      </c>
      <c r="H9" s="60">
        <f>H7-H8</f>
        <v>-1074160</v>
      </c>
      <c r="I9" s="107">
        <f>I7-I8</f>
        <v>-1987561</v>
      </c>
    </row>
    <row r="10" spans="1:9" ht="18.75" x14ac:dyDescent="0.3">
      <c r="A10" s="14" t="s">
        <v>6</v>
      </c>
      <c r="B10" s="17">
        <f>'[1]sumár '!$I$12</f>
        <v>2343630</v>
      </c>
      <c r="C10" s="52">
        <f>'[2]sumár '!$J$12</f>
        <v>133204.28</v>
      </c>
      <c r="D10" s="59">
        <f>'[3]sumár '!$J$12</f>
        <v>171454.47</v>
      </c>
      <c r="E10" s="59">
        <f>'[4]sumár '!$J$12</f>
        <v>727486.07000000007</v>
      </c>
      <c r="F10" s="97">
        <f>'[1]sumár '!$J$12</f>
        <v>727486.07000000007</v>
      </c>
      <c r="G10" s="52">
        <v>787000</v>
      </c>
      <c r="H10" s="59">
        <v>1275000</v>
      </c>
      <c r="I10" s="108">
        <v>2477232</v>
      </c>
    </row>
    <row r="11" spans="1:9" ht="18.75" x14ac:dyDescent="0.3">
      <c r="A11" s="14" t="s">
        <v>7</v>
      </c>
      <c r="B11" s="17">
        <f>'[1]sumár '!$I$13</f>
        <v>1156750</v>
      </c>
      <c r="C11" s="52">
        <f>'[2]sumár '!$J$13</f>
        <v>17441.71</v>
      </c>
      <c r="D11" s="59">
        <f>'[3]sumár '!$J$13</f>
        <v>34833.499999999993</v>
      </c>
      <c r="E11" s="59">
        <f>'[4]sumár '!$J$13</f>
        <v>164728.65</v>
      </c>
      <c r="F11" s="97">
        <f>'[1]sumár '!$J$13</f>
        <v>182482.7</v>
      </c>
      <c r="G11" s="52">
        <v>330000</v>
      </c>
      <c r="H11" s="59">
        <v>495000</v>
      </c>
      <c r="I11" s="108">
        <v>1163900</v>
      </c>
    </row>
    <row r="12" spans="1:9" s="6" customFormat="1" ht="18.75" x14ac:dyDescent="0.3">
      <c r="A12" s="15" t="s">
        <v>8</v>
      </c>
      <c r="B12" s="18">
        <f>B10-B11</f>
        <v>1186880</v>
      </c>
      <c r="C12" s="53">
        <f>C10-C11</f>
        <v>115762.57</v>
      </c>
      <c r="D12" s="60">
        <f t="shared" ref="D12:F12" si="2">D10-D11</f>
        <v>136620.97</v>
      </c>
      <c r="E12" s="13">
        <f t="shared" si="2"/>
        <v>562757.42000000004</v>
      </c>
      <c r="F12" s="86">
        <f t="shared" si="2"/>
        <v>545003.37000000011</v>
      </c>
      <c r="G12" s="53">
        <f>G10-G11</f>
        <v>457000</v>
      </c>
      <c r="H12" s="60">
        <f>H10-H11</f>
        <v>780000</v>
      </c>
      <c r="I12" s="107">
        <f>I10-I11</f>
        <v>1313332</v>
      </c>
    </row>
    <row r="13" spans="1:9" ht="18.75" x14ac:dyDescent="0.3">
      <c r="A13" s="14" t="s">
        <v>9</v>
      </c>
      <c r="B13" s="17">
        <f>B4+B7+B10</f>
        <v>33938795</v>
      </c>
      <c r="C13" s="52">
        <f>C4+C7+C10</f>
        <v>2032597.64</v>
      </c>
      <c r="D13" s="59">
        <f t="shared" ref="D13:F13" si="3">D4+D7+D10</f>
        <v>4360731.32</v>
      </c>
      <c r="E13" s="12">
        <f t="shared" si="3"/>
        <v>7451819.6300000008</v>
      </c>
      <c r="F13" s="87">
        <f t="shared" si="3"/>
        <v>10334367.270000001</v>
      </c>
      <c r="G13" s="52">
        <f t="shared" ref="G13:I14" si="4">G4+G7+G10</f>
        <v>13857000</v>
      </c>
      <c r="H13" s="59">
        <f t="shared" si="4"/>
        <v>23375000</v>
      </c>
      <c r="I13" s="108">
        <f t="shared" si="4"/>
        <v>35695607</v>
      </c>
    </row>
    <row r="14" spans="1:9" ht="18.75" x14ac:dyDescent="0.3">
      <c r="A14" s="14" t="s">
        <v>10</v>
      </c>
      <c r="B14" s="17">
        <f>B5+B8+B11</f>
        <v>33938795</v>
      </c>
      <c r="C14" s="52">
        <f>C5+C8+C11</f>
        <v>1975903.4100000001</v>
      </c>
      <c r="D14" s="59">
        <f t="shared" ref="D14:F14" si="5">D5+D8+D11</f>
        <v>4219368.08</v>
      </c>
      <c r="E14" s="12">
        <f t="shared" si="5"/>
        <v>7083516.6400000006</v>
      </c>
      <c r="F14" s="87">
        <f t="shared" si="5"/>
        <v>9016235.6999999993</v>
      </c>
      <c r="G14" s="52">
        <f t="shared" si="4"/>
        <v>13392740</v>
      </c>
      <c r="H14" s="59">
        <f t="shared" si="4"/>
        <v>23269160</v>
      </c>
      <c r="I14" s="108">
        <f t="shared" si="4"/>
        <v>35695607</v>
      </c>
    </row>
    <row r="15" spans="1:9" s="6" customFormat="1" ht="19.5" thickBot="1" x14ac:dyDescent="0.35">
      <c r="A15" s="16" t="s">
        <v>11</v>
      </c>
      <c r="B15" s="19">
        <f>B13-B14</f>
        <v>0</v>
      </c>
      <c r="C15" s="67">
        <f>C13-C14</f>
        <v>56694.229999999749</v>
      </c>
      <c r="D15" s="66">
        <f t="shared" ref="D15:F15" si="6">D13-D14</f>
        <v>141363.24000000022</v>
      </c>
      <c r="E15" s="20">
        <f t="shared" si="6"/>
        <v>368302.99000000022</v>
      </c>
      <c r="F15" s="88">
        <f t="shared" si="6"/>
        <v>1318131.5700000022</v>
      </c>
      <c r="G15" s="67">
        <f>G13-G14</f>
        <v>464260</v>
      </c>
      <c r="H15" s="66">
        <f>H13-H14</f>
        <v>105840</v>
      </c>
      <c r="I15" s="109">
        <f>I13-I14</f>
        <v>0</v>
      </c>
    </row>
    <row r="16" spans="1:9" x14ac:dyDescent="0.25">
      <c r="D16" s="7"/>
      <c r="E16" s="7"/>
      <c r="F16" s="7"/>
      <c r="G16" s="7"/>
    </row>
    <row r="20" spans="4:7" x14ac:dyDescent="0.25">
      <c r="D20" s="11"/>
      <c r="E20" s="11"/>
      <c r="F20" s="11"/>
      <c r="G20" s="11"/>
    </row>
  </sheetData>
  <mergeCells count="1">
    <mergeCell ref="A1:H1"/>
  </mergeCells>
  <phoneticPr fontId="0" type="noConversion"/>
  <pageMargins left="0.39370078740157483" right="0" top="0" bottom="0" header="0" footer="0"/>
  <pageSetup paperSize="9" scale="44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19"/>
  <sheetViews>
    <sheetView workbookViewId="0">
      <pane xSplit="1" topLeftCell="B1" activePane="topRight" state="frozen"/>
      <selection pane="topRight" activeCell="E8" sqref="E8"/>
    </sheetView>
  </sheetViews>
  <sheetFormatPr defaultRowHeight="15" x14ac:dyDescent="0.25"/>
  <cols>
    <col min="1" max="1" width="35.85546875" style="5" customWidth="1"/>
    <col min="2" max="2" width="15.85546875" style="5" customWidth="1"/>
    <col min="3" max="3" width="12.140625" style="5" customWidth="1"/>
    <col min="4" max="4" width="13.7109375" style="5" customWidth="1"/>
    <col min="5" max="9" width="15" style="5" customWidth="1"/>
    <col min="10" max="16384" width="9.140625" style="5"/>
  </cols>
  <sheetData>
    <row r="1" spans="1:9" ht="15.75" x14ac:dyDescent="0.25">
      <c r="A1" s="144" t="s">
        <v>34</v>
      </c>
      <c r="B1" s="144"/>
      <c r="C1" s="144"/>
      <c r="D1" s="144"/>
      <c r="E1" s="144"/>
      <c r="F1" s="144"/>
      <c r="G1" s="144"/>
      <c r="H1" s="144"/>
    </row>
    <row r="2" spans="1:9" ht="15.75" thickBot="1" x14ac:dyDescent="0.3"/>
    <row r="3" spans="1:9" s="6" customFormat="1" ht="48" thickBot="1" x14ac:dyDescent="0.3">
      <c r="A3" s="32" t="s">
        <v>38</v>
      </c>
      <c r="B3" s="33" t="s">
        <v>58</v>
      </c>
      <c r="C3" s="34" t="s">
        <v>59</v>
      </c>
      <c r="D3" s="76" t="s">
        <v>60</v>
      </c>
      <c r="E3" s="76" t="s">
        <v>61</v>
      </c>
      <c r="F3" s="113" t="s">
        <v>62</v>
      </c>
      <c r="G3" s="112" t="s">
        <v>82</v>
      </c>
      <c r="H3" s="123" t="s">
        <v>83</v>
      </c>
      <c r="I3" s="90" t="s">
        <v>63</v>
      </c>
    </row>
    <row r="4" spans="1:9" ht="15.75" x14ac:dyDescent="0.25">
      <c r="A4" s="30" t="s">
        <v>12</v>
      </c>
      <c r="B4" s="31">
        <f>'[1]výdavky '!$AF$8</f>
        <v>425090</v>
      </c>
      <c r="C4" s="77">
        <f>'[2]výdavky '!$AJ$8</f>
        <v>30676.43</v>
      </c>
      <c r="D4" s="98">
        <f>'[3]výdavky '!$AJ$8</f>
        <v>53846.62000000001</v>
      </c>
      <c r="E4" s="98">
        <f>'[4]výdavky '!$AJ$8</f>
        <v>78688.909999999989</v>
      </c>
      <c r="F4" s="114">
        <f>'[1]výdavky '!$AJ$8</f>
        <v>115472.04000000001</v>
      </c>
      <c r="G4" s="77">
        <v>185000</v>
      </c>
      <c r="H4" s="80">
        <v>350000</v>
      </c>
      <c r="I4" s="119">
        <v>484265</v>
      </c>
    </row>
    <row r="5" spans="1:9" ht="15.75" x14ac:dyDescent="0.25">
      <c r="A5" s="27" t="s">
        <v>13</v>
      </c>
      <c r="B5" s="28">
        <f>'[1]výdavky '!$AF$22</f>
        <v>42300</v>
      </c>
      <c r="C5" s="78">
        <f>'[2]výdavky '!$AJ$22</f>
        <v>28.19</v>
      </c>
      <c r="D5" s="99">
        <f>'[3]výdavky '!$AJ$22</f>
        <v>28.19</v>
      </c>
      <c r="E5" s="99">
        <f>'[4]výdavky '!$AJ$22</f>
        <v>2760.19</v>
      </c>
      <c r="F5" s="115">
        <f>'[1]výdavky '!$AJ$22</f>
        <v>4150.3899999999994</v>
      </c>
      <c r="G5" s="78">
        <v>10000</v>
      </c>
      <c r="H5" s="81">
        <v>35000</v>
      </c>
      <c r="I5" s="120">
        <v>45510</v>
      </c>
    </row>
    <row r="6" spans="1:9" ht="15.75" x14ac:dyDescent="0.25">
      <c r="A6" s="27" t="s">
        <v>14</v>
      </c>
      <c r="B6" s="28">
        <f>'[1]výdavky '!$AF$36</f>
        <v>463040</v>
      </c>
      <c r="C6" s="78">
        <f>'[2]výdavky '!$AJ$36</f>
        <v>22930.93</v>
      </c>
      <c r="D6" s="99">
        <f>'[3]výdavky '!$AJ$36</f>
        <v>57744.02</v>
      </c>
      <c r="E6" s="99">
        <f>'[4]výdavky '!$AJ$36</f>
        <v>78965.599999999977</v>
      </c>
      <c r="F6" s="115">
        <f>'[1]výdavky '!$AJ$36</f>
        <v>105453.85999999999</v>
      </c>
      <c r="G6" s="78">
        <v>175000</v>
      </c>
      <c r="H6" s="81">
        <v>380000</v>
      </c>
      <c r="I6" s="120">
        <v>485380</v>
      </c>
    </row>
    <row r="7" spans="1:9" ht="15.75" x14ac:dyDescent="0.25">
      <c r="A7" s="27" t="s">
        <v>15</v>
      </c>
      <c r="B7" s="28">
        <f>'[1]výdavky '!$AF$46</f>
        <v>55220</v>
      </c>
      <c r="C7" s="78">
        <f>'[2]výdavky '!$AJ$46</f>
        <v>8207.9</v>
      </c>
      <c r="D7" s="99">
        <f>'[3]výdavky '!$AJ$46</f>
        <v>10632.67</v>
      </c>
      <c r="E7" s="99">
        <f>'[4]výdavky '!$AJ$46</f>
        <v>14405.48</v>
      </c>
      <c r="F7" s="115">
        <f>'[1]výdavky '!$AJ$46</f>
        <v>18301.050000000003</v>
      </c>
      <c r="G7" s="78">
        <v>26000</v>
      </c>
      <c r="H7" s="81">
        <v>45000</v>
      </c>
      <c r="I7" s="120">
        <v>56510</v>
      </c>
    </row>
    <row r="8" spans="1:9" ht="15.75" x14ac:dyDescent="0.25">
      <c r="A8" s="27" t="s">
        <v>16</v>
      </c>
      <c r="B8" s="28">
        <f>'[1]výdavky '!$AF$52</f>
        <v>1365347</v>
      </c>
      <c r="C8" s="78">
        <f>'[2]výdavky '!$AJ$52</f>
        <v>114016.43000000001</v>
      </c>
      <c r="D8" s="99">
        <f>'[3]výdavky '!$AJ$52</f>
        <v>222082.79</v>
      </c>
      <c r="E8" s="99">
        <f>'[4]výdavky '!$AJ$52</f>
        <v>331851.69999999995</v>
      </c>
      <c r="F8" s="115">
        <f>'[1]výdavky '!$AJ$52</f>
        <v>417941.74</v>
      </c>
      <c r="G8" s="78">
        <v>630000</v>
      </c>
      <c r="H8" s="81">
        <v>1119000</v>
      </c>
      <c r="I8" s="120">
        <v>1386347</v>
      </c>
    </row>
    <row r="9" spans="1:9" ht="15.75" x14ac:dyDescent="0.25">
      <c r="A9" s="27" t="s">
        <v>17</v>
      </c>
      <c r="B9" s="28">
        <f>'[1]výdavky '!$AF$68</f>
        <v>1197013</v>
      </c>
      <c r="C9" s="78">
        <f>'[2]výdavky '!$AJ$68</f>
        <v>121237.98999999999</v>
      </c>
      <c r="D9" s="99">
        <f>'[3]výdavky '!$AJ$68</f>
        <v>196122.55</v>
      </c>
      <c r="E9" s="99">
        <f>'[4]výdavky '!$AJ$68</f>
        <v>287263.69</v>
      </c>
      <c r="F9" s="115">
        <f>'[1]výdavky '!$AJ$68</f>
        <v>402357.51</v>
      </c>
      <c r="G9" s="78">
        <v>585000</v>
      </c>
      <c r="H9" s="81">
        <v>810000</v>
      </c>
      <c r="I9" s="120">
        <v>1243513</v>
      </c>
    </row>
    <row r="10" spans="1:9" ht="15.75" x14ac:dyDescent="0.25">
      <c r="A10" s="27" t="s">
        <v>18</v>
      </c>
      <c r="B10" s="28">
        <f>'[1]výdavky '!$AF$76</f>
        <v>6441950</v>
      </c>
      <c r="C10" s="78">
        <f>'[2]výdavky '!$AJ$76</f>
        <v>90680.94</v>
      </c>
      <c r="D10" s="99">
        <f>'[3]výdavky '!$AJ$76</f>
        <v>157667.47</v>
      </c>
      <c r="E10" s="99">
        <f>'[4]výdavky '!$AJ$76</f>
        <v>245524.77</v>
      </c>
      <c r="F10" s="115">
        <f>'[1]výdavky '!$AJ$76</f>
        <v>320054.2</v>
      </c>
      <c r="G10" s="78">
        <v>550000</v>
      </c>
      <c r="H10" s="81">
        <v>2610000</v>
      </c>
      <c r="I10" s="120">
        <v>6618450</v>
      </c>
    </row>
    <row r="11" spans="1:9" ht="15.75" x14ac:dyDescent="0.25">
      <c r="A11" s="27" t="s">
        <v>19</v>
      </c>
      <c r="B11" s="28">
        <f>'[1]výdavky '!$AF$91</f>
        <v>172000</v>
      </c>
      <c r="C11" s="78">
        <f>'[2]výdavky '!$AJ$91</f>
        <v>54972</v>
      </c>
      <c r="D11" s="99">
        <f>'[3]výdavky '!$AJ$91</f>
        <v>54972</v>
      </c>
      <c r="E11" s="99">
        <f>'[4]výdavky '!$AJ$91</f>
        <v>59907.3</v>
      </c>
      <c r="F11" s="115">
        <f>'[1]výdavky '!$AJ$91</f>
        <v>108993.3</v>
      </c>
      <c r="G11" s="78">
        <v>140000</v>
      </c>
      <c r="H11" s="81">
        <v>180000</v>
      </c>
      <c r="I11" s="120">
        <v>203000</v>
      </c>
    </row>
    <row r="12" spans="1:9" ht="15.75" x14ac:dyDescent="0.25">
      <c r="A12" s="27" t="s">
        <v>20</v>
      </c>
      <c r="B12" s="29">
        <f>'[1]výdavky '!$AF$95</f>
        <v>12627000</v>
      </c>
      <c r="C12" s="79">
        <f>'[2]výdavky '!$AJ$95</f>
        <v>956950.24</v>
      </c>
      <c r="D12" s="100">
        <f>'[3]výdavky '!$AJ$95</f>
        <v>2119519.77</v>
      </c>
      <c r="E12" s="100">
        <f>'[4]výdavky '!$AJ$95</f>
        <v>3156511.1500000004</v>
      </c>
      <c r="F12" s="116">
        <f>'[1]výdavky '!$AJ$95</f>
        <v>4187376.67</v>
      </c>
      <c r="G12" s="79">
        <v>6300740</v>
      </c>
      <c r="H12" s="82">
        <v>9850160</v>
      </c>
      <c r="I12" s="121">
        <v>13339167</v>
      </c>
    </row>
    <row r="13" spans="1:9" ht="15.75" x14ac:dyDescent="0.25">
      <c r="A13" s="27" t="s">
        <v>21</v>
      </c>
      <c r="B13" s="29">
        <f>'[1]výdavky '!$AF$120</f>
        <v>522600</v>
      </c>
      <c r="C13" s="79">
        <f>'[2]výdavky '!$AJ$120</f>
        <v>26658.94</v>
      </c>
      <c r="D13" s="100">
        <f>'[3]výdavky '!$AJ$120</f>
        <v>82029.31</v>
      </c>
      <c r="E13" s="100">
        <f>'[4]výdavky '!$AJ$120</f>
        <v>146759.81</v>
      </c>
      <c r="F13" s="116">
        <f>'[1]výdavky '!$AJ$120</f>
        <v>190534.36</v>
      </c>
      <c r="G13" s="79">
        <v>290000</v>
      </c>
      <c r="H13" s="82">
        <v>400000</v>
      </c>
      <c r="I13" s="121">
        <v>538605</v>
      </c>
    </row>
    <row r="14" spans="1:9" ht="15.75" x14ac:dyDescent="0.25">
      <c r="A14" s="27" t="s">
        <v>22</v>
      </c>
      <c r="B14" s="29">
        <f>'[1]výdavky '!$AF$131</f>
        <v>1470425</v>
      </c>
      <c r="C14" s="79">
        <f>'[2]výdavky '!$AJ$131</f>
        <v>76468.189999999988</v>
      </c>
      <c r="D14" s="100">
        <f>'[3]výdavky '!$AJ$131</f>
        <v>152104.95999999999</v>
      </c>
      <c r="E14" s="100">
        <f>'[4]výdavky '!$AJ$131</f>
        <v>707132.7300000001</v>
      </c>
      <c r="F14" s="116">
        <f>'[1]výdavky '!$AJ$131</f>
        <v>782040.09000000008</v>
      </c>
      <c r="G14" s="79">
        <v>970000</v>
      </c>
      <c r="H14" s="82">
        <v>1350000</v>
      </c>
      <c r="I14" s="121">
        <v>1515735</v>
      </c>
    </row>
    <row r="15" spans="1:9" ht="15.75" x14ac:dyDescent="0.25">
      <c r="A15" s="27" t="s">
        <v>23</v>
      </c>
      <c r="B15" s="28">
        <f>'[1]výdavky '!$AF$140</f>
        <v>1439960</v>
      </c>
      <c r="C15" s="78">
        <f>'[2]výdavky '!$AJ$140</f>
        <v>16739.47</v>
      </c>
      <c r="D15" s="99">
        <f>'[3]výdavky '!$AJ$140</f>
        <v>64084.61</v>
      </c>
      <c r="E15" s="99">
        <f>'[4]výdavky '!$AJ$140</f>
        <v>143243.53</v>
      </c>
      <c r="F15" s="115">
        <f>'[1]výdavky '!$AJ$140</f>
        <v>166571.51999999999</v>
      </c>
      <c r="G15" s="78">
        <v>321000</v>
      </c>
      <c r="H15" s="81">
        <v>850000</v>
      </c>
      <c r="I15" s="120">
        <v>1498230</v>
      </c>
    </row>
    <row r="16" spans="1:9" ht="15.75" x14ac:dyDescent="0.25">
      <c r="A16" s="27" t="s">
        <v>24</v>
      </c>
      <c r="B16" s="28">
        <f>'[1]výdavky '!$AF$152</f>
        <v>2553750</v>
      </c>
      <c r="C16" s="78">
        <f>'[2]výdavky '!$AJ$152</f>
        <v>211077.08000000002</v>
      </c>
      <c r="D16" s="99">
        <f>'[3]výdavky '!$AJ$152</f>
        <v>570956.37</v>
      </c>
      <c r="E16" s="99">
        <f>'[4]výdavky '!$AJ$152</f>
        <v>991251.6</v>
      </c>
      <c r="F16" s="115">
        <f>'[1]výdavky '!$AJ$152</f>
        <v>1047703.9</v>
      </c>
      <c r="G16" s="78">
        <v>1280000</v>
      </c>
      <c r="H16" s="81">
        <v>1970000</v>
      </c>
      <c r="I16" s="120">
        <v>3103655</v>
      </c>
    </row>
    <row r="17" spans="1:9" ht="15.75" x14ac:dyDescent="0.25">
      <c r="A17" s="27" t="s">
        <v>25</v>
      </c>
      <c r="B17" s="28">
        <f>'[1]výdavky '!$AF$178</f>
        <v>860990</v>
      </c>
      <c r="C17" s="78">
        <f>'[2]výdavky '!$AJ$178</f>
        <v>48941.56</v>
      </c>
      <c r="D17" s="99">
        <f>'[3]výdavky '!$AJ$178</f>
        <v>96109.169999999984</v>
      </c>
      <c r="E17" s="99">
        <f>'[4]výdavky '!$AJ$178</f>
        <v>148977.42000000001</v>
      </c>
      <c r="F17" s="115">
        <f>'[1]výdavky '!$AJ$178</f>
        <v>271249.58999999997</v>
      </c>
      <c r="G17" s="78">
        <v>420000</v>
      </c>
      <c r="H17" s="81">
        <v>670000</v>
      </c>
      <c r="I17" s="120">
        <v>860990</v>
      </c>
    </row>
    <row r="18" spans="1:9" ht="16.5" thickBot="1" x14ac:dyDescent="0.3">
      <c r="A18" s="35" t="s">
        <v>26</v>
      </c>
      <c r="B18" s="36">
        <f>'[1]výdavky '!$AF$179</f>
        <v>4302110</v>
      </c>
      <c r="C18" s="102">
        <f>'[2]výdavky '!$AJ$179</f>
        <v>196317.12000000005</v>
      </c>
      <c r="D18" s="101">
        <f>'[3]výdavky '!$AJ$179</f>
        <v>381467.58000000019</v>
      </c>
      <c r="E18" s="101">
        <f>'[4]výdavky '!$AJ$179</f>
        <v>690272.76</v>
      </c>
      <c r="F18" s="117">
        <f>'[1]výdavky '!$AJ$179</f>
        <v>878035.47999999963</v>
      </c>
      <c r="G18" s="118">
        <v>1510000</v>
      </c>
      <c r="H18" s="83">
        <v>2650000</v>
      </c>
      <c r="I18" s="122">
        <v>4316250</v>
      </c>
    </row>
    <row r="19" spans="1:9" s="6" customFormat="1" ht="16.5" thickBot="1" x14ac:dyDescent="0.3">
      <c r="A19" s="32" t="s">
        <v>27</v>
      </c>
      <c r="B19" s="37">
        <f t="shared" ref="B19:H19" si="0">SUM(B4:B18)</f>
        <v>33938795</v>
      </c>
      <c r="C19" s="38">
        <f>SUM(C4:C18)</f>
        <v>1975903.4100000001</v>
      </c>
      <c r="D19" s="84">
        <f t="shared" si="0"/>
        <v>4219368.08</v>
      </c>
      <c r="E19" s="84">
        <f t="shared" si="0"/>
        <v>7083516.6399999997</v>
      </c>
      <c r="F19" s="89">
        <f t="shared" si="0"/>
        <v>9016235.6999999993</v>
      </c>
      <c r="G19" s="38">
        <f t="shared" si="0"/>
        <v>13392740</v>
      </c>
      <c r="H19" s="84">
        <f t="shared" si="0"/>
        <v>23269160</v>
      </c>
      <c r="I19" s="143">
        <f>SUM(I4:I18)</f>
        <v>35695607</v>
      </c>
    </row>
  </sheetData>
  <mergeCells count="1">
    <mergeCell ref="A1:H1"/>
  </mergeCells>
  <phoneticPr fontId="0" type="noConversion"/>
  <pageMargins left="0.59055118110236227" right="0" top="0.78740157480314965" bottom="0.78740157480314965" header="0.31496062992125984" footer="0.31496062992125984"/>
  <pageSetup paperSize="9" scale="57" fitToHeight="0" orientation="landscape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I13"/>
  <sheetViews>
    <sheetView workbookViewId="0">
      <pane xSplit="3" topLeftCell="D1" activePane="topRight" state="frozen"/>
      <selection pane="topRight" activeCell="C5" sqref="C5"/>
    </sheetView>
  </sheetViews>
  <sheetFormatPr defaultRowHeight="15" x14ac:dyDescent="0.25"/>
  <cols>
    <col min="1" max="1" width="16.140625" customWidth="1"/>
    <col min="2" max="2" width="22" customWidth="1"/>
    <col min="3" max="3" width="15.42578125" customWidth="1"/>
    <col min="4" max="4" width="13.85546875" customWidth="1"/>
    <col min="5" max="9" width="14.5703125" customWidth="1"/>
  </cols>
  <sheetData>
    <row r="1" spans="1:9" ht="15.75" x14ac:dyDescent="0.25">
      <c r="A1" s="151" t="s">
        <v>35</v>
      </c>
      <c r="B1" s="151"/>
      <c r="C1" s="151"/>
      <c r="D1" s="151"/>
      <c r="E1" s="151"/>
      <c r="F1" s="151"/>
      <c r="G1" s="151"/>
      <c r="H1" s="151"/>
      <c r="I1" s="151"/>
    </row>
    <row r="2" spans="1:9" ht="16.5" thickBot="1" x14ac:dyDescent="0.3">
      <c r="A2" s="9"/>
      <c r="B2" s="9"/>
      <c r="C2" s="9"/>
      <c r="D2" s="9"/>
      <c r="E2" s="9"/>
      <c r="F2" s="9"/>
      <c r="G2" s="9"/>
      <c r="H2" s="9"/>
      <c r="I2" s="9"/>
    </row>
    <row r="3" spans="1:9" s="1" customFormat="1" ht="48" thickBot="1" x14ac:dyDescent="0.3">
      <c r="A3" s="147" t="s">
        <v>39</v>
      </c>
      <c r="B3" s="148"/>
      <c r="C3" s="41" t="s">
        <v>64</v>
      </c>
      <c r="D3" s="48" t="s">
        <v>65</v>
      </c>
      <c r="E3" s="42" t="s">
        <v>66</v>
      </c>
      <c r="F3" s="138" t="s">
        <v>67</v>
      </c>
      <c r="G3" s="41" t="s">
        <v>84</v>
      </c>
      <c r="H3" s="42" t="s">
        <v>85</v>
      </c>
      <c r="I3" s="137" t="s">
        <v>86</v>
      </c>
    </row>
    <row r="4" spans="1:9" ht="15.75" x14ac:dyDescent="0.25">
      <c r="A4" s="145" t="s">
        <v>28</v>
      </c>
      <c r="B4" s="40" t="s">
        <v>29</v>
      </c>
      <c r="C4" s="64">
        <f>[5]záväzky!$C$3</f>
        <v>4162479.27</v>
      </c>
      <c r="D4" s="63">
        <f>[5]záväzky!$D$3</f>
        <v>4152354.94</v>
      </c>
      <c r="E4" s="63">
        <f>[5]záväzky!$E$3</f>
        <v>3631070.68</v>
      </c>
      <c r="F4" s="139">
        <f>[5]záväzky!$F$3</f>
        <v>3613785.15</v>
      </c>
      <c r="G4" s="64">
        <v>3700000</v>
      </c>
      <c r="H4" s="63">
        <v>3600000</v>
      </c>
      <c r="I4" s="95">
        <v>3500000</v>
      </c>
    </row>
    <row r="5" spans="1:9" ht="15.75" x14ac:dyDescent="0.25">
      <c r="A5" s="146"/>
      <c r="B5" s="39" t="s">
        <v>30</v>
      </c>
      <c r="C5" s="56">
        <f>[5]záväzky!$C$4</f>
        <v>0</v>
      </c>
      <c r="D5" s="54">
        <f>[5]záväzky!$D$4</f>
        <v>0</v>
      </c>
      <c r="E5" s="54">
        <f>[5]záväzky!$E$4</f>
        <v>0</v>
      </c>
      <c r="F5" s="140">
        <f>[5]záväzky!$F$4</f>
        <v>0</v>
      </c>
      <c r="G5" s="56">
        <v>0</v>
      </c>
      <c r="H5" s="54">
        <v>0</v>
      </c>
      <c r="I5" s="69">
        <v>0</v>
      </c>
    </row>
    <row r="6" spans="1:9" ht="15.75" x14ac:dyDescent="0.25">
      <c r="A6" s="146"/>
      <c r="B6" s="39" t="s">
        <v>33</v>
      </c>
      <c r="C6" s="56">
        <v>0</v>
      </c>
      <c r="D6" s="54">
        <v>0</v>
      </c>
      <c r="E6" s="54">
        <v>0</v>
      </c>
      <c r="F6" s="140">
        <v>0</v>
      </c>
      <c r="G6" s="56">
        <v>0</v>
      </c>
      <c r="H6" s="54">
        <v>0</v>
      </c>
      <c r="I6" s="69">
        <v>0</v>
      </c>
    </row>
    <row r="7" spans="1:9" ht="15.75" x14ac:dyDescent="0.25">
      <c r="A7" s="146"/>
      <c r="B7" s="39" t="s">
        <v>31</v>
      </c>
      <c r="C7" s="56">
        <f t="shared" ref="C7:G7" si="0">C4+C5</f>
        <v>4162479.27</v>
      </c>
      <c r="D7" s="54">
        <f t="shared" si="0"/>
        <v>4152354.94</v>
      </c>
      <c r="E7" s="54">
        <f t="shared" si="0"/>
        <v>3631070.68</v>
      </c>
      <c r="F7" s="140">
        <f>F4+F5</f>
        <v>3613785.15</v>
      </c>
      <c r="G7" s="56">
        <f t="shared" si="0"/>
        <v>3700000</v>
      </c>
      <c r="H7" s="54">
        <f>H4+H5</f>
        <v>3600000</v>
      </c>
      <c r="I7" s="69">
        <f>I4+I5</f>
        <v>3500000</v>
      </c>
    </row>
    <row r="8" spans="1:9" ht="15.75" x14ac:dyDescent="0.25">
      <c r="A8" s="146" t="s">
        <v>32</v>
      </c>
      <c r="B8" s="39" t="s">
        <v>29</v>
      </c>
      <c r="C8" s="56">
        <f>[5]záväzky!$C$7</f>
        <v>171559.73</v>
      </c>
      <c r="D8" s="54">
        <f>[5]záväzky!$D$7</f>
        <v>110172.69</v>
      </c>
      <c r="E8" s="54">
        <f>[5]záväzky!$E$7</f>
        <v>136123.74</v>
      </c>
      <c r="F8" s="140">
        <f>[5]záväzky!$F$7</f>
        <v>124676.06</v>
      </c>
      <c r="G8" s="56">
        <v>150000</v>
      </c>
      <c r="H8" s="54">
        <v>170000</v>
      </c>
      <c r="I8" s="69">
        <v>180000</v>
      </c>
    </row>
    <row r="9" spans="1:9" ht="15.75" x14ac:dyDescent="0.25">
      <c r="A9" s="146"/>
      <c r="B9" s="39" t="s">
        <v>30</v>
      </c>
      <c r="C9" s="56">
        <f>[5]záväzky!$C$8</f>
        <v>474.64</v>
      </c>
      <c r="D9" s="54">
        <f>[5]záväzky!$D$8</f>
        <v>-4633.8100000000004</v>
      </c>
      <c r="E9" s="54">
        <f>[5]záväzky!$E$8</f>
        <v>-11347.12</v>
      </c>
      <c r="F9" s="140">
        <f>[5]záväzky!$F$8</f>
        <v>-3756.21</v>
      </c>
      <c r="G9" s="56">
        <v>0</v>
      </c>
      <c r="H9" s="54">
        <v>0</v>
      </c>
      <c r="I9" s="69">
        <v>0</v>
      </c>
    </row>
    <row r="10" spans="1:9" ht="15.75" x14ac:dyDescent="0.25">
      <c r="A10" s="146"/>
      <c r="B10" s="39" t="s">
        <v>33</v>
      </c>
      <c r="C10" s="56">
        <v>0</v>
      </c>
      <c r="D10" s="54">
        <v>0</v>
      </c>
      <c r="E10" s="54">
        <v>0</v>
      </c>
      <c r="F10" s="140">
        <v>0</v>
      </c>
      <c r="G10" s="56">
        <v>0</v>
      </c>
      <c r="H10" s="10">
        <v>0</v>
      </c>
      <c r="I10" s="69">
        <v>0</v>
      </c>
    </row>
    <row r="11" spans="1:9" ht="15.75" x14ac:dyDescent="0.25">
      <c r="A11" s="146"/>
      <c r="B11" s="39" t="s">
        <v>31</v>
      </c>
      <c r="C11" s="56">
        <f t="shared" ref="C11:G11" si="1">C8+C9</f>
        <v>172034.37000000002</v>
      </c>
      <c r="D11" s="54">
        <f t="shared" si="1"/>
        <v>105538.88</v>
      </c>
      <c r="E11" s="10">
        <f t="shared" si="1"/>
        <v>124776.62</v>
      </c>
      <c r="F11" s="141">
        <f>F8+F9</f>
        <v>120919.84999999999</v>
      </c>
      <c r="G11" s="56">
        <f t="shared" si="1"/>
        <v>150000</v>
      </c>
      <c r="H11" s="10">
        <f>H8+H9</f>
        <v>170000</v>
      </c>
      <c r="I11" s="69">
        <f>I8+I9</f>
        <v>180000</v>
      </c>
    </row>
    <row r="12" spans="1:9" s="3" customFormat="1" ht="19.5" customHeight="1" thickBot="1" x14ac:dyDescent="0.3">
      <c r="A12" s="149" t="s">
        <v>27</v>
      </c>
      <c r="B12" s="150"/>
      <c r="C12" s="57">
        <f t="shared" ref="C12:G12" si="2">C7+C11</f>
        <v>4334513.6399999997</v>
      </c>
      <c r="D12" s="55">
        <f t="shared" si="2"/>
        <v>4257893.82</v>
      </c>
      <c r="E12" s="43">
        <f t="shared" si="2"/>
        <v>3755847.3000000003</v>
      </c>
      <c r="F12" s="142">
        <f>F7+F11</f>
        <v>3734705</v>
      </c>
      <c r="G12" s="57">
        <f t="shared" si="2"/>
        <v>3850000</v>
      </c>
      <c r="H12" s="43">
        <f>H7+H11</f>
        <v>3770000</v>
      </c>
      <c r="I12" s="70">
        <f>I7+I11</f>
        <v>3680000</v>
      </c>
    </row>
    <row r="13" spans="1:9" x14ac:dyDescent="0.25">
      <c r="C13" s="2"/>
      <c r="D13" s="2"/>
      <c r="E13" s="2"/>
      <c r="F13" s="2"/>
      <c r="G13" s="2"/>
      <c r="H13" s="2"/>
      <c r="I13" s="2"/>
    </row>
  </sheetData>
  <mergeCells count="5">
    <mergeCell ref="A4:A7"/>
    <mergeCell ref="A8:A11"/>
    <mergeCell ref="A3:B3"/>
    <mergeCell ref="A12:B12"/>
    <mergeCell ref="A1:I1"/>
  </mergeCells>
  <phoneticPr fontId="0" type="noConversion"/>
  <pageMargins left="0.59055118110236227" right="0.59055118110236227" top="0.78740157480314965" bottom="0.78740157480314965" header="0.31496062992125984" footer="0.31496062992125984"/>
  <pageSetup paperSize="9" scale="58" fitToHeight="0" orientation="landscape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27"/>
  <sheetViews>
    <sheetView workbookViewId="0">
      <pane xSplit="1" topLeftCell="B1" activePane="topRight" state="frozen"/>
      <selection pane="topRight" activeCell="B24" sqref="B24"/>
    </sheetView>
  </sheetViews>
  <sheetFormatPr defaultRowHeight="15" x14ac:dyDescent="0.25"/>
  <cols>
    <col min="1" max="1" width="55.85546875" bestFit="1" customWidth="1"/>
    <col min="2" max="2" width="14.5703125" customWidth="1"/>
    <col min="3" max="3" width="11.7109375" customWidth="1"/>
    <col min="4" max="4" width="12.28515625" customWidth="1"/>
    <col min="5" max="6" width="12.42578125" customWidth="1"/>
    <col min="7" max="9" width="13.28515625" style="129" customWidth="1"/>
  </cols>
  <sheetData>
    <row r="1" spans="1:9" ht="15.75" x14ac:dyDescent="0.25">
      <c r="A1" s="151" t="s">
        <v>36</v>
      </c>
      <c r="B1" s="151"/>
      <c r="C1" s="151"/>
      <c r="D1" s="151"/>
      <c r="E1" s="151"/>
      <c r="F1" s="151"/>
      <c r="G1" s="151"/>
      <c r="H1" s="151"/>
      <c r="I1" s="151"/>
    </row>
    <row r="2" spans="1:9" ht="19.5" thickBot="1" x14ac:dyDescent="0.35">
      <c r="A2" s="4"/>
      <c r="B2" s="4"/>
    </row>
    <row r="3" spans="1:9" ht="48" thickBot="1" x14ac:dyDescent="0.3">
      <c r="A3" s="46" t="s">
        <v>43</v>
      </c>
      <c r="B3" s="47" t="s">
        <v>74</v>
      </c>
      <c r="C3" s="41" t="s">
        <v>59</v>
      </c>
      <c r="D3" s="48" t="s">
        <v>75</v>
      </c>
      <c r="E3" s="48" t="s">
        <v>76</v>
      </c>
      <c r="F3" s="124" t="s">
        <v>62</v>
      </c>
      <c r="G3" s="112" t="s">
        <v>77</v>
      </c>
      <c r="H3" s="123" t="s">
        <v>78</v>
      </c>
      <c r="I3" s="130" t="s">
        <v>63</v>
      </c>
    </row>
    <row r="4" spans="1:9" ht="15.75" x14ac:dyDescent="0.25">
      <c r="A4" s="72" t="s">
        <v>41</v>
      </c>
      <c r="B4" s="61">
        <f>[1]investície!$C$3</f>
        <v>20000</v>
      </c>
      <c r="C4" s="85">
        <f>[2]investície!$D$3</f>
        <v>0</v>
      </c>
      <c r="D4" s="103">
        <f>[3]investície!$D$3</f>
        <v>120</v>
      </c>
      <c r="E4" s="103">
        <f>[4]investície!$D$3</f>
        <v>1676.4</v>
      </c>
      <c r="F4" s="125">
        <f>[1]investície!$D$3</f>
        <v>1676.4</v>
      </c>
      <c r="G4" s="131">
        <v>5000</v>
      </c>
      <c r="H4" s="132">
        <v>20000</v>
      </c>
      <c r="I4" s="91">
        <v>70000</v>
      </c>
    </row>
    <row r="5" spans="1:9" ht="15.75" x14ac:dyDescent="0.25">
      <c r="A5" s="72" t="s">
        <v>68</v>
      </c>
      <c r="B5" s="61">
        <f>[1]investície!$C$4</f>
        <v>148600</v>
      </c>
      <c r="C5" s="62">
        <f>[2]investície!$D$4</f>
        <v>0</v>
      </c>
      <c r="D5" s="68">
        <f>[3]investície!$D$4</f>
        <v>0</v>
      </c>
      <c r="E5" s="68">
        <f>[4]investície!$D$4</f>
        <v>0</v>
      </c>
      <c r="F5" s="126">
        <f>[1]investície!$D$4</f>
        <v>0</v>
      </c>
      <c r="G5" s="133"/>
      <c r="H5" s="134">
        <v>115000</v>
      </c>
      <c r="I5" s="92">
        <v>138900</v>
      </c>
    </row>
    <row r="6" spans="1:9" ht="15.75" x14ac:dyDescent="0.25">
      <c r="A6" s="72" t="s">
        <v>69</v>
      </c>
      <c r="B6" s="61">
        <f>[1]investície!$C$5</f>
        <v>15000</v>
      </c>
      <c r="C6" s="62">
        <f>[2]investície!$D$5</f>
        <v>0</v>
      </c>
      <c r="D6" s="68">
        <f>[3]investície!$D$5</f>
        <v>0</v>
      </c>
      <c r="E6" s="68">
        <f>[4]investície!$D$5</f>
        <v>0</v>
      </c>
      <c r="F6" s="126">
        <f>[1]investície!$D$5</f>
        <v>0</v>
      </c>
      <c r="G6" s="133">
        <v>15000</v>
      </c>
      <c r="H6" s="134">
        <v>15000</v>
      </c>
      <c r="I6" s="92">
        <f>[1]investície!$E$5</f>
        <v>15000</v>
      </c>
    </row>
    <row r="7" spans="1:9" ht="15.75" x14ac:dyDescent="0.25">
      <c r="A7" s="72" t="s">
        <v>87</v>
      </c>
      <c r="B7" s="61"/>
      <c r="C7" s="62"/>
      <c r="D7" s="68"/>
      <c r="E7" s="68"/>
      <c r="F7" s="126"/>
      <c r="G7" s="133">
        <v>2100</v>
      </c>
      <c r="H7" s="134">
        <v>2100</v>
      </c>
      <c r="I7" s="92">
        <v>2100</v>
      </c>
    </row>
    <row r="8" spans="1:9" ht="15.75" x14ac:dyDescent="0.25">
      <c r="A8" s="73" t="s">
        <v>45</v>
      </c>
      <c r="B8" s="61">
        <f>[1]investície!$C$6</f>
        <v>115000</v>
      </c>
      <c r="C8" s="62">
        <f>[2]investície!$D$6</f>
        <v>0</v>
      </c>
      <c r="D8" s="68">
        <f>[3]investície!$D$6</f>
        <v>0</v>
      </c>
      <c r="E8" s="68">
        <f>[4]investície!$D$6</f>
        <v>0</v>
      </c>
      <c r="F8" s="126">
        <f>[1]investície!$D$6</f>
        <v>0</v>
      </c>
      <c r="G8" s="133"/>
      <c r="H8" s="134">
        <v>115000</v>
      </c>
      <c r="I8" s="92">
        <f>[1]investície!$E$6</f>
        <v>115000</v>
      </c>
    </row>
    <row r="9" spans="1:9" ht="15.75" x14ac:dyDescent="0.25">
      <c r="A9" s="73" t="s">
        <v>47</v>
      </c>
      <c r="B9" s="61">
        <f>[1]investície!$C$7</f>
        <v>227000</v>
      </c>
      <c r="C9" s="62">
        <f>[2]investície!$D$7</f>
        <v>18908.330000000002</v>
      </c>
      <c r="D9" s="68">
        <f>[3]investície!$D$7</f>
        <v>37816.660000000003</v>
      </c>
      <c r="E9" s="68">
        <f>[4]investície!$D$7</f>
        <v>56724.99</v>
      </c>
      <c r="F9" s="126">
        <f>[1]investície!$D$7</f>
        <v>75633.320000000007</v>
      </c>
      <c r="G9" s="133">
        <v>113450</v>
      </c>
      <c r="H9" s="134">
        <v>170170</v>
      </c>
      <c r="I9" s="92">
        <f>[1]investície!$E$7</f>
        <v>227000</v>
      </c>
    </row>
    <row r="10" spans="1:9" ht="15.75" x14ac:dyDescent="0.25">
      <c r="A10" s="73" t="s">
        <v>88</v>
      </c>
      <c r="B10" s="61"/>
      <c r="C10" s="62"/>
      <c r="D10" s="68"/>
      <c r="E10" s="68"/>
      <c r="F10" s="126"/>
      <c r="G10" s="133"/>
      <c r="H10" s="134">
        <v>55000</v>
      </c>
      <c r="I10" s="92">
        <v>55000</v>
      </c>
    </row>
    <row r="11" spans="1:9" ht="15.75" x14ac:dyDescent="0.25">
      <c r="A11" s="73" t="s">
        <v>51</v>
      </c>
      <c r="B11" s="61">
        <f>[1]investície!$C$8</f>
        <v>16800</v>
      </c>
      <c r="C11" s="62">
        <f>[2]investície!$D$8</f>
        <v>16758.580000000002</v>
      </c>
      <c r="D11" s="68">
        <f>[3]investície!$D$8</f>
        <v>16758.580000000002</v>
      </c>
      <c r="E11" s="68">
        <f>[4]investície!$D$8</f>
        <v>16758.580000000002</v>
      </c>
      <c r="F11" s="126">
        <f>[1]investície!$D$8</f>
        <v>16758.580000000002</v>
      </c>
      <c r="G11" s="133">
        <v>16800</v>
      </c>
      <c r="H11" s="134">
        <v>16800</v>
      </c>
      <c r="I11" s="92">
        <f>[1]investície!$E$8</f>
        <v>16800</v>
      </c>
    </row>
    <row r="12" spans="1:9" ht="15.75" x14ac:dyDescent="0.25">
      <c r="A12" s="73" t="s">
        <v>70</v>
      </c>
      <c r="B12" s="61">
        <f>[1]investície!$C$9</f>
        <v>5791600</v>
      </c>
      <c r="C12" s="62">
        <f>[2]investície!$D$9</f>
        <v>0</v>
      </c>
      <c r="D12" s="68">
        <f>[3]investície!$D$9</f>
        <v>0</v>
      </c>
      <c r="E12" s="68">
        <f>[4]investície!$D$9</f>
        <v>0</v>
      </c>
      <c r="F12" s="126">
        <f>[1]investície!$D$9</f>
        <v>2040</v>
      </c>
      <c r="G12" s="133">
        <v>10000</v>
      </c>
      <c r="H12" s="134">
        <v>2000000</v>
      </c>
      <c r="I12" s="92">
        <v>5853100</v>
      </c>
    </row>
    <row r="13" spans="1:9" ht="15.75" x14ac:dyDescent="0.25">
      <c r="A13" s="73" t="s">
        <v>89</v>
      </c>
      <c r="B13" s="61">
        <f>[1]investície!$C$10</f>
        <v>2721</v>
      </c>
      <c r="C13" s="62">
        <f>[2]investície!$D$10</f>
        <v>0</v>
      </c>
      <c r="D13" s="68">
        <f>[3]investície!$D$10</f>
        <v>2720.4</v>
      </c>
      <c r="E13" s="68">
        <f>[4]investície!$D$10</f>
        <v>2720.4</v>
      </c>
      <c r="F13" s="126">
        <f>[1]investície!$D$10</f>
        <v>2720.4</v>
      </c>
      <c r="G13" s="133">
        <v>2720</v>
      </c>
      <c r="H13" s="134">
        <v>9720</v>
      </c>
      <c r="I13" s="92">
        <v>9721</v>
      </c>
    </row>
    <row r="14" spans="1:9" ht="15.75" x14ac:dyDescent="0.25">
      <c r="A14" s="73" t="s">
        <v>81</v>
      </c>
      <c r="B14" s="61">
        <f>[1]investície!$C$11</f>
        <v>11732</v>
      </c>
      <c r="C14" s="62"/>
      <c r="D14" s="68"/>
      <c r="E14" s="68"/>
      <c r="F14" s="126">
        <f>[1]investície!$D$101</f>
        <v>0</v>
      </c>
      <c r="G14" s="133">
        <v>11730</v>
      </c>
      <c r="H14" s="134">
        <v>11730</v>
      </c>
      <c r="I14" s="92">
        <f>[1]investície!$E$11</f>
        <v>11732</v>
      </c>
    </row>
    <row r="15" spans="1:9" ht="15.75" x14ac:dyDescent="0.25">
      <c r="A15" s="73" t="s">
        <v>90</v>
      </c>
      <c r="B15" s="61"/>
      <c r="C15" s="62"/>
      <c r="D15" s="68"/>
      <c r="E15" s="68"/>
      <c r="F15" s="126"/>
      <c r="G15" s="133"/>
      <c r="H15" s="134">
        <v>11000</v>
      </c>
      <c r="I15" s="92">
        <v>11000</v>
      </c>
    </row>
    <row r="16" spans="1:9" ht="15.75" x14ac:dyDescent="0.25">
      <c r="A16" s="74" t="s">
        <v>71</v>
      </c>
      <c r="B16" s="61">
        <f>[1]investície!$C$12</f>
        <v>20000</v>
      </c>
      <c r="C16" s="62">
        <f>[2]investície!$D$11</f>
        <v>0</v>
      </c>
      <c r="D16" s="68">
        <f>[3]investície!$D$11</f>
        <v>0</v>
      </c>
      <c r="E16" s="68">
        <f>[4]investície!$D$11</f>
        <v>0</v>
      </c>
      <c r="F16" s="126">
        <f>[1]investície!$D$12</f>
        <v>0</v>
      </c>
      <c r="G16" s="133"/>
      <c r="H16" s="134"/>
      <c r="I16" s="92">
        <v>9000</v>
      </c>
    </row>
    <row r="17" spans="1:9" ht="15.75" x14ac:dyDescent="0.25">
      <c r="A17" s="74" t="s">
        <v>49</v>
      </c>
      <c r="B17" s="61">
        <f>[1]investície!$C$13</f>
        <v>85000</v>
      </c>
      <c r="C17" s="62">
        <f>[2]investície!$D$12</f>
        <v>0</v>
      </c>
      <c r="D17" s="68">
        <f>[3]investície!$D$12</f>
        <v>0</v>
      </c>
      <c r="E17" s="68">
        <f>[4]investície!$D$12</f>
        <v>8784</v>
      </c>
      <c r="F17" s="126">
        <f>[1]investície!$D$13</f>
        <v>8784</v>
      </c>
      <c r="G17" s="133">
        <v>8800</v>
      </c>
      <c r="H17" s="134">
        <v>10000</v>
      </c>
      <c r="I17" s="92">
        <v>85005</v>
      </c>
    </row>
    <row r="18" spans="1:9" ht="15.75" x14ac:dyDescent="0.25">
      <c r="A18" s="74" t="s">
        <v>48</v>
      </c>
      <c r="B18" s="61">
        <f>[1]investície!$C$14</f>
        <v>494000</v>
      </c>
      <c r="C18" s="62">
        <f>[2]investície!$D$13</f>
        <v>0</v>
      </c>
      <c r="D18" s="68">
        <f>[3]investície!$D$13</f>
        <v>0</v>
      </c>
      <c r="E18" s="68">
        <f>[4]investície!$D$13</f>
        <v>493591.93</v>
      </c>
      <c r="F18" s="126">
        <f>[1]investície!$D$14</f>
        <v>493591.93</v>
      </c>
      <c r="G18" s="133">
        <v>494000</v>
      </c>
      <c r="H18" s="134">
        <v>494000</v>
      </c>
      <c r="I18" s="92">
        <f>[1]investície!$E$14</f>
        <v>494000</v>
      </c>
    </row>
    <row r="19" spans="1:9" ht="15.75" x14ac:dyDescent="0.25">
      <c r="A19" s="74" t="s">
        <v>79</v>
      </c>
      <c r="B19" s="61">
        <f>[1]investície!$C$16</f>
        <v>0</v>
      </c>
      <c r="C19" s="62"/>
      <c r="D19" s="68"/>
      <c r="E19" s="68"/>
      <c r="F19" s="126">
        <f>[1]investície!$D$16</f>
        <v>0</v>
      </c>
      <c r="G19" s="133"/>
      <c r="H19" s="134">
        <v>4500</v>
      </c>
      <c r="I19" s="92">
        <v>4500</v>
      </c>
    </row>
    <row r="20" spans="1:9" ht="15.75" x14ac:dyDescent="0.25">
      <c r="A20" s="74" t="s">
        <v>72</v>
      </c>
      <c r="B20" s="61">
        <f>[1]investície!$C$15</f>
        <v>66500</v>
      </c>
      <c r="C20" s="62">
        <f>[2]investície!$D$14</f>
        <v>0</v>
      </c>
      <c r="D20" s="68">
        <f>[3]investície!$D$14</f>
        <v>0</v>
      </c>
      <c r="E20" s="68">
        <f>[4]investície!$D$14</f>
        <v>66008.3</v>
      </c>
      <c r="F20" s="126">
        <f>[1]investície!$D$15</f>
        <v>66008.3</v>
      </c>
      <c r="G20" s="133">
        <v>66500</v>
      </c>
      <c r="H20" s="134">
        <v>66500</v>
      </c>
      <c r="I20" s="92">
        <v>66500</v>
      </c>
    </row>
    <row r="21" spans="1:9" ht="15.75" x14ac:dyDescent="0.25">
      <c r="A21" s="73" t="s">
        <v>73</v>
      </c>
      <c r="B21" s="61">
        <f>[1]investície!$C$17</f>
        <v>905000</v>
      </c>
      <c r="C21" s="62">
        <f>[2]investície!$D$15</f>
        <v>0</v>
      </c>
      <c r="D21" s="68">
        <f>[3]investície!$D$15</f>
        <v>0</v>
      </c>
      <c r="E21" s="68">
        <f>[4]investície!$D$16</f>
        <v>0</v>
      </c>
      <c r="F21" s="126">
        <f>[1]investície!$D$17</f>
        <v>0</v>
      </c>
      <c r="G21" s="133"/>
      <c r="H21" s="134">
        <v>400000</v>
      </c>
      <c r="I21" s="92">
        <v>911660</v>
      </c>
    </row>
    <row r="22" spans="1:9" ht="15.75" x14ac:dyDescent="0.25">
      <c r="A22" s="73" t="s">
        <v>91</v>
      </c>
      <c r="B22" s="61"/>
      <c r="C22" s="62"/>
      <c r="D22" s="68"/>
      <c r="E22" s="68"/>
      <c r="F22" s="126"/>
      <c r="G22" s="133"/>
      <c r="H22" s="134">
        <v>11000</v>
      </c>
      <c r="I22" s="92">
        <v>11000</v>
      </c>
    </row>
    <row r="23" spans="1:9" ht="15.75" x14ac:dyDescent="0.25">
      <c r="A23" s="73" t="s">
        <v>80</v>
      </c>
      <c r="B23" s="61">
        <f>[1]investície!$C$18</f>
        <v>16640</v>
      </c>
      <c r="C23" s="62"/>
      <c r="D23" s="68"/>
      <c r="E23" s="68"/>
      <c r="F23" s="126">
        <f>[1]investície!$D$18</f>
        <v>16639.14</v>
      </c>
      <c r="G23" s="133">
        <v>16640</v>
      </c>
      <c r="H23" s="134">
        <v>16640</v>
      </c>
      <c r="I23" s="92">
        <f>[1]investície!$E$18</f>
        <v>16640</v>
      </c>
    </row>
    <row r="24" spans="1:9" ht="15.75" x14ac:dyDescent="0.25">
      <c r="A24" s="73" t="s">
        <v>46</v>
      </c>
      <c r="B24" s="61">
        <f>[1]investície!$C$19</f>
        <v>10000</v>
      </c>
      <c r="C24" s="62">
        <f>[2]investície!$D$16</f>
        <v>0</v>
      </c>
      <c r="D24" s="68">
        <f>[3]investície!$D$16</f>
        <v>0</v>
      </c>
      <c r="E24" s="68">
        <f>[4]investície!$D$18</f>
        <v>0</v>
      </c>
      <c r="F24" s="126">
        <f>[1]investície!$D$19</f>
        <v>0</v>
      </c>
      <c r="G24" s="133"/>
      <c r="H24" s="134"/>
      <c r="I24" s="92">
        <f>[1]investície!$E$19</f>
        <v>10000</v>
      </c>
    </row>
    <row r="25" spans="1:9" ht="15.75" x14ac:dyDescent="0.25">
      <c r="A25" s="75" t="s">
        <v>50</v>
      </c>
      <c r="B25" s="61">
        <f>[1]investície!$C$20</f>
        <v>750060</v>
      </c>
      <c r="C25" s="62">
        <f>[2]investície!$D$17</f>
        <v>0</v>
      </c>
      <c r="D25" s="68">
        <f>[3]investície!$D$17</f>
        <v>0</v>
      </c>
      <c r="E25" s="68">
        <f>[4]investície!$D$19</f>
        <v>0</v>
      </c>
      <c r="F25" s="126">
        <f>[1]investície!$D$20</f>
        <v>0</v>
      </c>
      <c r="G25" s="133"/>
      <c r="H25" s="134">
        <v>320000</v>
      </c>
      <c r="I25" s="92">
        <v>705000</v>
      </c>
    </row>
    <row r="26" spans="1:9" ht="16.5" thickBot="1" x14ac:dyDescent="0.3">
      <c r="A26" s="75" t="s">
        <v>42</v>
      </c>
      <c r="B26" s="61">
        <f>[1]investície!$C$21</f>
        <v>20000</v>
      </c>
      <c r="C26" s="104">
        <f>[2]investície!$D$18</f>
        <v>0</v>
      </c>
      <c r="D26" s="68">
        <f>[3]investície!$D$18</f>
        <v>0</v>
      </c>
      <c r="E26" s="68">
        <f>[4]investície!$D$20</f>
        <v>0</v>
      </c>
      <c r="F26" s="126">
        <f>[1]investície!$D$21</f>
        <v>0</v>
      </c>
      <c r="G26" s="133"/>
      <c r="H26" s="134">
        <v>10000</v>
      </c>
      <c r="I26" s="92">
        <f>[1]investície!$E$21</f>
        <v>20000</v>
      </c>
    </row>
    <row r="27" spans="1:9" ht="16.5" thickBot="1" x14ac:dyDescent="0.3">
      <c r="A27" s="49" t="s">
        <v>44</v>
      </c>
      <c r="B27" s="45">
        <f t="shared" ref="B27:I27" si="0">SUM(B4:B26)</f>
        <v>8715653</v>
      </c>
      <c r="C27" s="50">
        <f t="shared" si="0"/>
        <v>35666.910000000003</v>
      </c>
      <c r="D27" s="51">
        <f t="shared" si="0"/>
        <v>57415.640000000007</v>
      </c>
      <c r="E27" s="51">
        <f t="shared" si="0"/>
        <v>646264.60000000009</v>
      </c>
      <c r="F27" s="127">
        <f t="shared" si="0"/>
        <v>683852.07000000007</v>
      </c>
      <c r="G27" s="128">
        <f t="shared" si="0"/>
        <v>762740</v>
      </c>
      <c r="H27" s="94">
        <f>SUM(H4:H26)</f>
        <v>3874160</v>
      </c>
      <c r="I27" s="93">
        <f t="shared" si="0"/>
        <v>8858658</v>
      </c>
    </row>
  </sheetData>
  <mergeCells count="1">
    <mergeCell ref="A1:I1"/>
  </mergeCells>
  <phoneticPr fontId="0" type="noConversion"/>
  <pageMargins left="0.59055118110236227" right="0.70866141732283472" top="0.78740157480314965" bottom="0.78740157480314965" header="0.31496062992125984" footer="0.31496062992125984"/>
  <pageSetup paperSize="9" scale="46" fitToWidth="0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5</vt:i4>
      </vt:variant>
    </vt:vector>
  </HeadingPairs>
  <TitlesOfParts>
    <vt:vector size="5" baseType="lpstr">
      <vt:lpstr>vývoj rozpočtu</vt:lpstr>
      <vt:lpstr>výdavky podľa programov</vt:lpstr>
      <vt:lpstr>záväzky</vt:lpstr>
      <vt:lpstr>investície</vt:lpstr>
      <vt:lpstr>Hárok1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2013-03-21T12:23:42Z</cp:lastPrinted>
  <dcterms:created xsi:type="dcterms:W3CDTF">2006-10-17T13:37:20Z</dcterms:created>
  <dcterms:modified xsi:type="dcterms:W3CDTF">2023-06-13T09:03:38Z</dcterms:modified>
</cp:coreProperties>
</file>